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https://d.docs.live.net/ab9dabed5f81b82e/Documentos/Portifólio/"/>
    </mc:Choice>
  </mc:AlternateContent>
  <xr:revisionPtr revIDLastSave="662" documentId="6_{B1AF0104-7411-44E5-B022-CC87F23A5A49}" xr6:coauthVersionLast="47" xr6:coauthVersionMax="47" xr10:uidLastSave="{34BF4A67-107F-450B-8619-ABAB90A93D54}"/>
  <bookViews>
    <workbookView xWindow="-120" yWindow="-120" windowWidth="20730" windowHeight="11040" activeTab="4" xr2:uid="{00000000-000D-0000-FFFF-FFFF00000000}"/>
  </bookViews>
  <sheets>
    <sheet name="Email" sheetId="1" r:id="rId1"/>
    <sheet name="Inputs" sheetId="2" r:id="rId2"/>
    <sheet name="Cálculos" sheetId="3" r:id="rId3"/>
    <sheet name="apoio_dashboard" sheetId="4" state="hidden" r:id="rId4"/>
    <sheet name="Dashboard"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9" i="4" l="1"/>
  <c r="E29" i="4"/>
  <c r="F29" i="4"/>
  <c r="G29" i="4"/>
  <c r="H29" i="4"/>
  <c r="I29" i="4"/>
  <c r="J29" i="4"/>
  <c r="K29" i="4"/>
  <c r="L29" i="4"/>
  <c r="M29" i="4"/>
  <c r="N29" i="4"/>
  <c r="O29" i="4"/>
  <c r="P29" i="4"/>
  <c r="Q29" i="4"/>
  <c r="R29" i="4"/>
  <c r="S29" i="4"/>
  <c r="T29" i="4"/>
  <c r="U29" i="4"/>
  <c r="V29" i="4"/>
  <c r="W29" i="4"/>
  <c r="X29" i="4"/>
  <c r="Y29" i="4"/>
  <c r="Z29" i="4"/>
  <c r="C29" i="4"/>
  <c r="D28" i="4"/>
  <c r="E28" i="4"/>
  <c r="F28" i="4"/>
  <c r="G28" i="4"/>
  <c r="H28" i="4"/>
  <c r="I28" i="4"/>
  <c r="J28" i="4"/>
  <c r="K28" i="4"/>
  <c r="L28" i="4"/>
  <c r="M28" i="4"/>
  <c r="N28" i="4"/>
  <c r="O28" i="4"/>
  <c r="P28" i="4"/>
  <c r="Q28" i="4"/>
  <c r="R28" i="4"/>
  <c r="S28" i="4"/>
  <c r="T28" i="4"/>
  <c r="U28" i="4"/>
  <c r="V28" i="4"/>
  <c r="W28" i="4"/>
  <c r="X28" i="4"/>
  <c r="Y28" i="4"/>
  <c r="Z28" i="4"/>
  <c r="C28" i="4"/>
  <c r="D27" i="4"/>
  <c r="E27" i="4"/>
  <c r="F27" i="4"/>
  <c r="G27" i="4"/>
  <c r="H27" i="4"/>
  <c r="I27" i="4"/>
  <c r="J27" i="4"/>
  <c r="K27" i="4"/>
  <c r="L27" i="4"/>
  <c r="M27" i="4"/>
  <c r="N27" i="4"/>
  <c r="O27" i="4"/>
  <c r="P27" i="4"/>
  <c r="Q27" i="4"/>
  <c r="R27" i="4"/>
  <c r="S27" i="4"/>
  <c r="T27" i="4"/>
  <c r="U27" i="4"/>
  <c r="V27" i="4"/>
  <c r="W27" i="4"/>
  <c r="X27" i="4"/>
  <c r="Y27" i="4"/>
  <c r="Z27" i="4"/>
  <c r="C27" i="4"/>
  <c r="E181" i="3"/>
  <c r="E174" i="3"/>
  <c r="E167" i="3"/>
  <c r="E160" i="3"/>
  <c r="E153" i="3"/>
  <c r="C41" i="3"/>
  <c r="E146" i="3"/>
  <c r="C36" i="3" l="1"/>
  <c r="C35" i="3"/>
  <c r="C34" i="3"/>
  <c r="C5" i="3" l="1"/>
  <c r="AB5" i="3" s="1"/>
  <c r="C29" i="3"/>
  <c r="C28" i="3"/>
  <c r="C27" i="3"/>
  <c r="C23" i="3"/>
  <c r="I5" i="3" l="1"/>
  <c r="Y5" i="3"/>
  <c r="J5" i="3"/>
  <c r="O5" i="3"/>
  <c r="Z5" i="3"/>
  <c r="F5" i="3"/>
  <c r="K5" i="3"/>
  <c r="Q5" i="3"/>
  <c r="V5" i="3"/>
  <c r="AA5" i="3"/>
  <c r="N5" i="3"/>
  <c r="S5" i="3"/>
  <c r="E5" i="3"/>
  <c r="E6" i="3" s="1"/>
  <c r="E7" i="3" s="1"/>
  <c r="E8" i="3" s="1"/>
  <c r="U5" i="3"/>
  <c r="G5" i="3"/>
  <c r="M5" i="3"/>
  <c r="R5" i="3"/>
  <c r="W5" i="3"/>
  <c r="H5" i="3"/>
  <c r="L5" i="3"/>
  <c r="P5" i="3"/>
  <c r="T5" i="3"/>
  <c r="X5" i="3"/>
  <c r="C30" i="3"/>
  <c r="F6" i="3" l="1"/>
  <c r="F7" i="3" s="1"/>
  <c r="F8" i="3" s="1"/>
  <c r="G6" i="3" l="1"/>
  <c r="H6" i="3" s="1"/>
  <c r="G7" i="3" l="1"/>
  <c r="G8" i="3" s="1"/>
  <c r="I6" i="3"/>
  <c r="H7" i="3"/>
  <c r="H8" i="3" s="1"/>
  <c r="J6" i="3" l="1"/>
  <c r="I7" i="3"/>
  <c r="I8" i="3" s="1"/>
  <c r="K6" i="3" l="1"/>
  <c r="J7" i="3"/>
  <c r="J8" i="3" s="1"/>
  <c r="L6" i="3" l="1"/>
  <c r="K7" i="3"/>
  <c r="K8" i="3" s="1"/>
  <c r="M6" i="3" l="1"/>
  <c r="L7" i="3"/>
  <c r="L8" i="3" s="1"/>
  <c r="N6" i="3" l="1"/>
  <c r="M7" i="3"/>
  <c r="M8" i="3" s="1"/>
  <c r="O6" i="3" l="1"/>
  <c r="N7" i="3"/>
  <c r="N8" i="3" s="1"/>
  <c r="P6" i="3" l="1"/>
  <c r="O7" i="3"/>
  <c r="O8" i="3" s="1"/>
  <c r="Q6" i="3" l="1"/>
  <c r="P7" i="3"/>
  <c r="P8" i="3" s="1"/>
  <c r="R6" i="3" l="1"/>
  <c r="Q7" i="3"/>
  <c r="Q8" i="3" s="1"/>
  <c r="S6" i="3" l="1"/>
  <c r="R7" i="3"/>
  <c r="R8" i="3" s="1"/>
  <c r="T6" i="3" l="1"/>
  <c r="S7" i="3"/>
  <c r="S8" i="3" s="1"/>
  <c r="U6" i="3" l="1"/>
  <c r="T7" i="3"/>
  <c r="T8" i="3" s="1"/>
  <c r="V6" i="3" l="1"/>
  <c r="U7" i="3"/>
  <c r="U8" i="3" s="1"/>
  <c r="W6" i="3" l="1"/>
  <c r="V7" i="3"/>
  <c r="V8" i="3" s="1"/>
  <c r="X6" i="3" l="1"/>
  <c r="W7" i="3"/>
  <c r="W8" i="3" s="1"/>
  <c r="Y6" i="3" l="1"/>
  <c r="X7" i="3"/>
  <c r="X8" i="3" s="1"/>
  <c r="Z6" i="3" l="1"/>
  <c r="Y7" i="3"/>
  <c r="Y8" i="3" s="1"/>
  <c r="AA6" i="3" l="1"/>
  <c r="Z7" i="3"/>
  <c r="Z8" i="3" s="1"/>
  <c r="AB6" i="3" l="1"/>
  <c r="AB7" i="3" s="1"/>
  <c r="AB8" i="3" s="1"/>
  <c r="AA7" i="3"/>
  <c r="AA8" i="3" s="1"/>
  <c r="C46" i="3" l="1"/>
  <c r="F105" i="3"/>
  <c r="G105" i="3"/>
  <c r="H105" i="3"/>
  <c r="I105" i="3"/>
  <c r="J105" i="3"/>
  <c r="K105" i="3"/>
  <c r="L105" i="3"/>
  <c r="M105" i="3"/>
  <c r="N105" i="3"/>
  <c r="O105" i="3"/>
  <c r="P105" i="3"/>
  <c r="Q105" i="3"/>
  <c r="R105" i="3"/>
  <c r="S105" i="3"/>
  <c r="T105" i="3"/>
  <c r="U105" i="3"/>
  <c r="V105" i="3"/>
  <c r="W105" i="3"/>
  <c r="X105" i="3"/>
  <c r="Y105" i="3"/>
  <c r="Z105" i="3"/>
  <c r="AA105" i="3"/>
  <c r="AB105" i="3"/>
  <c r="E105" i="3"/>
  <c r="E106" i="3" s="1" a="1"/>
  <c r="E106" i="3" s="1"/>
  <c r="E148" i="3" s="1"/>
  <c r="F84" i="3"/>
  <c r="G84" i="3"/>
  <c r="H84" i="3"/>
  <c r="I84" i="3"/>
  <c r="J84" i="3"/>
  <c r="K84" i="3"/>
  <c r="L84" i="3"/>
  <c r="M84" i="3"/>
  <c r="N84" i="3"/>
  <c r="O84" i="3"/>
  <c r="P84" i="3"/>
  <c r="Q84" i="3"/>
  <c r="R84" i="3"/>
  <c r="S84" i="3"/>
  <c r="T84" i="3"/>
  <c r="U84" i="3"/>
  <c r="V84" i="3"/>
  <c r="W84" i="3"/>
  <c r="X84" i="3"/>
  <c r="Y84" i="3"/>
  <c r="Z84" i="3"/>
  <c r="AA84" i="3"/>
  <c r="AB84" i="3"/>
  <c r="C82" i="3"/>
  <c r="E82" i="3" s="1"/>
  <c r="C81" i="3"/>
  <c r="E81" i="3" s="1"/>
  <c r="X123" i="3" l="1"/>
  <c r="X134" i="3" s="1"/>
  <c r="X182" i="3"/>
  <c r="P123" i="3"/>
  <c r="P134" i="3" s="1"/>
  <c r="P182" i="3"/>
  <c r="H123" i="3"/>
  <c r="H134" i="3" s="1"/>
  <c r="H182" i="3"/>
  <c r="AA123" i="3"/>
  <c r="AA134" i="3" s="1"/>
  <c r="AA182" i="3"/>
  <c r="W123" i="3"/>
  <c r="W134" i="3" s="1"/>
  <c r="W182" i="3"/>
  <c r="S123" i="3"/>
  <c r="S134" i="3" s="1"/>
  <c r="S182" i="3"/>
  <c r="O123" i="3"/>
  <c r="O134" i="3" s="1"/>
  <c r="O182" i="3"/>
  <c r="K123" i="3"/>
  <c r="K134" i="3" s="1"/>
  <c r="K182" i="3"/>
  <c r="G123" i="3"/>
  <c r="G134" i="3" s="1"/>
  <c r="G182" i="3"/>
  <c r="Y123" i="3"/>
  <c r="Y134" i="3" s="1"/>
  <c r="Y182" i="3"/>
  <c r="U123" i="3"/>
  <c r="U134" i="3" s="1"/>
  <c r="U182" i="3"/>
  <c r="Q123" i="3"/>
  <c r="Q134" i="3" s="1"/>
  <c r="Q182" i="3"/>
  <c r="M123" i="3"/>
  <c r="M134" i="3" s="1"/>
  <c r="M182" i="3"/>
  <c r="I123" i="3"/>
  <c r="I134" i="3" s="1"/>
  <c r="I182" i="3"/>
  <c r="AB123" i="3"/>
  <c r="AB134" i="3" s="1"/>
  <c r="AB182" i="3"/>
  <c r="T123" i="3"/>
  <c r="T134" i="3" s="1"/>
  <c r="T182" i="3"/>
  <c r="L123" i="3"/>
  <c r="L134" i="3" s="1"/>
  <c r="L182" i="3"/>
  <c r="Z123" i="3"/>
  <c r="Z134" i="3" s="1"/>
  <c r="Z182" i="3"/>
  <c r="V123" i="3"/>
  <c r="V134" i="3" s="1"/>
  <c r="V182" i="3"/>
  <c r="R123" i="3"/>
  <c r="R134" i="3" s="1"/>
  <c r="R182" i="3"/>
  <c r="N123" i="3"/>
  <c r="N134" i="3" s="1"/>
  <c r="N182" i="3"/>
  <c r="J123" i="3"/>
  <c r="J134" i="3" s="1"/>
  <c r="J182" i="3"/>
  <c r="F123" i="3"/>
  <c r="F134" i="3" s="1"/>
  <c r="F182" i="3"/>
  <c r="E84" i="3"/>
  <c r="C120" i="3"/>
  <c r="Y120" i="3" s="1"/>
  <c r="C117" i="3"/>
  <c r="Z117" i="3" s="1"/>
  <c r="C114" i="3"/>
  <c r="Y114" i="3" s="1"/>
  <c r="C111" i="3"/>
  <c r="G111" i="3" s="1"/>
  <c r="C108" i="3"/>
  <c r="F108" i="3" s="1"/>
  <c r="E127" i="3"/>
  <c r="C13" i="3"/>
  <c r="C65" i="3"/>
  <c r="C66" i="3"/>
  <c r="C64" i="3"/>
  <c r="C55" i="3"/>
  <c r="AB55" i="3" s="1"/>
  <c r="C54" i="3"/>
  <c r="AA54" i="3" s="1"/>
  <c r="C53" i="3"/>
  <c r="Z53" i="3" s="1"/>
  <c r="C60" i="3"/>
  <c r="C59" i="3"/>
  <c r="C58" i="3"/>
  <c r="E123" i="3" l="1"/>
  <c r="E134" i="3" s="1"/>
  <c r="E182" i="3"/>
  <c r="E13" i="3"/>
  <c r="F13" i="3"/>
  <c r="F14" i="3" s="1"/>
  <c r="F18" i="3" s="1"/>
  <c r="F27" i="3" s="1"/>
  <c r="F34" i="3" s="1"/>
  <c r="G13" i="3"/>
  <c r="H13" i="3"/>
  <c r="H14" i="3" s="1"/>
  <c r="I13" i="3"/>
  <c r="J13" i="3"/>
  <c r="J14" i="3" s="1"/>
  <c r="J18" i="3" s="1"/>
  <c r="J27" i="3" s="1"/>
  <c r="J34" i="3" s="1"/>
  <c r="K13" i="3"/>
  <c r="K14" i="3" s="1"/>
  <c r="K18" i="3" s="1"/>
  <c r="K27" i="3" s="1"/>
  <c r="K34" i="3" s="1"/>
  <c r="L13" i="3"/>
  <c r="L14" i="3" s="1"/>
  <c r="M13" i="3"/>
  <c r="N13" i="3"/>
  <c r="N14" i="3" s="1"/>
  <c r="N18" i="3" s="1"/>
  <c r="N27" i="3" s="1"/>
  <c r="N34" i="3" s="1"/>
  <c r="O13" i="3"/>
  <c r="O14" i="3" s="1"/>
  <c r="P13" i="3"/>
  <c r="P14" i="3" s="1"/>
  <c r="Q13" i="3"/>
  <c r="R13" i="3"/>
  <c r="R14" i="3" s="1"/>
  <c r="R18" i="3" s="1"/>
  <c r="R27" i="3" s="1"/>
  <c r="R34" i="3" s="1"/>
  <c r="S13" i="3"/>
  <c r="S14" i="3" s="1"/>
  <c r="S18" i="3" s="1"/>
  <c r="S27" i="3" s="1"/>
  <c r="S34" i="3" s="1"/>
  <c r="T13" i="3"/>
  <c r="T14" i="3" s="1"/>
  <c r="U13" i="3"/>
  <c r="V13" i="3"/>
  <c r="V14" i="3" s="1"/>
  <c r="V18" i="3" s="1"/>
  <c r="V27" i="3" s="1"/>
  <c r="V34" i="3" s="1"/>
  <c r="W13" i="3"/>
  <c r="W14" i="3" s="1"/>
  <c r="W18" i="3" s="1"/>
  <c r="W27" i="3" s="1"/>
  <c r="W34" i="3" s="1"/>
  <c r="X13" i="3"/>
  <c r="X14" i="3" s="1"/>
  <c r="Y13" i="3"/>
  <c r="Z13" i="3"/>
  <c r="AA13" i="3"/>
  <c r="AB13" i="3"/>
  <c r="AB14" i="3" s="1"/>
  <c r="V114" i="3"/>
  <c r="F114" i="3"/>
  <c r="F115" i="3" s="1" a="1"/>
  <c r="F115" i="3" s="1"/>
  <c r="F131" i="3" s="1"/>
  <c r="J114" i="3"/>
  <c r="V120" i="3"/>
  <c r="Z120" i="3"/>
  <c r="F120" i="3"/>
  <c r="S53" i="3"/>
  <c r="Z114" i="3"/>
  <c r="J120" i="3"/>
  <c r="E53" i="3"/>
  <c r="E58" i="3" s="1"/>
  <c r="AA53" i="3"/>
  <c r="AA58" i="3" s="1"/>
  <c r="Y54" i="3"/>
  <c r="Y59" i="3" s="1"/>
  <c r="Z111" i="3"/>
  <c r="J111" i="3"/>
  <c r="N111" i="3"/>
  <c r="E54" i="3"/>
  <c r="E59" i="3" s="1"/>
  <c r="I54" i="3"/>
  <c r="I59" i="3" s="1"/>
  <c r="V111" i="3"/>
  <c r="F111" i="3"/>
  <c r="N114" i="3"/>
  <c r="N120" i="3"/>
  <c r="T54" i="3"/>
  <c r="T59" i="3" s="1"/>
  <c r="K53" i="3"/>
  <c r="K58" i="3" s="1"/>
  <c r="N54" i="3"/>
  <c r="N59" i="3" s="1"/>
  <c r="R111" i="3"/>
  <c r="R114" i="3"/>
  <c r="R120" i="3"/>
  <c r="Z108" i="3"/>
  <c r="J108" i="3"/>
  <c r="N108" i="3"/>
  <c r="G108" i="3"/>
  <c r="K108" i="3"/>
  <c r="O108" i="3"/>
  <c r="S108" i="3"/>
  <c r="W108" i="3"/>
  <c r="AA108" i="3"/>
  <c r="H108" i="3"/>
  <c r="L108" i="3"/>
  <c r="P108" i="3"/>
  <c r="T108" i="3"/>
  <c r="X108" i="3"/>
  <c r="AB108" i="3"/>
  <c r="I108" i="3"/>
  <c r="M108" i="3"/>
  <c r="Q108" i="3"/>
  <c r="U108" i="3"/>
  <c r="Y108" i="3"/>
  <c r="E108" i="3"/>
  <c r="E109" i="3" s="1" a="1"/>
  <c r="E109" i="3" s="1"/>
  <c r="V108" i="3"/>
  <c r="R108" i="3"/>
  <c r="K117" i="3"/>
  <c r="S117" i="3"/>
  <c r="L53" i="3"/>
  <c r="L58" i="3" s="1"/>
  <c r="T53" i="3"/>
  <c r="T58" i="3" s="1"/>
  <c r="AB53" i="3"/>
  <c r="AB58" i="3" s="1"/>
  <c r="J54" i="3"/>
  <c r="J59" i="3" s="1"/>
  <c r="P54" i="3"/>
  <c r="P59" i="3" s="1"/>
  <c r="U54" i="3"/>
  <c r="U59" i="3" s="1"/>
  <c r="Z54" i="3"/>
  <c r="Z59" i="3" s="1"/>
  <c r="Y111" i="3"/>
  <c r="U111" i="3"/>
  <c r="Q111" i="3"/>
  <c r="M111" i="3"/>
  <c r="I111" i="3"/>
  <c r="G114" i="3"/>
  <c r="K114" i="3"/>
  <c r="O114" i="3"/>
  <c r="S114" i="3"/>
  <c r="W114" i="3"/>
  <c r="AA114" i="3"/>
  <c r="E117" i="3"/>
  <c r="E118" i="3" s="1" a="1"/>
  <c r="E118" i="3" s="1"/>
  <c r="H117" i="3"/>
  <c r="L117" i="3"/>
  <c r="P117" i="3"/>
  <c r="T117" i="3"/>
  <c r="X117" i="3"/>
  <c r="AB117" i="3"/>
  <c r="G120" i="3"/>
  <c r="K120" i="3"/>
  <c r="O120" i="3"/>
  <c r="S120" i="3"/>
  <c r="W120" i="3"/>
  <c r="AA120" i="3"/>
  <c r="G117" i="3"/>
  <c r="O117" i="3"/>
  <c r="W117" i="3"/>
  <c r="AA117" i="3"/>
  <c r="G53" i="3"/>
  <c r="O53" i="3"/>
  <c r="O58" i="3" s="1"/>
  <c r="W53" i="3"/>
  <c r="W58" i="3" s="1"/>
  <c r="F54" i="3"/>
  <c r="F59" i="3" s="1"/>
  <c r="L54" i="3"/>
  <c r="L59" i="3" s="1"/>
  <c r="Q54" i="3"/>
  <c r="Q59" i="3" s="1"/>
  <c r="V54" i="3"/>
  <c r="V59" i="3" s="1"/>
  <c r="AB54" i="3"/>
  <c r="AB59" i="3" s="1"/>
  <c r="E111" i="3"/>
  <c r="E112" i="3" s="1" a="1"/>
  <c r="E112" i="3" s="1"/>
  <c r="E130" i="3" s="1"/>
  <c r="AB111" i="3"/>
  <c r="X111" i="3"/>
  <c r="T111" i="3"/>
  <c r="P111" i="3"/>
  <c r="L111" i="3"/>
  <c r="H111" i="3"/>
  <c r="E114" i="3"/>
  <c r="E115" i="3" s="1" a="1"/>
  <c r="E115" i="3" s="1"/>
  <c r="E131" i="3" s="1"/>
  <c r="H114" i="3"/>
  <c r="L114" i="3"/>
  <c r="P114" i="3"/>
  <c r="T114" i="3"/>
  <c r="X114" i="3"/>
  <c r="AB114" i="3"/>
  <c r="I117" i="3"/>
  <c r="M117" i="3"/>
  <c r="Q117" i="3"/>
  <c r="U117" i="3"/>
  <c r="Y117" i="3"/>
  <c r="E120" i="3"/>
  <c r="H120" i="3"/>
  <c r="L120" i="3"/>
  <c r="P120" i="3"/>
  <c r="T120" i="3"/>
  <c r="X120" i="3"/>
  <c r="AB120" i="3"/>
  <c r="H53" i="3"/>
  <c r="H58" i="3" s="1"/>
  <c r="P53" i="3"/>
  <c r="P58" i="3" s="1"/>
  <c r="X53" i="3"/>
  <c r="X58" i="3" s="1"/>
  <c r="H54" i="3"/>
  <c r="H59" i="3" s="1"/>
  <c r="M54" i="3"/>
  <c r="R54" i="3"/>
  <c r="R59" i="3" s="1"/>
  <c r="X54" i="3"/>
  <c r="X59" i="3" s="1"/>
  <c r="AA111" i="3"/>
  <c r="W111" i="3"/>
  <c r="S111" i="3"/>
  <c r="O111" i="3"/>
  <c r="K111" i="3"/>
  <c r="I114" i="3"/>
  <c r="M114" i="3"/>
  <c r="Q114" i="3"/>
  <c r="U114" i="3"/>
  <c r="F117" i="3"/>
  <c r="J117" i="3"/>
  <c r="N117" i="3"/>
  <c r="R117" i="3"/>
  <c r="V117" i="3"/>
  <c r="I120" i="3"/>
  <c r="M120" i="3"/>
  <c r="Q120" i="3"/>
  <c r="U120" i="3"/>
  <c r="F55" i="3"/>
  <c r="F60" i="3" s="1"/>
  <c r="J55" i="3"/>
  <c r="J60" i="3" s="1"/>
  <c r="N55" i="3"/>
  <c r="N60" i="3" s="1"/>
  <c r="R55" i="3"/>
  <c r="R60" i="3" s="1"/>
  <c r="V55" i="3"/>
  <c r="V60" i="3" s="1"/>
  <c r="Z55" i="3"/>
  <c r="Z60" i="3" s="1"/>
  <c r="I55" i="3"/>
  <c r="I60" i="3" s="1"/>
  <c r="M55" i="3"/>
  <c r="Q55" i="3"/>
  <c r="Q60" i="3" s="1"/>
  <c r="U55" i="3"/>
  <c r="U60" i="3" s="1"/>
  <c r="Y55" i="3"/>
  <c r="Y60" i="3" s="1"/>
  <c r="E55" i="3"/>
  <c r="E60" i="3" s="1"/>
  <c r="I53" i="3"/>
  <c r="I58" i="3" s="1"/>
  <c r="M53" i="3"/>
  <c r="M58" i="3" s="1"/>
  <c r="Q53" i="3"/>
  <c r="Q58" i="3" s="1"/>
  <c r="U53" i="3"/>
  <c r="U58" i="3" s="1"/>
  <c r="Y53" i="3"/>
  <c r="Y58" i="3" s="1"/>
  <c r="G55" i="3"/>
  <c r="G60" i="3" s="1"/>
  <c r="K55" i="3"/>
  <c r="K60" i="3" s="1"/>
  <c r="O55" i="3"/>
  <c r="O60" i="3" s="1"/>
  <c r="S55" i="3"/>
  <c r="S60" i="3" s="1"/>
  <c r="W55" i="3"/>
  <c r="W60" i="3" s="1"/>
  <c r="AA55" i="3"/>
  <c r="AA60" i="3" s="1"/>
  <c r="F53" i="3"/>
  <c r="J53" i="3"/>
  <c r="J58" i="3" s="1"/>
  <c r="N53" i="3"/>
  <c r="N58" i="3" s="1"/>
  <c r="R53" i="3"/>
  <c r="V53" i="3"/>
  <c r="G54" i="3"/>
  <c r="G59" i="3" s="1"/>
  <c r="K54" i="3"/>
  <c r="K59" i="3" s="1"/>
  <c r="O54" i="3"/>
  <c r="O59" i="3" s="1"/>
  <c r="S54" i="3"/>
  <c r="S59" i="3" s="1"/>
  <c r="W54" i="3"/>
  <c r="W59" i="3" s="1"/>
  <c r="H55" i="3"/>
  <c r="H60" i="3" s="1"/>
  <c r="L55" i="3"/>
  <c r="L60" i="3" s="1"/>
  <c r="P55" i="3"/>
  <c r="P60" i="3" s="1"/>
  <c r="T55" i="3"/>
  <c r="X55" i="3"/>
  <c r="X60" i="3" s="1"/>
  <c r="F7" i="2"/>
  <c r="F6" i="2"/>
  <c r="G58" i="3"/>
  <c r="Z58" i="3"/>
  <c r="M59" i="3"/>
  <c r="AA59" i="3"/>
  <c r="AB60" i="3"/>
  <c r="C61" i="3"/>
  <c r="C56" i="3"/>
  <c r="E14" i="3"/>
  <c r="G14" i="3"/>
  <c r="G18" i="3" s="1"/>
  <c r="G27" i="3" s="1"/>
  <c r="G34" i="3" s="1"/>
  <c r="I14" i="3"/>
  <c r="M14" i="3"/>
  <c r="Q14" i="3"/>
  <c r="U14" i="3"/>
  <c r="Y14" i="3"/>
  <c r="Z14" i="3"/>
  <c r="Z18" i="3" s="1"/>
  <c r="Z27" i="3" s="1"/>
  <c r="Z34" i="3" s="1"/>
  <c r="AA14" i="3"/>
  <c r="AA18" i="3" s="1"/>
  <c r="AA27" i="3" s="1"/>
  <c r="AA34" i="3" s="1"/>
  <c r="T56" i="3" l="1"/>
  <c r="E155" i="3"/>
  <c r="AA56" i="3"/>
  <c r="E162" i="3"/>
  <c r="E132" i="3"/>
  <c r="E169" i="3"/>
  <c r="Z64" i="3"/>
  <c r="N64" i="3"/>
  <c r="J64" i="3"/>
  <c r="R64" i="3"/>
  <c r="V64" i="3"/>
  <c r="AA64" i="3"/>
  <c r="W64" i="3"/>
  <c r="S64" i="3"/>
  <c r="K64" i="3"/>
  <c r="G64" i="3"/>
  <c r="F64" i="3"/>
  <c r="AB56" i="3"/>
  <c r="T60" i="3"/>
  <c r="T61" i="3" s="1"/>
  <c r="U112" i="3" s="1" a="1"/>
  <c r="U112" i="3" s="1"/>
  <c r="U130" i="3" s="1"/>
  <c r="K56" i="3"/>
  <c r="S56" i="3"/>
  <c r="E129" i="3"/>
  <c r="S58" i="3"/>
  <c r="R56" i="3"/>
  <c r="O56" i="3"/>
  <c r="H56" i="3"/>
  <c r="X56" i="3"/>
  <c r="G56" i="3"/>
  <c r="V56" i="3"/>
  <c r="F56" i="3"/>
  <c r="E56" i="3"/>
  <c r="L56" i="3"/>
  <c r="W56" i="3"/>
  <c r="M56" i="3"/>
  <c r="J56" i="3"/>
  <c r="Z56" i="3"/>
  <c r="Y56" i="3"/>
  <c r="I56" i="3"/>
  <c r="N56" i="3"/>
  <c r="P56" i="3"/>
  <c r="Q56" i="3"/>
  <c r="V58" i="3"/>
  <c r="R58" i="3"/>
  <c r="F58" i="3"/>
  <c r="M60" i="3"/>
  <c r="U56" i="3"/>
  <c r="G61" i="3"/>
  <c r="H112" i="3" s="1" a="1"/>
  <c r="H112" i="3" s="1"/>
  <c r="H130" i="3" s="1"/>
  <c r="AA61" i="3"/>
  <c r="AB112" i="3" s="1" a="1"/>
  <c r="AB112" i="3" s="1"/>
  <c r="AB130" i="3" s="1"/>
  <c r="W61" i="3"/>
  <c r="X112" i="3" s="1" a="1"/>
  <c r="X112" i="3" s="1"/>
  <c r="X130" i="3" s="1"/>
  <c r="K61" i="3"/>
  <c r="L112" i="3" s="1" a="1"/>
  <c r="L112" i="3" s="1"/>
  <c r="L130" i="3" s="1"/>
  <c r="AB61" i="3"/>
  <c r="X61" i="3"/>
  <c r="Y112" i="3" s="1" a="1"/>
  <c r="Y112" i="3" s="1"/>
  <c r="Y130" i="3" s="1"/>
  <c r="P61" i="3"/>
  <c r="Q112" i="3" s="1" a="1"/>
  <c r="Q112" i="3" s="1"/>
  <c r="Q130" i="3" s="1"/>
  <c r="L61" i="3"/>
  <c r="M112" i="3" s="1" a="1"/>
  <c r="M112" i="3" s="1"/>
  <c r="M130" i="3" s="1"/>
  <c r="H61" i="3"/>
  <c r="I112" i="3" s="1" a="1"/>
  <c r="I112" i="3" s="1"/>
  <c r="I130" i="3" s="1"/>
  <c r="O61" i="3"/>
  <c r="P112" i="3" s="1" a="1"/>
  <c r="P112" i="3" s="1"/>
  <c r="P130" i="3" s="1"/>
  <c r="E61" i="3"/>
  <c r="F112" i="3" s="1" a="1"/>
  <c r="F112" i="3" s="1"/>
  <c r="F130" i="3" s="1"/>
  <c r="F162" i="3" s="1"/>
  <c r="Z61" i="3"/>
  <c r="AA112" i="3" s="1" a="1"/>
  <c r="AA112" i="3" s="1"/>
  <c r="AA130" i="3" s="1"/>
  <c r="R61" i="3"/>
  <c r="S112" i="3" s="1" a="1"/>
  <c r="S112" i="3" s="1"/>
  <c r="S130" i="3" s="1"/>
  <c r="N61" i="3"/>
  <c r="O112" i="3" s="1" a="1"/>
  <c r="O112" i="3" s="1"/>
  <c r="O130" i="3" s="1"/>
  <c r="J61" i="3"/>
  <c r="K112" i="3" s="1" a="1"/>
  <c r="K112" i="3" s="1"/>
  <c r="K130" i="3" s="1"/>
  <c r="Y61" i="3"/>
  <c r="Z112" i="3" s="1" a="1"/>
  <c r="Z112" i="3" s="1"/>
  <c r="Z130" i="3" s="1"/>
  <c r="U61" i="3"/>
  <c r="V112" i="3" s="1" a="1"/>
  <c r="V112" i="3" s="1"/>
  <c r="V130" i="3" s="1"/>
  <c r="Q61" i="3"/>
  <c r="R112" i="3" s="1" a="1"/>
  <c r="R112" i="3" s="1"/>
  <c r="R130" i="3" s="1"/>
  <c r="M61" i="3"/>
  <c r="N112" i="3" s="1" a="1"/>
  <c r="N112" i="3" s="1"/>
  <c r="N130" i="3" s="1"/>
  <c r="I61" i="3"/>
  <c r="J112" i="3" s="1" a="1"/>
  <c r="J112" i="3" s="1"/>
  <c r="J130" i="3" s="1"/>
  <c r="G19" i="3"/>
  <c r="G28" i="3" s="1"/>
  <c r="G35" i="3" s="1"/>
  <c r="G65" i="3" s="1"/>
  <c r="O18" i="3"/>
  <c r="O27" i="3" s="1"/>
  <c r="O19" i="3"/>
  <c r="O28" i="3" s="1"/>
  <c r="O35" i="3" s="1"/>
  <c r="O65" i="3" s="1"/>
  <c r="K19" i="3"/>
  <c r="K28" i="3" s="1"/>
  <c r="H19" i="3"/>
  <c r="H28" i="3" s="1"/>
  <c r="H35" i="3" s="1"/>
  <c r="H65" i="3" s="1"/>
  <c r="H18" i="3"/>
  <c r="H27" i="3" s="1"/>
  <c r="H20" i="3"/>
  <c r="H29" i="3" s="1"/>
  <c r="H36" i="3" s="1"/>
  <c r="H66" i="3" s="1"/>
  <c r="AB19" i="3"/>
  <c r="AB28" i="3" s="1"/>
  <c r="AB35" i="3" s="1"/>
  <c r="AB65" i="3" s="1"/>
  <c r="AB18" i="3"/>
  <c r="AB27" i="3" s="1"/>
  <c r="AB34" i="3" s="1"/>
  <c r="AB20" i="3"/>
  <c r="AB29" i="3" s="1"/>
  <c r="AB36" i="3" s="1"/>
  <c r="AB66" i="3" s="1"/>
  <c r="X19" i="3"/>
  <c r="X28" i="3" s="1"/>
  <c r="X35" i="3" s="1"/>
  <c r="X65" i="3" s="1"/>
  <c r="X18" i="3"/>
  <c r="X27" i="3" s="1"/>
  <c r="X20" i="3"/>
  <c r="X29" i="3" s="1"/>
  <c r="X36" i="3" s="1"/>
  <c r="X66" i="3" s="1"/>
  <c r="T19" i="3"/>
  <c r="T28" i="3" s="1"/>
  <c r="T35" i="3" s="1"/>
  <c r="T65" i="3" s="1"/>
  <c r="T18" i="3"/>
  <c r="T27" i="3" s="1"/>
  <c r="T34" i="3" s="1"/>
  <c r="T20" i="3"/>
  <c r="T29" i="3" s="1"/>
  <c r="T36" i="3" s="1"/>
  <c r="T66" i="3" s="1"/>
  <c r="P20" i="3"/>
  <c r="P29" i="3" s="1"/>
  <c r="P36" i="3" s="1"/>
  <c r="P66" i="3" s="1"/>
  <c r="P19" i="3"/>
  <c r="P28" i="3" s="1"/>
  <c r="P35" i="3" s="1"/>
  <c r="P65" i="3" s="1"/>
  <c r="P18" i="3"/>
  <c r="P27" i="3" s="1"/>
  <c r="P34" i="3" s="1"/>
  <c r="L19" i="3"/>
  <c r="L28" i="3" s="1"/>
  <c r="L35" i="3" s="1"/>
  <c r="L65" i="3" s="1"/>
  <c r="L18" i="3"/>
  <c r="L27" i="3" s="1"/>
  <c r="L34" i="3" s="1"/>
  <c r="L20" i="3"/>
  <c r="L29" i="3" s="1"/>
  <c r="L36" i="3" s="1"/>
  <c r="L66" i="3" s="1"/>
  <c r="Y20" i="3"/>
  <c r="Y29" i="3" s="1"/>
  <c r="Y36" i="3" s="1"/>
  <c r="Y66" i="3" s="1"/>
  <c r="Y19" i="3"/>
  <c r="Y28" i="3" s="1"/>
  <c r="Y35" i="3" s="1"/>
  <c r="Y65" i="3" s="1"/>
  <c r="Y18" i="3"/>
  <c r="Y27" i="3" s="1"/>
  <c r="Y34" i="3" s="1"/>
  <c r="U20" i="3"/>
  <c r="U29" i="3" s="1"/>
  <c r="U36" i="3" s="1"/>
  <c r="U66" i="3" s="1"/>
  <c r="U19" i="3"/>
  <c r="U28" i="3" s="1"/>
  <c r="U35" i="3" s="1"/>
  <c r="U65" i="3" s="1"/>
  <c r="U18" i="3"/>
  <c r="U27" i="3" s="1"/>
  <c r="Q20" i="3"/>
  <c r="Q29" i="3" s="1"/>
  <c r="Q36" i="3" s="1"/>
  <c r="Q66" i="3" s="1"/>
  <c r="Q19" i="3"/>
  <c r="Q28" i="3" s="1"/>
  <c r="Q35" i="3" s="1"/>
  <c r="Q65" i="3" s="1"/>
  <c r="Q18" i="3"/>
  <c r="Q27" i="3" s="1"/>
  <c r="Q34" i="3" s="1"/>
  <c r="M20" i="3"/>
  <c r="M29" i="3" s="1"/>
  <c r="M36" i="3" s="1"/>
  <c r="M66" i="3" s="1"/>
  <c r="M19" i="3"/>
  <c r="M28" i="3" s="1"/>
  <c r="M35" i="3" s="1"/>
  <c r="M65" i="3" s="1"/>
  <c r="M18" i="3"/>
  <c r="M27" i="3" s="1"/>
  <c r="M34" i="3" s="1"/>
  <c r="I20" i="3"/>
  <c r="I29" i="3" s="1"/>
  <c r="I36" i="3" s="1"/>
  <c r="I66" i="3" s="1"/>
  <c r="I19" i="3"/>
  <c r="I28" i="3" s="1"/>
  <c r="I35" i="3" s="1"/>
  <c r="I65" i="3" s="1"/>
  <c r="I18" i="3"/>
  <c r="I27" i="3" s="1"/>
  <c r="I34" i="3" s="1"/>
  <c r="E19" i="3"/>
  <c r="E28" i="3" s="1"/>
  <c r="E35" i="3" s="1"/>
  <c r="E65" i="3" s="1"/>
  <c r="E20" i="3"/>
  <c r="E29" i="3" s="1"/>
  <c r="E36" i="3" s="1"/>
  <c r="E66" i="3" s="1"/>
  <c r="E18" i="3"/>
  <c r="E27" i="3" s="1"/>
  <c r="AA19" i="3"/>
  <c r="AA28" i="3" s="1"/>
  <c r="W19" i="3"/>
  <c r="W28" i="3" s="1"/>
  <c r="S19" i="3"/>
  <c r="S28" i="3" s="1"/>
  <c r="AA20" i="3"/>
  <c r="AA29" i="3" s="1"/>
  <c r="AA36" i="3" s="1"/>
  <c r="AA66" i="3" s="1"/>
  <c r="W20" i="3"/>
  <c r="W29" i="3" s="1"/>
  <c r="W36" i="3" s="1"/>
  <c r="W66" i="3" s="1"/>
  <c r="S20" i="3"/>
  <c r="S29" i="3" s="1"/>
  <c r="S36" i="3" s="1"/>
  <c r="S66" i="3" s="1"/>
  <c r="O20" i="3"/>
  <c r="O29" i="3" s="1"/>
  <c r="O36" i="3" s="1"/>
  <c r="O66" i="3" s="1"/>
  <c r="K20" i="3"/>
  <c r="K29" i="3" s="1"/>
  <c r="K36" i="3" s="1"/>
  <c r="K66" i="3" s="1"/>
  <c r="G20" i="3"/>
  <c r="Z19" i="3"/>
  <c r="Z28" i="3" s="1"/>
  <c r="V19" i="3"/>
  <c r="V28" i="3" s="1"/>
  <c r="R19" i="3"/>
  <c r="R28" i="3" s="1"/>
  <c r="N19" i="3"/>
  <c r="N28" i="3" s="1"/>
  <c r="J19" i="3"/>
  <c r="J28" i="3" s="1"/>
  <c r="F19" i="3"/>
  <c r="F28" i="3" s="1"/>
  <c r="Z20" i="3"/>
  <c r="Z29" i="3" s="1"/>
  <c r="Z36" i="3" s="1"/>
  <c r="Z66" i="3" s="1"/>
  <c r="V20" i="3"/>
  <c r="V29" i="3" s="1"/>
  <c r="V36" i="3" s="1"/>
  <c r="V66" i="3" s="1"/>
  <c r="R20" i="3"/>
  <c r="R29" i="3" s="1"/>
  <c r="R36" i="3" s="1"/>
  <c r="R66" i="3" s="1"/>
  <c r="N20" i="3"/>
  <c r="N29" i="3" s="1"/>
  <c r="N36" i="3" s="1"/>
  <c r="N66" i="3" s="1"/>
  <c r="J20" i="3"/>
  <c r="J29" i="3" s="1"/>
  <c r="J36" i="3" s="1"/>
  <c r="J66" i="3" s="1"/>
  <c r="F20" i="3"/>
  <c r="F29" i="3" s="1"/>
  <c r="F36" i="3" s="1"/>
  <c r="F66" i="3" s="1"/>
  <c r="J30" i="3" l="1"/>
  <c r="J35" i="3"/>
  <c r="M64" i="3"/>
  <c r="M67" i="3" s="1"/>
  <c r="M42" i="3"/>
  <c r="H30" i="3"/>
  <c r="H34" i="3"/>
  <c r="O30" i="3"/>
  <c r="O34" i="3"/>
  <c r="V30" i="3"/>
  <c r="V35" i="3"/>
  <c r="S30" i="3"/>
  <c r="S35" i="3"/>
  <c r="P64" i="3"/>
  <c r="P67" i="3" s="1"/>
  <c r="P42" i="3"/>
  <c r="N30" i="3"/>
  <c r="N35" i="3"/>
  <c r="AA30" i="3"/>
  <c r="AA35" i="3"/>
  <c r="I64" i="3"/>
  <c r="I67" i="3" s="1"/>
  <c r="I42" i="3"/>
  <c r="Y64" i="3"/>
  <c r="Y67" i="3" s="1"/>
  <c r="Y42" i="3"/>
  <c r="L64" i="3"/>
  <c r="L67" i="3" s="1"/>
  <c r="L42" i="3"/>
  <c r="AB64" i="3"/>
  <c r="AB67" i="3" s="1"/>
  <c r="AB161" i="3" s="1"/>
  <c r="AB42" i="3"/>
  <c r="Q64" i="3"/>
  <c r="Q67" i="3" s="1"/>
  <c r="Q42" i="3"/>
  <c r="T42" i="3"/>
  <c r="T64" i="3"/>
  <c r="T67" i="3" s="1"/>
  <c r="Z30" i="3"/>
  <c r="Z35" i="3"/>
  <c r="W30" i="3"/>
  <c r="W35" i="3"/>
  <c r="R30" i="3"/>
  <c r="R35" i="3"/>
  <c r="U30" i="3"/>
  <c r="U34" i="3"/>
  <c r="X30" i="3"/>
  <c r="X34" i="3"/>
  <c r="K30" i="3"/>
  <c r="K35" i="3"/>
  <c r="F30" i="3"/>
  <c r="F35" i="3"/>
  <c r="E30" i="3"/>
  <c r="E34" i="3"/>
  <c r="Q30" i="3"/>
  <c r="P30" i="3"/>
  <c r="T30" i="3"/>
  <c r="M30" i="3"/>
  <c r="G21" i="3"/>
  <c r="G41" i="3" s="1"/>
  <c r="G29" i="3"/>
  <c r="I30" i="3"/>
  <c r="Y30" i="3"/>
  <c r="L30" i="3"/>
  <c r="AB30" i="3"/>
  <c r="S61" i="3"/>
  <c r="T112" i="3" s="1" a="1"/>
  <c r="T112" i="3" s="1"/>
  <c r="T130" i="3" s="1"/>
  <c r="F61" i="3"/>
  <c r="G112" i="3" s="1" a="1"/>
  <c r="G112" i="3" s="1"/>
  <c r="G130" i="3" s="1"/>
  <c r="R21" i="3"/>
  <c r="R41" i="3" s="1"/>
  <c r="S21" i="3"/>
  <c r="S41" i="3" s="1"/>
  <c r="V61" i="3"/>
  <c r="W112" i="3" s="1" a="1"/>
  <c r="W112" i="3" s="1"/>
  <c r="W130" i="3" s="1"/>
  <c r="K21" i="3"/>
  <c r="K41" i="3" s="1"/>
  <c r="I21" i="3"/>
  <c r="I41" i="3" s="1"/>
  <c r="Y21" i="3"/>
  <c r="Y41" i="3" s="1"/>
  <c r="L21" i="3"/>
  <c r="L41" i="3" s="1"/>
  <c r="AB21" i="3"/>
  <c r="AB41" i="3" s="1"/>
  <c r="F21" i="3"/>
  <c r="F41" i="3" s="1"/>
  <c r="V21" i="3"/>
  <c r="V41" i="3" s="1"/>
  <c r="O21" i="3"/>
  <c r="O41" i="3" s="1"/>
  <c r="U21" i="3"/>
  <c r="U41" i="3" s="1"/>
  <c r="X21" i="3"/>
  <c r="X41" i="3" s="1"/>
  <c r="W21" i="3"/>
  <c r="W41" i="3" s="1"/>
  <c r="Q21" i="3"/>
  <c r="Q41" i="3" s="1"/>
  <c r="P21" i="3"/>
  <c r="P41" i="3" s="1"/>
  <c r="Z21" i="3"/>
  <c r="Z41" i="3" s="1"/>
  <c r="T21" i="3"/>
  <c r="T41" i="3" s="1"/>
  <c r="J21" i="3"/>
  <c r="J41" i="3" s="1"/>
  <c r="E21" i="3"/>
  <c r="E41" i="3" s="1"/>
  <c r="F106" i="3" s="1" a="1"/>
  <c r="F106" i="3" s="1"/>
  <c r="N21" i="3"/>
  <c r="N41" i="3" s="1"/>
  <c r="AA21" i="3"/>
  <c r="AA41" i="3" s="1"/>
  <c r="M21" i="3"/>
  <c r="M41" i="3" s="1"/>
  <c r="H21" i="3"/>
  <c r="H41" i="3" s="1"/>
  <c r="K115" i="3" l="1" a="1"/>
  <c r="K115" i="3" s="1"/>
  <c r="K131" i="3" s="1"/>
  <c r="K162" i="3" s="1"/>
  <c r="I161" i="3"/>
  <c r="V115" i="3" a="1"/>
  <c r="V115" i="3" s="1"/>
  <c r="V131" i="3" s="1"/>
  <c r="V162" i="3" s="1"/>
  <c r="T161" i="3"/>
  <c r="N115" i="3" a="1"/>
  <c r="N115" i="3" s="1"/>
  <c r="N131" i="3" s="1"/>
  <c r="N162" i="3" s="1"/>
  <c r="L161" i="3"/>
  <c r="AA115" i="3" a="1"/>
  <c r="AA115" i="3" s="1"/>
  <c r="AA131" i="3" s="1"/>
  <c r="AA162" i="3" s="1"/>
  <c r="Y161" i="3"/>
  <c r="R115" i="3" a="1"/>
  <c r="R115" i="3" s="1"/>
  <c r="R131" i="3" s="1"/>
  <c r="R162" i="3" s="1"/>
  <c r="P161" i="3"/>
  <c r="S115" i="3" a="1"/>
  <c r="S115" i="3" s="1"/>
  <c r="S131" i="3" s="1"/>
  <c r="S162" i="3" s="1"/>
  <c r="Q161" i="3"/>
  <c r="O115" i="3" a="1"/>
  <c r="O115" i="3" s="1"/>
  <c r="O131" i="3" s="1"/>
  <c r="O162" i="3" s="1"/>
  <c r="M161" i="3"/>
  <c r="F127" i="3"/>
  <c r="F148" i="3"/>
  <c r="K65" i="3"/>
  <c r="K67" i="3" s="1"/>
  <c r="K42" i="3"/>
  <c r="W65" i="3"/>
  <c r="W67" i="3" s="1"/>
  <c r="W42" i="3"/>
  <c r="AA65" i="3"/>
  <c r="AA67" i="3" s="1"/>
  <c r="AA161" i="3" s="1"/>
  <c r="AA42" i="3"/>
  <c r="H42" i="3"/>
  <c r="H64" i="3"/>
  <c r="H67" i="3" s="1"/>
  <c r="J65" i="3"/>
  <c r="J67" i="3" s="1"/>
  <c r="J42" i="3"/>
  <c r="S65" i="3"/>
  <c r="S67" i="3" s="1"/>
  <c r="S42" i="3"/>
  <c r="G30" i="3"/>
  <c r="G36" i="3"/>
  <c r="V65" i="3"/>
  <c r="V67" i="3" s="1"/>
  <c r="V42" i="3"/>
  <c r="U64" i="3"/>
  <c r="U67" i="3" s="1"/>
  <c r="U42" i="3"/>
  <c r="X64" i="3"/>
  <c r="X67" i="3" s="1"/>
  <c r="X42" i="3"/>
  <c r="R65" i="3"/>
  <c r="R67" i="3" s="1"/>
  <c r="R42" i="3"/>
  <c r="Z65" i="3"/>
  <c r="Z67" i="3" s="1"/>
  <c r="Z42" i="3"/>
  <c r="N65" i="3"/>
  <c r="N67" i="3" s="1"/>
  <c r="N42" i="3"/>
  <c r="O42" i="3"/>
  <c r="O64" i="3"/>
  <c r="O67" i="3" s="1"/>
  <c r="F65" i="3"/>
  <c r="F67" i="3" s="1"/>
  <c r="F42" i="3"/>
  <c r="E42" i="3"/>
  <c r="E46" i="3" s="1"/>
  <c r="E64" i="3"/>
  <c r="E67" i="3" s="1"/>
  <c r="F8" i="2"/>
  <c r="D8" i="2"/>
  <c r="F33" i="2"/>
  <c r="F32" i="2"/>
  <c r="F31" i="2"/>
  <c r="F19" i="2"/>
  <c r="F18" i="2"/>
  <c r="F17" i="2"/>
  <c r="F12" i="2"/>
  <c r="F13" i="2" s="1"/>
  <c r="F3" i="2"/>
  <c r="C69" i="3" s="1"/>
  <c r="Z115" i="3" l="1" a="1"/>
  <c r="Z115" i="3" s="1"/>
  <c r="Z131" i="3" s="1"/>
  <c r="Z162" i="3" s="1"/>
  <c r="X161" i="3"/>
  <c r="U115" i="3" a="1"/>
  <c r="U115" i="3" s="1"/>
  <c r="U131" i="3" s="1"/>
  <c r="U162" i="3" s="1"/>
  <c r="S161" i="3"/>
  <c r="Y115" i="3" a="1"/>
  <c r="Y115" i="3" s="1"/>
  <c r="Y131" i="3" s="1"/>
  <c r="Y162" i="3" s="1"/>
  <c r="W161" i="3"/>
  <c r="Q115" i="3" a="1"/>
  <c r="Q115" i="3" s="1"/>
  <c r="Q131" i="3" s="1"/>
  <c r="Q162" i="3" s="1"/>
  <c r="O161" i="3"/>
  <c r="J115" i="3" a="1"/>
  <c r="J115" i="3" s="1"/>
  <c r="J131" i="3" s="1"/>
  <c r="J162" i="3" s="1"/>
  <c r="H161" i="3"/>
  <c r="AB115" i="3" a="1"/>
  <c r="AB115" i="3" s="1"/>
  <c r="AB131" i="3" s="1"/>
  <c r="AB162" i="3" s="1"/>
  <c r="Z161" i="3"/>
  <c r="X115" i="3" a="1"/>
  <c r="X115" i="3" s="1"/>
  <c r="X131" i="3" s="1"/>
  <c r="X162" i="3" s="1"/>
  <c r="V161" i="3"/>
  <c r="G115" i="3" a="1"/>
  <c r="G115" i="3" s="1"/>
  <c r="G131" i="3" s="1"/>
  <c r="G162" i="3" s="1"/>
  <c r="E161" i="3"/>
  <c r="E163" i="3" s="1"/>
  <c r="H115" i="3" a="1"/>
  <c r="H115" i="3" s="1"/>
  <c r="H131" i="3" s="1"/>
  <c r="H162" i="3" s="1"/>
  <c r="F161" i="3"/>
  <c r="P115" i="3" a="1"/>
  <c r="P115" i="3" s="1"/>
  <c r="P131" i="3" s="1"/>
  <c r="P162" i="3" s="1"/>
  <c r="N161" i="3"/>
  <c r="T115" i="3" a="1"/>
  <c r="T115" i="3" s="1"/>
  <c r="T131" i="3" s="1"/>
  <c r="T162" i="3" s="1"/>
  <c r="R161" i="3"/>
  <c r="W115" i="3" a="1"/>
  <c r="W115" i="3" s="1"/>
  <c r="W131" i="3" s="1"/>
  <c r="W162" i="3" s="1"/>
  <c r="U161" i="3"/>
  <c r="L115" i="3" a="1"/>
  <c r="L115" i="3" s="1"/>
  <c r="L131" i="3" s="1"/>
  <c r="L162" i="3" s="1"/>
  <c r="J161" i="3"/>
  <c r="M115" i="3" a="1"/>
  <c r="M115" i="3" s="1"/>
  <c r="M131" i="3" s="1"/>
  <c r="M162" i="3" s="1"/>
  <c r="K161" i="3"/>
  <c r="E88" i="3"/>
  <c r="E147" i="3" s="1"/>
  <c r="E149" i="3" s="1"/>
  <c r="G66" i="3"/>
  <c r="G67" i="3" s="1"/>
  <c r="G42" i="3"/>
  <c r="E89" i="3"/>
  <c r="F109" i="3" a="1"/>
  <c r="F109" i="3" s="1"/>
  <c r="R69" i="3"/>
  <c r="G69" i="3"/>
  <c r="W69" i="3"/>
  <c r="P69" i="3"/>
  <c r="I69" i="3"/>
  <c r="Y69" i="3"/>
  <c r="J69" i="3"/>
  <c r="F69" i="3"/>
  <c r="O69" i="3"/>
  <c r="X69" i="3"/>
  <c r="Q69" i="3"/>
  <c r="L69" i="3"/>
  <c r="U69" i="3"/>
  <c r="Z69" i="3"/>
  <c r="K69" i="3"/>
  <c r="AA69" i="3"/>
  <c r="AA168" i="3" s="1"/>
  <c r="T69" i="3"/>
  <c r="M69" i="3"/>
  <c r="E69" i="3"/>
  <c r="H69" i="3"/>
  <c r="H168" i="3" s="1"/>
  <c r="N69" i="3"/>
  <c r="S69" i="3"/>
  <c r="AB69" i="3"/>
  <c r="AB168" i="3" s="1"/>
  <c r="V69" i="3"/>
  <c r="F9" i="2"/>
  <c r="C71" i="3"/>
  <c r="AA71" i="3" s="1"/>
  <c r="AA183" i="3" s="1"/>
  <c r="X71" i="3"/>
  <c r="X183" i="3" s="1"/>
  <c r="C21" i="3"/>
  <c r="F14" i="2"/>
  <c r="C77" i="3" s="1"/>
  <c r="F160" i="3" l="1"/>
  <c r="E196" i="3"/>
  <c r="F146" i="3"/>
  <c r="E191" i="3"/>
  <c r="O118" i="3" a="1"/>
  <c r="O118" i="3" s="1"/>
  <c r="O169" i="3" s="1"/>
  <c r="N168" i="3"/>
  <c r="V118" i="3" a="1"/>
  <c r="V118" i="3" s="1"/>
  <c r="V169" i="3" s="1"/>
  <c r="U168" i="3"/>
  <c r="W118" i="3" a="1"/>
  <c r="W118" i="3" s="1"/>
  <c r="W132" i="3" s="1"/>
  <c r="V168" i="3"/>
  <c r="G118" i="3" a="1"/>
  <c r="G118" i="3" s="1"/>
  <c r="G132" i="3" s="1"/>
  <c r="F168" i="3"/>
  <c r="Q118" i="3" a="1"/>
  <c r="Q118" i="3" s="1"/>
  <c r="Q169" i="3" s="1"/>
  <c r="P168" i="3"/>
  <c r="F118" i="3" a="1"/>
  <c r="F118" i="3" s="1"/>
  <c r="F132" i="3" s="1"/>
  <c r="E168" i="3"/>
  <c r="E170" i="3" s="1"/>
  <c r="L118" i="3" a="1"/>
  <c r="L118" i="3" s="1"/>
  <c r="L132" i="3" s="1"/>
  <c r="K168" i="3"/>
  <c r="R118" i="3" a="1"/>
  <c r="R118" i="3" s="1"/>
  <c r="R132" i="3" s="1"/>
  <c r="Q168" i="3"/>
  <c r="K118" i="3" a="1"/>
  <c r="K118" i="3" s="1"/>
  <c r="K132" i="3" s="1"/>
  <c r="J168" i="3"/>
  <c r="X118" i="3" a="1"/>
  <c r="X118" i="3" s="1"/>
  <c r="X132" i="3" s="1"/>
  <c r="W168" i="3"/>
  <c r="F163" i="3"/>
  <c r="U118" i="3" a="1"/>
  <c r="U118" i="3" s="1"/>
  <c r="U132" i="3" s="1"/>
  <c r="T168" i="3"/>
  <c r="P118" i="3" a="1"/>
  <c r="P118" i="3" s="1"/>
  <c r="P132" i="3" s="1"/>
  <c r="O168" i="3"/>
  <c r="J118" i="3" a="1"/>
  <c r="J118" i="3" s="1"/>
  <c r="J169" i="3" s="1"/>
  <c r="I168" i="3"/>
  <c r="S118" i="3" a="1"/>
  <c r="S118" i="3" s="1"/>
  <c r="S132" i="3" s="1"/>
  <c r="R168" i="3"/>
  <c r="M118" i="3" a="1"/>
  <c r="M118" i="3" s="1"/>
  <c r="M169" i="3" s="1"/>
  <c r="L168" i="3"/>
  <c r="T118" i="3" a="1"/>
  <c r="T118" i="3" s="1"/>
  <c r="T132" i="3" s="1"/>
  <c r="S168" i="3"/>
  <c r="N118" i="3" a="1"/>
  <c r="N118" i="3" s="1"/>
  <c r="N169" i="3" s="1"/>
  <c r="M168" i="3"/>
  <c r="AA118" i="3" a="1"/>
  <c r="AA118" i="3" s="1"/>
  <c r="AA132" i="3" s="1"/>
  <c r="Z168" i="3"/>
  <c r="Y118" i="3" a="1"/>
  <c r="Y118" i="3" s="1"/>
  <c r="Y169" i="3" s="1"/>
  <c r="X168" i="3"/>
  <c r="Z118" i="3" a="1"/>
  <c r="Z118" i="3" s="1"/>
  <c r="Z132" i="3" s="1"/>
  <c r="Y168" i="3"/>
  <c r="H118" i="3" a="1"/>
  <c r="H118" i="3" s="1"/>
  <c r="H169" i="3" s="1"/>
  <c r="G168" i="3"/>
  <c r="I115" i="3" a="1"/>
  <c r="I115" i="3" s="1"/>
  <c r="I131" i="3" s="1"/>
  <c r="I162" i="3" s="1"/>
  <c r="G161" i="3"/>
  <c r="E90" i="3"/>
  <c r="C3" i="4" s="1"/>
  <c r="E154" i="3"/>
  <c r="E156" i="3" s="1"/>
  <c r="F129" i="3"/>
  <c r="F155" i="3"/>
  <c r="I71" i="3"/>
  <c r="I183" i="3" s="1"/>
  <c r="S71" i="3"/>
  <c r="AA73" i="3"/>
  <c r="AA91" i="3" s="1"/>
  <c r="AB118" i="3" a="1"/>
  <c r="AB118" i="3" s="1"/>
  <c r="H71" i="3"/>
  <c r="I118" i="3" a="1"/>
  <c r="I118" i="3" s="1"/>
  <c r="X73" i="3"/>
  <c r="X91" i="3" s="1"/>
  <c r="M71" i="3"/>
  <c r="M183" i="3" s="1"/>
  <c r="I73" i="3"/>
  <c r="I91" i="3" s="1"/>
  <c r="Q71" i="3"/>
  <c r="J71" i="3"/>
  <c r="F71" i="3"/>
  <c r="Z88" i="3"/>
  <c r="Z147" i="3" s="1"/>
  <c r="Z46" i="3"/>
  <c r="W88" i="3"/>
  <c r="W147" i="3" s="1"/>
  <c r="W46" i="3"/>
  <c r="N71" i="3"/>
  <c r="N183" i="3" s="1"/>
  <c r="Y71" i="3"/>
  <c r="Y183" i="3" s="1"/>
  <c r="K71" i="3"/>
  <c r="K183" i="3" s="1"/>
  <c r="U71" i="3"/>
  <c r="U183" i="3" s="1"/>
  <c r="AB71" i="3"/>
  <c r="AB183" i="3" s="1"/>
  <c r="E71" i="3"/>
  <c r="W71" i="3"/>
  <c r="I77" i="3"/>
  <c r="I175" i="3" s="1"/>
  <c r="L77" i="3"/>
  <c r="L175" i="3" s="1"/>
  <c r="T77" i="3"/>
  <c r="T175" i="3" s="1"/>
  <c r="AB77" i="3"/>
  <c r="AB175" i="3" s="1"/>
  <c r="G77" i="3"/>
  <c r="G175" i="3" s="1"/>
  <c r="O77" i="3"/>
  <c r="O175" i="3" s="1"/>
  <c r="W77" i="3"/>
  <c r="W175" i="3" s="1"/>
  <c r="H77" i="3"/>
  <c r="H175" i="3" s="1"/>
  <c r="X77" i="3"/>
  <c r="X175" i="3" s="1"/>
  <c r="S77" i="3"/>
  <c r="S175" i="3" s="1"/>
  <c r="P77" i="3"/>
  <c r="P175" i="3" s="1"/>
  <c r="K77" i="3"/>
  <c r="K175" i="3" s="1"/>
  <c r="AA77" i="3"/>
  <c r="AA175" i="3" s="1"/>
  <c r="N77" i="3"/>
  <c r="N175" i="3" s="1"/>
  <c r="E77" i="3"/>
  <c r="E175" i="3" s="1"/>
  <c r="M77" i="3"/>
  <c r="M175" i="3" s="1"/>
  <c r="Z77" i="3"/>
  <c r="Z175" i="3" s="1"/>
  <c r="J77" i="3"/>
  <c r="J175" i="3" s="1"/>
  <c r="V77" i="3"/>
  <c r="V175" i="3" s="1"/>
  <c r="U77" i="3"/>
  <c r="U175" i="3" s="1"/>
  <c r="R77" i="3"/>
  <c r="R175" i="3" s="1"/>
  <c r="Q77" i="3"/>
  <c r="Q175" i="3" s="1"/>
  <c r="Y77" i="3"/>
  <c r="Y175" i="3" s="1"/>
  <c r="F77" i="3"/>
  <c r="F175" i="3" s="1"/>
  <c r="R71" i="3"/>
  <c r="V71" i="3"/>
  <c r="V183" i="3" s="1"/>
  <c r="G71" i="3"/>
  <c r="Z71" i="3"/>
  <c r="L71" i="3"/>
  <c r="P71" i="3"/>
  <c r="T71" i="3"/>
  <c r="T183" i="3" s="1"/>
  <c r="O71" i="3"/>
  <c r="AB106" i="3" a="1"/>
  <c r="AB106" i="3" s="1"/>
  <c r="Y106" i="3" a="1"/>
  <c r="Y106" i="3" s="1"/>
  <c r="G106" i="3" a="1"/>
  <c r="G106" i="3" s="1"/>
  <c r="I106" i="3" a="1"/>
  <c r="I106" i="3" s="1"/>
  <c r="H106" i="3" a="1"/>
  <c r="H106" i="3" s="1"/>
  <c r="M106" i="3" a="1"/>
  <c r="M106" i="3" s="1"/>
  <c r="U106" i="3" a="1"/>
  <c r="U106" i="3" s="1"/>
  <c r="V132" i="3" l="1"/>
  <c r="W169" i="3"/>
  <c r="O132" i="3"/>
  <c r="G160" i="3"/>
  <c r="G163" i="3" s="1"/>
  <c r="F196" i="3"/>
  <c r="G169" i="3"/>
  <c r="F167" i="3"/>
  <c r="E197" i="3"/>
  <c r="F153" i="3"/>
  <c r="E195" i="3"/>
  <c r="K169" i="3"/>
  <c r="L169" i="3"/>
  <c r="Q132" i="3"/>
  <c r="F169" i="3"/>
  <c r="U169" i="3"/>
  <c r="M132" i="3"/>
  <c r="R169" i="3"/>
  <c r="X169" i="3"/>
  <c r="Z169" i="3"/>
  <c r="H132" i="3"/>
  <c r="P169" i="3"/>
  <c r="T169" i="3"/>
  <c r="AA169" i="3"/>
  <c r="S169" i="3"/>
  <c r="Z73" i="3"/>
  <c r="Z91" i="3" s="1"/>
  <c r="Z183" i="3"/>
  <c r="E73" i="3"/>
  <c r="E91" i="3" s="1"/>
  <c r="E92" i="3" s="1"/>
  <c r="E183" i="3"/>
  <c r="E184" i="3" s="1"/>
  <c r="S73" i="3"/>
  <c r="S91" i="3" s="1"/>
  <c r="S183" i="3"/>
  <c r="P73" i="3"/>
  <c r="P91" i="3" s="1"/>
  <c r="P183" i="3"/>
  <c r="H73" i="3"/>
  <c r="H91" i="3" s="1"/>
  <c r="H183" i="3"/>
  <c r="N132" i="3"/>
  <c r="J132" i="3"/>
  <c r="Y132" i="3"/>
  <c r="O73" i="3"/>
  <c r="O91" i="3" s="1"/>
  <c r="O183" i="3"/>
  <c r="W73" i="3"/>
  <c r="W91" i="3" s="1"/>
  <c r="W183" i="3"/>
  <c r="J73" i="3"/>
  <c r="J91" i="3" s="1"/>
  <c r="J183" i="3"/>
  <c r="G73" i="3"/>
  <c r="G91" i="3" s="1"/>
  <c r="G183" i="3"/>
  <c r="Q73" i="3"/>
  <c r="Q91" i="3" s="1"/>
  <c r="Q183" i="3"/>
  <c r="L73" i="3"/>
  <c r="L91" i="3" s="1"/>
  <c r="L183" i="3"/>
  <c r="R73" i="3"/>
  <c r="R91" i="3" s="1"/>
  <c r="R183" i="3"/>
  <c r="F73" i="3"/>
  <c r="F91" i="3" s="1"/>
  <c r="F183" i="3"/>
  <c r="AB132" i="3"/>
  <c r="AB169" i="3"/>
  <c r="I132" i="3"/>
  <c r="I169" i="3"/>
  <c r="I127" i="3"/>
  <c r="I148" i="3"/>
  <c r="AB127" i="3"/>
  <c r="AB148" i="3"/>
  <c r="U127" i="3"/>
  <c r="U148" i="3"/>
  <c r="G127" i="3"/>
  <c r="G148" i="3"/>
  <c r="H127" i="3"/>
  <c r="H148" i="3"/>
  <c r="M127" i="3"/>
  <c r="M148" i="3"/>
  <c r="Y127" i="3"/>
  <c r="Y148" i="3"/>
  <c r="Q106" i="3" a="1"/>
  <c r="Q106" i="3" s="1"/>
  <c r="Z106" i="3" a="1"/>
  <c r="Z106" i="3" s="1"/>
  <c r="T106" i="3" a="1"/>
  <c r="T106" i="3" s="1"/>
  <c r="W106" i="3" a="1"/>
  <c r="W106" i="3" s="1"/>
  <c r="J106" i="3" a="1"/>
  <c r="J106" i="3" s="1"/>
  <c r="O106" i="3" a="1"/>
  <c r="O106" i="3" s="1"/>
  <c r="V106" i="3" a="1"/>
  <c r="V106" i="3" s="1"/>
  <c r="R106" i="3" a="1"/>
  <c r="R106" i="3" s="1"/>
  <c r="S106" i="3" a="1"/>
  <c r="S106" i="3" s="1"/>
  <c r="P106" i="3" a="1"/>
  <c r="P106" i="3" s="1"/>
  <c r="X106" i="3" a="1"/>
  <c r="X106" i="3" s="1"/>
  <c r="K106" i="3" a="1"/>
  <c r="K106" i="3" s="1"/>
  <c r="L106" i="3" a="1"/>
  <c r="L106" i="3" s="1"/>
  <c r="N106" i="3" a="1"/>
  <c r="N106" i="3" s="1"/>
  <c r="AA106" i="3" a="1"/>
  <c r="AA106" i="3" s="1"/>
  <c r="Q93" i="3"/>
  <c r="Q121" i="3" a="1"/>
  <c r="Q121" i="3" s="1"/>
  <c r="N93" i="3"/>
  <c r="N121" i="3" a="1"/>
  <c r="N121" i="3" s="1"/>
  <c r="S93" i="3"/>
  <c r="S121" i="3" a="1"/>
  <c r="S121" i="3" s="1"/>
  <c r="L93" i="3"/>
  <c r="L121" i="3" a="1"/>
  <c r="L121" i="3" s="1"/>
  <c r="R93" i="3"/>
  <c r="R121" i="3" a="1"/>
  <c r="R121" i="3" s="1"/>
  <c r="Z93" i="3"/>
  <c r="Z121" i="3" a="1"/>
  <c r="Z121" i="3" s="1"/>
  <c r="AA93" i="3"/>
  <c r="AA121" i="3" a="1"/>
  <c r="AA121" i="3" s="1"/>
  <c r="X93" i="3"/>
  <c r="X121" i="3" a="1"/>
  <c r="X121" i="3" s="1"/>
  <c r="G93" i="3"/>
  <c r="G121" i="3" a="1"/>
  <c r="G121" i="3" s="1"/>
  <c r="I93" i="3"/>
  <c r="I121" i="3" a="1"/>
  <c r="I121" i="3" s="1"/>
  <c r="Z89" i="3"/>
  <c r="Z154" i="3" s="1"/>
  <c r="AA109" i="3" a="1"/>
  <c r="AA109" i="3" s="1"/>
  <c r="O93" i="3"/>
  <c r="O121" i="3" a="1"/>
  <c r="O121" i="3" s="1"/>
  <c r="F93" i="3"/>
  <c r="F121" i="3" a="1"/>
  <c r="F121" i="3" s="1"/>
  <c r="U93" i="3"/>
  <c r="U121" i="3" a="1"/>
  <c r="U121" i="3" s="1"/>
  <c r="M93" i="3"/>
  <c r="M121" i="3" a="1"/>
  <c r="M121" i="3" s="1"/>
  <c r="K93" i="3"/>
  <c r="K121" i="3" a="1"/>
  <c r="K121" i="3" s="1"/>
  <c r="H93" i="3"/>
  <c r="H121" i="3" a="1"/>
  <c r="H121" i="3" s="1"/>
  <c r="AB93" i="3"/>
  <c r="AB121" i="3" a="1"/>
  <c r="AB121" i="3" s="1"/>
  <c r="J93" i="3"/>
  <c r="J121" i="3" a="1"/>
  <c r="J121" i="3" s="1"/>
  <c r="Y93" i="3"/>
  <c r="Y121" i="3" a="1"/>
  <c r="Y121" i="3" s="1"/>
  <c r="V93" i="3"/>
  <c r="V121" i="3" a="1"/>
  <c r="V121" i="3" s="1"/>
  <c r="E93" i="3"/>
  <c r="E121" i="3" a="1"/>
  <c r="E121" i="3" s="1"/>
  <c r="P93" i="3"/>
  <c r="P121" i="3" a="1"/>
  <c r="P121" i="3" s="1"/>
  <c r="W93" i="3"/>
  <c r="W121" i="3" a="1"/>
  <c r="W121" i="3" s="1"/>
  <c r="T93" i="3"/>
  <c r="T121" i="3" a="1"/>
  <c r="T121" i="3" s="1"/>
  <c r="W89" i="3"/>
  <c r="X109" i="3" a="1"/>
  <c r="X109" i="3" s="1"/>
  <c r="Z90" i="3"/>
  <c r="X3" i="4" s="1"/>
  <c r="U73" i="3"/>
  <c r="U91" i="3" s="1"/>
  <c r="M73" i="3"/>
  <c r="M91" i="3" s="1"/>
  <c r="AB73" i="3"/>
  <c r="AB91" i="3" s="1"/>
  <c r="T73" i="3"/>
  <c r="T91" i="3" s="1"/>
  <c r="Y73" i="3"/>
  <c r="Y91" i="3" s="1"/>
  <c r="N73" i="3"/>
  <c r="N91" i="3" s="1"/>
  <c r="K73" i="3"/>
  <c r="K91" i="3" s="1"/>
  <c r="V73" i="3"/>
  <c r="V91" i="3" s="1"/>
  <c r="P88" i="3"/>
  <c r="P147" i="3" s="1"/>
  <c r="P46" i="3"/>
  <c r="Y88" i="3"/>
  <c r="Y147" i="3" s="1"/>
  <c r="Y46" i="3"/>
  <c r="J88" i="3"/>
  <c r="J147" i="3" s="1"/>
  <c r="J46" i="3"/>
  <c r="Q88" i="3"/>
  <c r="Q147" i="3" s="1"/>
  <c r="Q46" i="3"/>
  <c r="R88" i="3"/>
  <c r="R147" i="3" s="1"/>
  <c r="R46" i="3"/>
  <c r="O88" i="3"/>
  <c r="O147" i="3" s="1"/>
  <c r="O46" i="3"/>
  <c r="L88" i="3"/>
  <c r="L147" i="3" s="1"/>
  <c r="L46" i="3"/>
  <c r="H88" i="3"/>
  <c r="H147" i="3" s="1"/>
  <c r="H46" i="3"/>
  <c r="X88" i="3"/>
  <c r="X147" i="3" s="1"/>
  <c r="X46" i="3"/>
  <c r="AA88" i="3"/>
  <c r="AA147" i="3" s="1"/>
  <c r="AA46" i="3"/>
  <c r="AB88" i="3"/>
  <c r="AB147" i="3" s="1"/>
  <c r="AB46" i="3"/>
  <c r="AB89" i="3" s="1"/>
  <c r="AB154" i="3" s="1"/>
  <c r="G88" i="3"/>
  <c r="G147" i="3" s="1"/>
  <c r="G46" i="3"/>
  <c r="F88" i="3"/>
  <c r="F147" i="3" s="1"/>
  <c r="F149" i="3" s="1"/>
  <c r="F46" i="3"/>
  <c r="K88" i="3"/>
  <c r="K147" i="3" s="1"/>
  <c r="K46" i="3"/>
  <c r="M88" i="3"/>
  <c r="M147" i="3" s="1"/>
  <c r="M46" i="3"/>
  <c r="U88" i="3"/>
  <c r="U147" i="3" s="1"/>
  <c r="U46" i="3"/>
  <c r="T88" i="3"/>
  <c r="T147" i="3" s="1"/>
  <c r="T46" i="3"/>
  <c r="S88" i="3"/>
  <c r="S147" i="3" s="1"/>
  <c r="S46" i="3"/>
  <c r="V88" i="3"/>
  <c r="V147" i="3" s="1"/>
  <c r="V46" i="3"/>
  <c r="I88" i="3"/>
  <c r="I147" i="3" s="1"/>
  <c r="I46" i="3"/>
  <c r="N88" i="3"/>
  <c r="N147" i="3" s="1"/>
  <c r="N46" i="3"/>
  <c r="F170" i="3" l="1"/>
  <c r="G167" i="3" s="1"/>
  <c r="G170" i="3" s="1"/>
  <c r="F181" i="3"/>
  <c r="F184" i="3" s="1"/>
  <c r="E192" i="3"/>
  <c r="H160" i="3"/>
  <c r="H163" i="3" s="1"/>
  <c r="G196" i="3"/>
  <c r="G146" i="3"/>
  <c r="G149" i="3" s="1"/>
  <c r="F191" i="3"/>
  <c r="W133" i="3"/>
  <c r="W176" i="3"/>
  <c r="Y133" i="3"/>
  <c r="Y176" i="3"/>
  <c r="K133" i="3"/>
  <c r="K176" i="3"/>
  <c r="O133" i="3"/>
  <c r="O176" i="3"/>
  <c r="X133" i="3"/>
  <c r="X176" i="3"/>
  <c r="N133" i="3"/>
  <c r="N176" i="3"/>
  <c r="AB133" i="3"/>
  <c r="AB176" i="3"/>
  <c r="U133" i="3"/>
  <c r="U176" i="3"/>
  <c r="I133" i="3"/>
  <c r="I176" i="3"/>
  <c r="Z133" i="3"/>
  <c r="Z176" i="3"/>
  <c r="L133" i="3"/>
  <c r="L176" i="3"/>
  <c r="T133" i="3"/>
  <c r="T176" i="3"/>
  <c r="P133" i="3"/>
  <c r="P176" i="3"/>
  <c r="V133" i="3"/>
  <c r="V176" i="3"/>
  <c r="J133" i="3"/>
  <c r="J176" i="3"/>
  <c r="H133" i="3"/>
  <c r="H176" i="3"/>
  <c r="M133" i="3"/>
  <c r="M176" i="3"/>
  <c r="F133" i="3"/>
  <c r="F136" i="3" s="1"/>
  <c r="D6" i="4" s="1"/>
  <c r="F176" i="3"/>
  <c r="G133" i="3"/>
  <c r="G176" i="3"/>
  <c r="AA133" i="3"/>
  <c r="AA176" i="3"/>
  <c r="R133" i="3"/>
  <c r="R176" i="3"/>
  <c r="S133" i="3"/>
  <c r="S176" i="3"/>
  <c r="Q133" i="3"/>
  <c r="Q176" i="3"/>
  <c r="E133" i="3"/>
  <c r="E136" i="3" s="1"/>
  <c r="C6" i="4" s="1"/>
  <c r="C7" i="4" s="1"/>
  <c r="E176" i="3"/>
  <c r="E177" i="3" s="1"/>
  <c r="W90" i="3"/>
  <c r="W154" i="3"/>
  <c r="AA129" i="3"/>
  <c r="AA155" i="3"/>
  <c r="X129" i="3"/>
  <c r="X155" i="3"/>
  <c r="P127" i="3"/>
  <c r="P148" i="3"/>
  <c r="Z127" i="3"/>
  <c r="Z148" i="3"/>
  <c r="S127" i="3"/>
  <c r="S148" i="3"/>
  <c r="J127" i="3"/>
  <c r="J148" i="3"/>
  <c r="Q127" i="3"/>
  <c r="Q148" i="3"/>
  <c r="N127" i="3"/>
  <c r="N148" i="3"/>
  <c r="O127" i="3"/>
  <c r="O148" i="3"/>
  <c r="L127" i="3"/>
  <c r="L148" i="3"/>
  <c r="K127" i="3"/>
  <c r="K148" i="3"/>
  <c r="R127" i="3"/>
  <c r="R148" i="3"/>
  <c r="W127" i="3"/>
  <c r="W148" i="3"/>
  <c r="AA127" i="3"/>
  <c r="AA148" i="3"/>
  <c r="X127" i="3"/>
  <c r="X148" i="3"/>
  <c r="V127" i="3"/>
  <c r="V148" i="3"/>
  <c r="T127" i="3"/>
  <c r="T148" i="3"/>
  <c r="Z92" i="3"/>
  <c r="Z95" i="3" s="1"/>
  <c r="E95" i="3"/>
  <c r="N89" i="3"/>
  <c r="O109" i="3" a="1"/>
  <c r="O109" i="3" s="1"/>
  <c r="V89" i="3"/>
  <c r="W109" i="3" a="1"/>
  <c r="W109" i="3" s="1"/>
  <c r="M89" i="3"/>
  <c r="N109" i="3" a="1"/>
  <c r="N109" i="3" s="1"/>
  <c r="F89" i="3"/>
  <c r="G109" i="3" a="1"/>
  <c r="G109" i="3" s="1"/>
  <c r="X89" i="3"/>
  <c r="Y109" i="3" a="1"/>
  <c r="Y109" i="3" s="1"/>
  <c r="L89" i="3"/>
  <c r="M109" i="3" a="1"/>
  <c r="M109" i="3" s="1"/>
  <c r="R89" i="3"/>
  <c r="S109" i="3" a="1"/>
  <c r="S109" i="3" s="1"/>
  <c r="AB90" i="3"/>
  <c r="P89" i="3"/>
  <c r="Q109" i="3" a="1"/>
  <c r="Q109" i="3" s="1"/>
  <c r="I89" i="3"/>
  <c r="J109" i="3" a="1"/>
  <c r="J109" i="3" s="1"/>
  <c r="S89" i="3"/>
  <c r="T109" i="3" a="1"/>
  <c r="T109" i="3" s="1"/>
  <c r="U89" i="3"/>
  <c r="V109" i="3" a="1"/>
  <c r="V109" i="3" s="1"/>
  <c r="K89" i="3"/>
  <c r="K154" i="3" s="1"/>
  <c r="L109" i="3" a="1"/>
  <c r="L109" i="3" s="1"/>
  <c r="G89" i="3"/>
  <c r="H109" i="3" a="1"/>
  <c r="H109" i="3" s="1"/>
  <c r="AA89" i="3"/>
  <c r="AB109" i="3" a="1"/>
  <c r="AB109" i="3" s="1"/>
  <c r="H89" i="3"/>
  <c r="I109" i="3" a="1"/>
  <c r="I109" i="3" s="1"/>
  <c r="O89" i="3"/>
  <c r="P109" i="3" a="1"/>
  <c r="P109" i="3" s="1"/>
  <c r="Q89" i="3"/>
  <c r="R109" i="3" a="1"/>
  <c r="R109" i="3" s="1"/>
  <c r="T89" i="3"/>
  <c r="U109" i="3" a="1"/>
  <c r="U109" i="3" s="1"/>
  <c r="J89" i="3"/>
  <c r="K109" i="3" a="1"/>
  <c r="K109" i="3" s="1"/>
  <c r="Y89" i="3"/>
  <c r="Z109" i="3" a="1"/>
  <c r="Z109" i="3" s="1"/>
  <c r="D7" i="4" l="1"/>
  <c r="Z97" i="3"/>
  <c r="X4" i="4"/>
  <c r="W92" i="3"/>
  <c r="W95" i="3" s="1"/>
  <c r="U3" i="4"/>
  <c r="AB92" i="3"/>
  <c r="AB95" i="3" s="1"/>
  <c r="Z3" i="4"/>
  <c r="E97" i="3"/>
  <c r="C4" i="4"/>
  <c r="F197" i="3"/>
  <c r="G181" i="3"/>
  <c r="G184" i="3" s="1"/>
  <c r="F192" i="3"/>
  <c r="K90" i="3"/>
  <c r="E137" i="3"/>
  <c r="I160" i="3"/>
  <c r="I163" i="3" s="1"/>
  <c r="H196" i="3"/>
  <c r="H167" i="3"/>
  <c r="H170" i="3" s="1"/>
  <c r="G197" i="3"/>
  <c r="F174" i="3"/>
  <c r="F177" i="3" s="1"/>
  <c r="E198" i="3"/>
  <c r="H146" i="3"/>
  <c r="H149" i="3" s="1"/>
  <c r="G191" i="3"/>
  <c r="F141" i="3"/>
  <c r="J90" i="3"/>
  <c r="J154" i="3"/>
  <c r="Q90" i="3"/>
  <c r="Q154" i="3"/>
  <c r="H90" i="3"/>
  <c r="H154" i="3"/>
  <c r="G90" i="3"/>
  <c r="G154" i="3"/>
  <c r="U90" i="3"/>
  <c r="U154" i="3"/>
  <c r="I90" i="3"/>
  <c r="I154" i="3"/>
  <c r="L90" i="3"/>
  <c r="L154" i="3"/>
  <c r="F90" i="3"/>
  <c r="F154" i="3"/>
  <c r="F156" i="3" s="1"/>
  <c r="V90" i="3"/>
  <c r="V154" i="3"/>
  <c r="Y90" i="3"/>
  <c r="Y154" i="3"/>
  <c r="T90" i="3"/>
  <c r="T154" i="3"/>
  <c r="O90" i="3"/>
  <c r="O154" i="3"/>
  <c r="AA90" i="3"/>
  <c r="AA154" i="3"/>
  <c r="S90" i="3"/>
  <c r="S154" i="3"/>
  <c r="R90" i="3"/>
  <c r="R154" i="3"/>
  <c r="X90" i="3"/>
  <c r="X154" i="3"/>
  <c r="M90" i="3"/>
  <c r="M154" i="3"/>
  <c r="N90" i="3"/>
  <c r="N154" i="3"/>
  <c r="AA136" i="3"/>
  <c r="Y6" i="4" s="1"/>
  <c r="P90" i="3"/>
  <c r="P154" i="3"/>
  <c r="X136" i="3"/>
  <c r="V6" i="4" s="1"/>
  <c r="P129" i="3"/>
  <c r="P136" i="3" s="1"/>
  <c r="N6" i="4" s="1"/>
  <c r="P155" i="3"/>
  <c r="Q129" i="3"/>
  <c r="Q136" i="3" s="1"/>
  <c r="O6" i="4" s="1"/>
  <c r="Q155" i="3"/>
  <c r="K129" i="3"/>
  <c r="K136" i="3" s="1"/>
  <c r="I6" i="4" s="1"/>
  <c r="K155" i="3"/>
  <c r="I129" i="3"/>
  <c r="I136" i="3" s="1"/>
  <c r="G6" i="4" s="1"/>
  <c r="I155" i="3"/>
  <c r="V129" i="3"/>
  <c r="V155" i="3"/>
  <c r="M129" i="3"/>
  <c r="M136" i="3" s="1"/>
  <c r="K6" i="4" s="1"/>
  <c r="M155" i="3"/>
  <c r="W129" i="3"/>
  <c r="W136" i="3" s="1"/>
  <c r="U6" i="4" s="1"/>
  <c r="W155" i="3"/>
  <c r="Z129" i="3"/>
  <c r="Z136" i="3" s="1"/>
  <c r="X6" i="4" s="1"/>
  <c r="Z155" i="3"/>
  <c r="AB129" i="3"/>
  <c r="AB136" i="3" s="1"/>
  <c r="Z6" i="4" s="1"/>
  <c r="AB155" i="3"/>
  <c r="R129" i="3"/>
  <c r="R136" i="3" s="1"/>
  <c r="P6" i="4" s="1"/>
  <c r="R155" i="3"/>
  <c r="H129" i="3"/>
  <c r="H136" i="3" s="1"/>
  <c r="F6" i="4" s="1"/>
  <c r="H155" i="3"/>
  <c r="J129" i="3"/>
  <c r="J136" i="3" s="1"/>
  <c r="H6" i="4" s="1"/>
  <c r="J155" i="3"/>
  <c r="G129" i="3"/>
  <c r="G136" i="3" s="1"/>
  <c r="E6" i="4" s="1"/>
  <c r="G155" i="3"/>
  <c r="U129" i="3"/>
  <c r="U136" i="3" s="1"/>
  <c r="S6" i="4" s="1"/>
  <c r="U155" i="3"/>
  <c r="L129" i="3"/>
  <c r="L136" i="3" s="1"/>
  <c r="J6" i="4" s="1"/>
  <c r="L155" i="3"/>
  <c r="T129" i="3"/>
  <c r="T136" i="3" s="1"/>
  <c r="R6" i="4" s="1"/>
  <c r="T155" i="3"/>
  <c r="S129" i="3"/>
  <c r="S136" i="3" s="1"/>
  <c r="Q6" i="4" s="1"/>
  <c r="S155" i="3"/>
  <c r="Y129" i="3"/>
  <c r="Y136" i="3" s="1"/>
  <c r="W6" i="4" s="1"/>
  <c r="Y155" i="3"/>
  <c r="N129" i="3"/>
  <c r="N136" i="3" s="1"/>
  <c r="L6" i="4" s="1"/>
  <c r="N155" i="3"/>
  <c r="O129" i="3"/>
  <c r="O136" i="3" s="1"/>
  <c r="M6" i="4" s="1"/>
  <c r="O155" i="3"/>
  <c r="V136" i="3"/>
  <c r="T6" i="4" s="1"/>
  <c r="E141" i="3"/>
  <c r="E7" i="4" l="1"/>
  <c r="F7" i="4" s="1"/>
  <c r="G7" i="4" s="1"/>
  <c r="H7" i="4" s="1"/>
  <c r="I7" i="4" s="1"/>
  <c r="J7" i="4" s="1"/>
  <c r="K7" i="4" s="1"/>
  <c r="L7" i="4" s="1"/>
  <c r="M7" i="4" s="1"/>
  <c r="N7" i="4" s="1"/>
  <c r="O7" i="4" s="1"/>
  <c r="P7" i="4" s="1"/>
  <c r="Q7" i="4" s="1"/>
  <c r="R7" i="4" s="1"/>
  <c r="S7" i="4" s="1"/>
  <c r="T7" i="4" s="1"/>
  <c r="U7" i="4" s="1"/>
  <c r="V7" i="4" s="1"/>
  <c r="W7" i="4" s="1"/>
  <c r="X7" i="4" s="1"/>
  <c r="Y7" i="4" s="1"/>
  <c r="Z7" i="4" s="1"/>
  <c r="C22" i="4"/>
  <c r="M92" i="3"/>
  <c r="M95" i="3" s="1"/>
  <c r="K3" i="4"/>
  <c r="R92" i="3"/>
  <c r="R95" i="3" s="1"/>
  <c r="P3" i="4"/>
  <c r="AA92" i="3"/>
  <c r="AA95" i="3" s="1"/>
  <c r="Y3" i="4"/>
  <c r="T92" i="3"/>
  <c r="T95" i="3" s="1"/>
  <c r="R3" i="4"/>
  <c r="V92" i="3"/>
  <c r="V95" i="3" s="1"/>
  <c r="T3" i="4"/>
  <c r="L92" i="3"/>
  <c r="L95" i="3" s="1"/>
  <c r="J3" i="4"/>
  <c r="U92" i="3"/>
  <c r="U95" i="3" s="1"/>
  <c r="S3" i="4"/>
  <c r="H92" i="3"/>
  <c r="H95" i="3" s="1"/>
  <c r="F3" i="4"/>
  <c r="J92" i="3"/>
  <c r="J95" i="3" s="1"/>
  <c r="H3" i="4"/>
  <c r="E99" i="3"/>
  <c r="E100" i="3" s="1"/>
  <c r="E199" i="3" s="1"/>
  <c r="E200" i="3" s="1"/>
  <c r="C5" i="4"/>
  <c r="W97" i="3"/>
  <c r="U4" i="4"/>
  <c r="P92" i="3"/>
  <c r="P95" i="3" s="1"/>
  <c r="N3" i="4"/>
  <c r="K92" i="3"/>
  <c r="K95" i="3" s="1"/>
  <c r="I3" i="4"/>
  <c r="N92" i="3"/>
  <c r="N95" i="3" s="1"/>
  <c r="L3" i="4"/>
  <c r="X92" i="3"/>
  <c r="X95" i="3" s="1"/>
  <c r="V3" i="4"/>
  <c r="C10" i="4" s="1"/>
  <c r="S92" i="3"/>
  <c r="S95" i="3" s="1"/>
  <c r="Q3" i="4"/>
  <c r="O92" i="3"/>
  <c r="O95" i="3" s="1"/>
  <c r="M3" i="4"/>
  <c r="Y92" i="3"/>
  <c r="Y95" i="3" s="1"/>
  <c r="W3" i="4"/>
  <c r="F92" i="3"/>
  <c r="F95" i="3" s="1"/>
  <c r="D3" i="4"/>
  <c r="I92" i="3"/>
  <c r="I95" i="3" s="1"/>
  <c r="G3" i="4"/>
  <c r="G92" i="3"/>
  <c r="G95" i="3" s="1"/>
  <c r="E3" i="4"/>
  <c r="Q92" i="3"/>
  <c r="Q95" i="3" s="1"/>
  <c r="O3" i="4"/>
  <c r="AB97" i="3"/>
  <c r="Z4" i="4"/>
  <c r="Z99" i="3"/>
  <c r="X5" i="4"/>
  <c r="C23" i="4"/>
  <c r="H181" i="3"/>
  <c r="H184" i="3" s="1"/>
  <c r="G192" i="3"/>
  <c r="F137" i="3"/>
  <c r="F190" i="3" s="1"/>
  <c r="F193" i="3" s="1"/>
  <c r="E190" i="3"/>
  <c r="E193" i="3" s="1"/>
  <c r="G153" i="3"/>
  <c r="G156" i="3" s="1"/>
  <c r="F195" i="3"/>
  <c r="I167" i="3"/>
  <c r="I170" i="3" s="1"/>
  <c r="H197" i="3"/>
  <c r="G174" i="3"/>
  <c r="G177" i="3" s="1"/>
  <c r="F198" i="3"/>
  <c r="J160" i="3"/>
  <c r="J163" i="3" s="1"/>
  <c r="I196" i="3"/>
  <c r="N141" i="3"/>
  <c r="K141" i="3"/>
  <c r="AA141" i="3"/>
  <c r="X141" i="3"/>
  <c r="V141" i="3"/>
  <c r="L141" i="3"/>
  <c r="G141" i="3"/>
  <c r="W141" i="3"/>
  <c r="P141" i="3"/>
  <c r="Y141" i="3"/>
  <c r="T141" i="3"/>
  <c r="J141" i="3"/>
  <c r="R141" i="3"/>
  <c r="Z141" i="3"/>
  <c r="M141" i="3"/>
  <c r="I141" i="3"/>
  <c r="Q141" i="3"/>
  <c r="S141" i="3"/>
  <c r="H141" i="3"/>
  <c r="O141" i="3"/>
  <c r="U141" i="3"/>
  <c r="I146" i="3"/>
  <c r="I149" i="3" s="1"/>
  <c r="H191" i="3"/>
  <c r="I97" i="3" l="1"/>
  <c r="G4" i="4"/>
  <c r="L97" i="3"/>
  <c r="J4" i="4"/>
  <c r="C11" i="4"/>
  <c r="Q97" i="3"/>
  <c r="O4" i="4"/>
  <c r="S97" i="3"/>
  <c r="Q4" i="4"/>
  <c r="N97" i="3"/>
  <c r="L4" i="4"/>
  <c r="H97" i="3"/>
  <c r="F4" i="4"/>
  <c r="T97" i="3"/>
  <c r="R4" i="4"/>
  <c r="AB99" i="3"/>
  <c r="Z5" i="4"/>
  <c r="G97" i="3"/>
  <c r="E4" i="4"/>
  <c r="F97" i="3"/>
  <c r="D4" i="4"/>
  <c r="O97" i="3"/>
  <c r="M4" i="4"/>
  <c r="X97" i="3"/>
  <c r="V4" i="4"/>
  <c r="C14" i="4" s="1"/>
  <c r="K97" i="3"/>
  <c r="I4" i="4"/>
  <c r="W99" i="3"/>
  <c r="U5" i="4"/>
  <c r="J97" i="3"/>
  <c r="H4" i="4"/>
  <c r="U97" i="3"/>
  <c r="S4" i="4"/>
  <c r="V97" i="3"/>
  <c r="T4" i="4"/>
  <c r="AA97" i="3"/>
  <c r="Y4" i="4"/>
  <c r="M97" i="3"/>
  <c r="K4" i="4"/>
  <c r="Y97" i="3"/>
  <c r="W4" i="4"/>
  <c r="P97" i="3"/>
  <c r="N4" i="4"/>
  <c r="R97" i="3"/>
  <c r="P4" i="4"/>
  <c r="G137" i="3"/>
  <c r="H137" i="3" s="1"/>
  <c r="I181" i="3"/>
  <c r="I184" i="3" s="1"/>
  <c r="H192" i="3"/>
  <c r="E202" i="3"/>
  <c r="K160" i="3"/>
  <c r="K163" i="3" s="1"/>
  <c r="J196" i="3"/>
  <c r="J167" i="3"/>
  <c r="J170" i="3" s="1"/>
  <c r="I197" i="3"/>
  <c r="H153" i="3"/>
  <c r="H156" i="3" s="1"/>
  <c r="G195" i="3"/>
  <c r="H174" i="3"/>
  <c r="H177" i="3" s="1"/>
  <c r="G198" i="3"/>
  <c r="J146" i="3"/>
  <c r="J149" i="3" s="1"/>
  <c r="I191" i="3"/>
  <c r="C18" i="4" l="1"/>
  <c r="C15" i="4"/>
  <c r="Y99" i="3"/>
  <c r="W5" i="4"/>
  <c r="U99" i="3"/>
  <c r="S5" i="4"/>
  <c r="X99" i="3"/>
  <c r="V5" i="4"/>
  <c r="F99" i="3"/>
  <c r="F100" i="3" s="1"/>
  <c r="F199" i="3" s="1"/>
  <c r="F200" i="3" s="1"/>
  <c r="F202" i="3" s="1"/>
  <c r="D5" i="4"/>
  <c r="H99" i="3"/>
  <c r="F5" i="4"/>
  <c r="S99" i="3"/>
  <c r="Q5" i="4"/>
  <c r="L99" i="3"/>
  <c r="J5" i="4"/>
  <c r="R99" i="3"/>
  <c r="P5" i="4"/>
  <c r="AA99" i="3"/>
  <c r="Y5" i="4"/>
  <c r="P99" i="3"/>
  <c r="N5" i="4"/>
  <c r="M99" i="3"/>
  <c r="K5" i="4"/>
  <c r="V99" i="3"/>
  <c r="T5" i="4"/>
  <c r="J99" i="3"/>
  <c r="H5" i="4"/>
  <c r="K99" i="3"/>
  <c r="I5" i="4"/>
  <c r="O99" i="3"/>
  <c r="M5" i="4"/>
  <c r="G99" i="3"/>
  <c r="G100" i="3" s="1"/>
  <c r="G199" i="3" s="1"/>
  <c r="G200" i="3" s="1"/>
  <c r="E5" i="4"/>
  <c r="T99" i="3"/>
  <c r="R5" i="4"/>
  <c r="N99" i="3"/>
  <c r="L5" i="4"/>
  <c r="Q99" i="3"/>
  <c r="O5" i="4"/>
  <c r="I99" i="3"/>
  <c r="G5" i="4"/>
  <c r="G190" i="3"/>
  <c r="G193" i="3" s="1"/>
  <c r="J181" i="3"/>
  <c r="J184" i="3" s="1"/>
  <c r="I192" i="3"/>
  <c r="I137" i="3"/>
  <c r="H190" i="3"/>
  <c r="H193" i="3" s="1"/>
  <c r="K167" i="3"/>
  <c r="K170" i="3" s="1"/>
  <c r="J197" i="3"/>
  <c r="I174" i="3"/>
  <c r="I177" i="3" s="1"/>
  <c r="H198" i="3"/>
  <c r="I153" i="3"/>
  <c r="I156" i="3" s="1"/>
  <c r="H195" i="3"/>
  <c r="K196" i="3"/>
  <c r="L160" i="3"/>
  <c r="L163" i="3" s="1"/>
  <c r="K146" i="3"/>
  <c r="K149" i="3" s="1"/>
  <c r="J191" i="3"/>
  <c r="C19" i="4" l="1"/>
  <c r="H100" i="3"/>
  <c r="K181" i="3"/>
  <c r="K184" i="3" s="1"/>
  <c r="J192" i="3"/>
  <c r="G202" i="3"/>
  <c r="J137" i="3"/>
  <c r="I190" i="3"/>
  <c r="I193" i="3" s="1"/>
  <c r="J174" i="3"/>
  <c r="J177" i="3" s="1"/>
  <c r="I198" i="3"/>
  <c r="J153" i="3"/>
  <c r="J156" i="3" s="1"/>
  <c r="I195" i="3"/>
  <c r="L196" i="3"/>
  <c r="M160" i="3"/>
  <c r="M163" i="3" s="1"/>
  <c r="L167" i="3"/>
  <c r="L170" i="3" s="1"/>
  <c r="K197" i="3"/>
  <c r="L146" i="3"/>
  <c r="L149" i="3" s="1"/>
  <c r="K191" i="3"/>
  <c r="H199" i="3" l="1"/>
  <c r="H200" i="3" s="1"/>
  <c r="H202" i="3" s="1"/>
  <c r="I100" i="3"/>
  <c r="L181" i="3"/>
  <c r="L184" i="3" s="1"/>
  <c r="K192" i="3"/>
  <c r="K137" i="3"/>
  <c r="J190" i="3"/>
  <c r="J193" i="3" s="1"/>
  <c r="K153" i="3"/>
  <c r="K156" i="3" s="1"/>
  <c r="J195" i="3"/>
  <c r="M167" i="3"/>
  <c r="M170" i="3" s="1"/>
  <c r="L197" i="3"/>
  <c r="M196" i="3"/>
  <c r="N160" i="3"/>
  <c r="N163" i="3" s="1"/>
  <c r="K174" i="3"/>
  <c r="K177" i="3" s="1"/>
  <c r="J198" i="3"/>
  <c r="M146" i="3"/>
  <c r="M149" i="3" s="1"/>
  <c r="L191" i="3"/>
  <c r="I199" i="3" l="1"/>
  <c r="I200" i="3" s="1"/>
  <c r="I202" i="3" s="1"/>
  <c r="J100" i="3"/>
  <c r="M181" i="3"/>
  <c r="M184" i="3" s="1"/>
  <c r="L192" i="3"/>
  <c r="L137" i="3"/>
  <c r="K190" i="3"/>
  <c r="K193" i="3" s="1"/>
  <c r="N167" i="3"/>
  <c r="N170" i="3" s="1"/>
  <c r="M197" i="3"/>
  <c r="L174" i="3"/>
  <c r="L177" i="3" s="1"/>
  <c r="K198" i="3"/>
  <c r="N196" i="3"/>
  <c r="O160" i="3"/>
  <c r="O163" i="3" s="1"/>
  <c r="L153" i="3"/>
  <c r="L156" i="3" s="1"/>
  <c r="K195" i="3"/>
  <c r="N146" i="3"/>
  <c r="N149" i="3" s="1"/>
  <c r="M191" i="3"/>
  <c r="J199" i="3" l="1"/>
  <c r="J200" i="3" s="1"/>
  <c r="J202" i="3" s="1"/>
  <c r="K100" i="3"/>
  <c r="N181" i="3"/>
  <c r="N184" i="3" s="1"/>
  <c r="M192" i="3"/>
  <c r="M137" i="3"/>
  <c r="L190" i="3"/>
  <c r="L193" i="3" s="1"/>
  <c r="M153" i="3"/>
  <c r="M156" i="3" s="1"/>
  <c r="L195" i="3"/>
  <c r="M174" i="3"/>
  <c r="M177" i="3" s="1"/>
  <c r="L198" i="3"/>
  <c r="O196" i="3"/>
  <c r="P160" i="3"/>
  <c r="P163" i="3" s="1"/>
  <c r="O167" i="3"/>
  <c r="O170" i="3" s="1"/>
  <c r="N197" i="3"/>
  <c r="O146" i="3"/>
  <c r="O149" i="3" s="1"/>
  <c r="N191" i="3"/>
  <c r="L100" i="3" l="1"/>
  <c r="K199" i="3"/>
  <c r="K200" i="3" s="1"/>
  <c r="K202" i="3" s="1"/>
  <c r="O181" i="3"/>
  <c r="O184" i="3" s="1"/>
  <c r="N192" i="3"/>
  <c r="N137" i="3"/>
  <c r="M190" i="3"/>
  <c r="M193" i="3" s="1"/>
  <c r="N174" i="3"/>
  <c r="N177" i="3" s="1"/>
  <c r="M198" i="3"/>
  <c r="P167" i="3"/>
  <c r="P170" i="3" s="1"/>
  <c r="O197" i="3"/>
  <c r="P196" i="3"/>
  <c r="Q160" i="3"/>
  <c r="Q163" i="3" s="1"/>
  <c r="N153" i="3"/>
  <c r="N156" i="3" s="1"/>
  <c r="M195" i="3"/>
  <c r="P146" i="3"/>
  <c r="P149" i="3" s="1"/>
  <c r="O191" i="3"/>
  <c r="M100" i="3" l="1"/>
  <c r="L199" i="3"/>
  <c r="L200" i="3" s="1"/>
  <c r="L202" i="3" s="1"/>
  <c r="P181" i="3"/>
  <c r="P184" i="3" s="1"/>
  <c r="O192" i="3"/>
  <c r="O137" i="3"/>
  <c r="N190" i="3"/>
  <c r="N193" i="3" s="1"/>
  <c r="O153" i="3"/>
  <c r="O156" i="3" s="1"/>
  <c r="N195" i="3"/>
  <c r="Q167" i="3"/>
  <c r="Q170" i="3" s="1"/>
  <c r="P197" i="3"/>
  <c r="Q196" i="3"/>
  <c r="R160" i="3"/>
  <c r="R163" i="3" s="1"/>
  <c r="O174" i="3"/>
  <c r="O177" i="3" s="1"/>
  <c r="N198" i="3"/>
  <c r="Q146" i="3"/>
  <c r="Q149" i="3" s="1"/>
  <c r="P191" i="3"/>
  <c r="N100" i="3" l="1"/>
  <c r="M199" i="3"/>
  <c r="M200" i="3" s="1"/>
  <c r="M202" i="3" s="1"/>
  <c r="Q181" i="3"/>
  <c r="Q184" i="3" s="1"/>
  <c r="P192" i="3"/>
  <c r="P137" i="3"/>
  <c r="O190" i="3"/>
  <c r="O193" i="3" s="1"/>
  <c r="R167" i="3"/>
  <c r="R170" i="3" s="1"/>
  <c r="Q197" i="3"/>
  <c r="P174" i="3"/>
  <c r="P177" i="3" s="1"/>
  <c r="O198" i="3"/>
  <c r="R196" i="3"/>
  <c r="S160" i="3"/>
  <c r="S163" i="3" s="1"/>
  <c r="P153" i="3"/>
  <c r="P156" i="3" s="1"/>
  <c r="O195" i="3"/>
  <c r="R146" i="3"/>
  <c r="R149" i="3" s="1"/>
  <c r="Q191" i="3"/>
  <c r="O100" i="3" l="1"/>
  <c r="N199" i="3"/>
  <c r="N200" i="3" s="1"/>
  <c r="N202" i="3" s="1"/>
  <c r="R181" i="3"/>
  <c r="R184" i="3" s="1"/>
  <c r="Q192" i="3"/>
  <c r="Q137" i="3"/>
  <c r="P190" i="3"/>
  <c r="P193" i="3" s="1"/>
  <c r="Q174" i="3"/>
  <c r="Q177" i="3" s="1"/>
  <c r="P198" i="3"/>
  <c r="Q153" i="3"/>
  <c r="Q156" i="3" s="1"/>
  <c r="P195" i="3"/>
  <c r="S196" i="3"/>
  <c r="T160" i="3"/>
  <c r="T163" i="3" s="1"/>
  <c r="S167" i="3"/>
  <c r="S170" i="3" s="1"/>
  <c r="R197" i="3"/>
  <c r="S146" i="3"/>
  <c r="S149" i="3" s="1"/>
  <c r="R191" i="3"/>
  <c r="P100" i="3" l="1"/>
  <c r="O199" i="3"/>
  <c r="O200" i="3" s="1"/>
  <c r="O202" i="3" s="1"/>
  <c r="S181" i="3"/>
  <c r="S184" i="3" s="1"/>
  <c r="R192" i="3"/>
  <c r="R137" i="3"/>
  <c r="Q190" i="3"/>
  <c r="Q193" i="3" s="1"/>
  <c r="R153" i="3"/>
  <c r="R156" i="3" s="1"/>
  <c r="Q195" i="3"/>
  <c r="T196" i="3"/>
  <c r="U160" i="3"/>
  <c r="U163" i="3" s="1"/>
  <c r="T167" i="3"/>
  <c r="T170" i="3" s="1"/>
  <c r="S197" i="3"/>
  <c r="R174" i="3"/>
  <c r="R177" i="3" s="1"/>
  <c r="Q198" i="3"/>
  <c r="T146" i="3"/>
  <c r="T149" i="3" s="1"/>
  <c r="S191" i="3"/>
  <c r="Q100" i="3" l="1"/>
  <c r="P199" i="3"/>
  <c r="P200" i="3" s="1"/>
  <c r="P202" i="3" s="1"/>
  <c r="T181" i="3"/>
  <c r="T184" i="3" s="1"/>
  <c r="S192" i="3"/>
  <c r="S137" i="3"/>
  <c r="R190" i="3"/>
  <c r="R193" i="3" s="1"/>
  <c r="U196" i="3"/>
  <c r="V160" i="3"/>
  <c r="V163" i="3" s="1"/>
  <c r="S174" i="3"/>
  <c r="S177" i="3" s="1"/>
  <c r="R198" i="3"/>
  <c r="U167" i="3"/>
  <c r="U170" i="3" s="1"/>
  <c r="T197" i="3"/>
  <c r="S153" i="3"/>
  <c r="S156" i="3" s="1"/>
  <c r="R195" i="3"/>
  <c r="U146" i="3"/>
  <c r="U149" i="3" s="1"/>
  <c r="T191" i="3"/>
  <c r="R100" i="3" l="1"/>
  <c r="Q199" i="3"/>
  <c r="Q200" i="3" s="1"/>
  <c r="Q202" i="3" s="1"/>
  <c r="U181" i="3"/>
  <c r="U184" i="3" s="1"/>
  <c r="T192" i="3"/>
  <c r="T137" i="3"/>
  <c r="S190" i="3"/>
  <c r="S193" i="3" s="1"/>
  <c r="T153" i="3"/>
  <c r="T156" i="3" s="1"/>
  <c r="S195" i="3"/>
  <c r="T174" i="3"/>
  <c r="T177" i="3" s="1"/>
  <c r="S198" i="3"/>
  <c r="V167" i="3"/>
  <c r="V170" i="3" s="1"/>
  <c r="U197" i="3"/>
  <c r="V196" i="3"/>
  <c r="W160" i="3"/>
  <c r="W163" i="3" s="1"/>
  <c r="V146" i="3"/>
  <c r="V149" i="3" s="1"/>
  <c r="U191" i="3"/>
  <c r="S100" i="3" l="1"/>
  <c r="R199" i="3"/>
  <c r="R200" i="3" s="1"/>
  <c r="R202" i="3" s="1"/>
  <c r="V181" i="3"/>
  <c r="V184" i="3" s="1"/>
  <c r="U192" i="3"/>
  <c r="U137" i="3"/>
  <c r="T190" i="3"/>
  <c r="T193" i="3" s="1"/>
  <c r="W196" i="3"/>
  <c r="X160" i="3"/>
  <c r="X163" i="3" s="1"/>
  <c r="U174" i="3"/>
  <c r="U177" i="3" s="1"/>
  <c r="T198" i="3"/>
  <c r="W167" i="3"/>
  <c r="W170" i="3" s="1"/>
  <c r="V197" i="3"/>
  <c r="U153" i="3"/>
  <c r="U156" i="3" s="1"/>
  <c r="T195" i="3"/>
  <c r="W146" i="3"/>
  <c r="W149" i="3" s="1"/>
  <c r="V191" i="3"/>
  <c r="T100" i="3" l="1"/>
  <c r="S199" i="3"/>
  <c r="S200" i="3" s="1"/>
  <c r="S202" i="3" s="1"/>
  <c r="W181" i="3"/>
  <c r="W184" i="3" s="1"/>
  <c r="V192" i="3"/>
  <c r="V137" i="3"/>
  <c r="U190" i="3"/>
  <c r="U193" i="3" s="1"/>
  <c r="V153" i="3"/>
  <c r="V156" i="3" s="1"/>
  <c r="U195" i="3"/>
  <c r="V174" i="3"/>
  <c r="V177" i="3" s="1"/>
  <c r="U198" i="3"/>
  <c r="X167" i="3"/>
  <c r="X170" i="3" s="1"/>
  <c r="W197" i="3"/>
  <c r="X196" i="3"/>
  <c r="Y160" i="3"/>
  <c r="Y163" i="3" s="1"/>
  <c r="X146" i="3"/>
  <c r="X149" i="3" s="1"/>
  <c r="W191" i="3"/>
  <c r="U100" i="3" l="1"/>
  <c r="T199" i="3"/>
  <c r="T200" i="3" s="1"/>
  <c r="T202" i="3" s="1"/>
  <c r="X181" i="3"/>
  <c r="X184" i="3" s="1"/>
  <c r="W192" i="3"/>
  <c r="W137" i="3"/>
  <c r="V190" i="3"/>
  <c r="V193" i="3" s="1"/>
  <c r="Y196" i="3"/>
  <c r="Z160" i="3"/>
  <c r="Z163" i="3" s="1"/>
  <c r="W174" i="3"/>
  <c r="W177" i="3" s="1"/>
  <c r="V198" i="3"/>
  <c r="Y167" i="3"/>
  <c r="Y170" i="3" s="1"/>
  <c r="X197" i="3"/>
  <c r="W153" i="3"/>
  <c r="W156" i="3" s="1"/>
  <c r="V195" i="3"/>
  <c r="Y146" i="3"/>
  <c r="Y149" i="3" s="1"/>
  <c r="X191" i="3"/>
  <c r="U199" i="3" l="1"/>
  <c r="U200" i="3" s="1"/>
  <c r="U202" i="3" s="1"/>
  <c r="V100" i="3"/>
  <c r="Y181" i="3"/>
  <c r="Y184" i="3" s="1"/>
  <c r="X192" i="3"/>
  <c r="X137" i="3"/>
  <c r="W190" i="3"/>
  <c r="W193" i="3" s="1"/>
  <c r="X174" i="3"/>
  <c r="X177" i="3" s="1"/>
  <c r="W198" i="3"/>
  <c r="Z196" i="3"/>
  <c r="AA160" i="3"/>
  <c r="AA163" i="3" s="1"/>
  <c r="Z167" i="3"/>
  <c r="Z170" i="3" s="1"/>
  <c r="Y197" i="3"/>
  <c r="X153" i="3"/>
  <c r="X156" i="3" s="1"/>
  <c r="W195" i="3"/>
  <c r="Z146" i="3"/>
  <c r="Z149" i="3" s="1"/>
  <c r="Y191" i="3"/>
  <c r="W100" i="3" l="1"/>
  <c r="V199" i="3"/>
  <c r="V200" i="3" s="1"/>
  <c r="V202" i="3" s="1"/>
  <c r="Z181" i="3"/>
  <c r="Z184" i="3" s="1"/>
  <c r="Y192" i="3"/>
  <c r="Y137" i="3"/>
  <c r="X190" i="3"/>
  <c r="X193" i="3" s="1"/>
  <c r="Y153" i="3"/>
  <c r="Y156" i="3" s="1"/>
  <c r="X195" i="3"/>
  <c r="AA196" i="3"/>
  <c r="AB160" i="3"/>
  <c r="AB163" i="3" s="1"/>
  <c r="AA167" i="3"/>
  <c r="AA170" i="3" s="1"/>
  <c r="Z197" i="3"/>
  <c r="Y174" i="3"/>
  <c r="Y177" i="3" s="1"/>
  <c r="X198" i="3"/>
  <c r="AA146" i="3"/>
  <c r="AA149" i="3" s="1"/>
  <c r="Z191" i="3"/>
  <c r="X100" i="3" l="1"/>
  <c r="W199" i="3"/>
  <c r="W200" i="3" s="1"/>
  <c r="W202" i="3" s="1"/>
  <c r="AB196" i="3"/>
  <c r="AA181" i="3"/>
  <c r="AA184" i="3" s="1"/>
  <c r="Z192" i="3"/>
  <c r="Z137" i="3"/>
  <c r="Y190" i="3"/>
  <c r="Y193" i="3" s="1"/>
  <c r="Z174" i="3"/>
  <c r="Z177" i="3" s="1"/>
  <c r="Y198" i="3"/>
  <c r="AB167" i="3"/>
  <c r="AB170" i="3" s="1"/>
  <c r="AA197" i="3"/>
  <c r="Z153" i="3"/>
  <c r="Z156" i="3" s="1"/>
  <c r="Y195" i="3"/>
  <c r="AB146" i="3"/>
  <c r="AB149" i="3" s="1"/>
  <c r="AA191" i="3"/>
  <c r="Y100" i="3" l="1"/>
  <c r="X199" i="3"/>
  <c r="X200" i="3" s="1"/>
  <c r="X202" i="3" s="1"/>
  <c r="AB191" i="3"/>
  <c r="AB197" i="3"/>
  <c r="AB181" i="3"/>
  <c r="AB184" i="3" s="1"/>
  <c r="AB192" i="3" s="1"/>
  <c r="AA192" i="3"/>
  <c r="AA137" i="3"/>
  <c r="Z190" i="3"/>
  <c r="Z193" i="3" s="1"/>
  <c r="AA153" i="3"/>
  <c r="AA156" i="3" s="1"/>
  <c r="Z195" i="3"/>
  <c r="AA174" i="3"/>
  <c r="AA177" i="3" s="1"/>
  <c r="Z198" i="3"/>
  <c r="Z100" i="3" l="1"/>
  <c r="Y199" i="3"/>
  <c r="Y200" i="3" s="1"/>
  <c r="Y202" i="3" s="1"/>
  <c r="AB137" i="3"/>
  <c r="AA190" i="3"/>
  <c r="AA193" i="3" s="1"/>
  <c r="AB174" i="3"/>
  <c r="AB177" i="3" s="1"/>
  <c r="AA198" i="3"/>
  <c r="AB153" i="3"/>
  <c r="AB156" i="3" s="1"/>
  <c r="AA195" i="3"/>
  <c r="Z199" i="3" l="1"/>
  <c r="Z200" i="3" s="1"/>
  <c r="Z202" i="3" s="1"/>
  <c r="AA100" i="3"/>
  <c r="AB195" i="3"/>
  <c r="AB190" i="3"/>
  <c r="AB193" i="3" s="1"/>
  <c r="AB198" i="3"/>
  <c r="AB100" i="3" l="1"/>
  <c r="AB199" i="3" s="1"/>
  <c r="AB200" i="3" s="1"/>
  <c r="AB202" i="3" s="1"/>
  <c r="AA199" i="3"/>
  <c r="AA200" i="3" s="1"/>
  <c r="AA20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<sst xmlns="http://schemas.openxmlformats.org/spreadsheetml/2006/main" count="254" uniqueCount="131">
  <si>
    <t>Custo Ocupação</t>
  </si>
  <si>
    <t>Aluguel, Iptu, Condomínio</t>
  </si>
  <si>
    <t>R$ Mês</t>
  </si>
  <si>
    <t>Capex</t>
  </si>
  <si>
    <t>R$</t>
  </si>
  <si>
    <t>Móveis</t>
  </si>
  <si>
    <t>Equipamentos</t>
  </si>
  <si>
    <t>Despesas</t>
  </si>
  <si>
    <t>Recepcionista 1</t>
  </si>
  <si>
    <t>R$ mês</t>
  </si>
  <si>
    <t>Encargos</t>
  </si>
  <si>
    <t>Total</t>
  </si>
  <si>
    <t>Custos Treinadores</t>
  </si>
  <si>
    <t>Júnior</t>
  </si>
  <si>
    <t>Qtdade</t>
  </si>
  <si>
    <t>Valor unitário</t>
  </si>
  <si>
    <t>unidade medida</t>
  </si>
  <si>
    <t>Plenos</t>
  </si>
  <si>
    <t>Supervisor</t>
  </si>
  <si>
    <t>Receita</t>
  </si>
  <si>
    <t>R$ dia</t>
  </si>
  <si>
    <t>Depreciação</t>
  </si>
  <si>
    <t>Receitas</t>
  </si>
  <si>
    <t>Crescimento %</t>
  </si>
  <si>
    <t>Crescimento % acumulado</t>
  </si>
  <si>
    <t>Dias Mês</t>
  </si>
  <si>
    <t>Valor Atendimento</t>
  </si>
  <si>
    <t>Atendimento Treinador</t>
  </si>
  <si>
    <t>Custos</t>
  </si>
  <si>
    <t>Ocupação</t>
  </si>
  <si>
    <t>Recepcionistas</t>
  </si>
  <si>
    <t>Demonstração dos Resultados do Exercício</t>
  </si>
  <si>
    <t>Receita Bruta</t>
  </si>
  <si>
    <t>Deduções</t>
  </si>
  <si>
    <t>Receita Líquida</t>
  </si>
  <si>
    <t>Lucro Líquido</t>
  </si>
  <si>
    <t>Lucro Bruto</t>
  </si>
  <si>
    <t>Despesas Financeiras</t>
  </si>
  <si>
    <t>LAIR</t>
  </si>
  <si>
    <t>Imposto de Renda/CS</t>
  </si>
  <si>
    <t>( + )</t>
  </si>
  <si>
    <t>( - )</t>
  </si>
  <si>
    <t>( = )</t>
  </si>
  <si>
    <t>Total Custos</t>
  </si>
  <si>
    <t>Arredondado</t>
  </si>
  <si>
    <t>Informações adicionais:</t>
  </si>
  <si>
    <r>
      <t>·</t>
    </r>
    <r>
      <rPr>
        <sz val="7"/>
        <color theme="1"/>
        <rFont val="Times New Roman"/>
        <family val="1"/>
      </rPr>
      <t xml:space="preserve">         </t>
    </r>
    <r>
      <rPr>
        <sz val="11"/>
        <color theme="1"/>
        <rFont val="Calibri"/>
        <family val="2"/>
        <scheme val="minor"/>
      </rPr>
      <t>Quanto aos impostos, considere 21% sobre a Receita Bruta com pagamento no mês subsequente (inclui todos os impostos);</t>
    </r>
  </si>
  <si>
    <r>
      <t>o</t>
    </r>
    <r>
      <rPr>
        <sz val="7"/>
        <color theme="1"/>
        <rFont val="Times New Roman"/>
        <family val="1"/>
      </rPr>
      <t xml:space="preserve">   </t>
    </r>
    <r>
      <rPr>
        <sz val="11"/>
        <color theme="1"/>
        <rFont val="Calibri"/>
        <family val="2"/>
        <scheme val="minor"/>
      </rPr>
      <t>participação de percentual da receita aos treinadores (pleno e supervisores) relativo aos seus atendimentos no Studio, da seguinte forma:</t>
    </r>
  </si>
  <si>
    <r>
      <t>ü</t>
    </r>
    <r>
      <rPr>
        <sz val="7"/>
        <color theme="1"/>
        <rFont val="Times New Roman"/>
        <family val="1"/>
      </rPr>
      <t xml:space="preserve">  </t>
    </r>
    <r>
      <rPr>
        <sz val="11"/>
        <color theme="1"/>
        <rFont val="Calibri"/>
        <family val="2"/>
        <scheme val="minor"/>
      </rPr>
      <t xml:space="preserve">“Treinador Pleno” 20% de participação das receitas de </t>
    </r>
    <r>
      <rPr>
        <u/>
        <sz val="11"/>
        <color theme="1"/>
        <rFont val="Calibri"/>
        <family val="2"/>
        <scheme val="minor"/>
      </rPr>
      <t>seus</t>
    </r>
    <r>
      <rPr>
        <sz val="11"/>
        <color theme="1"/>
        <rFont val="Calibri"/>
        <family val="2"/>
        <scheme val="minor"/>
      </rPr>
      <t xml:space="preserve"> atendimentos;</t>
    </r>
  </si>
  <si>
    <r>
      <t>ü</t>
    </r>
    <r>
      <rPr>
        <sz val="7"/>
        <color theme="1"/>
        <rFont val="Times New Roman"/>
        <family val="1"/>
      </rPr>
      <t xml:space="preserve">  </t>
    </r>
    <r>
      <rPr>
        <sz val="11"/>
        <color theme="1"/>
        <rFont val="Calibri"/>
        <family val="2"/>
        <scheme val="minor"/>
      </rPr>
      <t xml:space="preserve">“Supervisor” 40% de participação das receitas de </t>
    </r>
    <r>
      <rPr>
        <u/>
        <sz val="11"/>
        <color theme="1"/>
        <rFont val="Calibri"/>
        <family val="2"/>
        <scheme val="minor"/>
      </rPr>
      <t>seus</t>
    </r>
    <r>
      <rPr>
        <sz val="11"/>
        <color theme="1"/>
        <rFont val="Calibri"/>
        <family val="2"/>
        <scheme val="minor"/>
      </rPr>
      <t xml:space="preserve"> atendimentos.</t>
    </r>
  </si>
  <si>
    <r>
      <t>o</t>
    </r>
    <r>
      <rPr>
        <sz val="7"/>
        <color theme="1"/>
        <rFont val="Times New Roman"/>
        <family val="1"/>
      </rPr>
      <t xml:space="preserve">   </t>
    </r>
    <r>
      <rPr>
        <sz val="11"/>
        <color theme="1"/>
        <rFont val="Calibri"/>
        <family val="2"/>
        <scheme val="minor"/>
      </rPr>
      <t>O percentual de participação se aplica à receita bruta de cada atendimento, ou seja, antes da dedução de impostos.</t>
    </r>
  </si>
  <si>
    <r>
      <t>o</t>
    </r>
    <r>
      <rPr>
        <sz val="7"/>
        <color theme="1"/>
        <rFont val="Times New Roman"/>
        <family val="1"/>
      </rPr>
      <t xml:space="preserve">   </t>
    </r>
    <r>
      <rPr>
        <sz val="11"/>
        <color theme="1"/>
        <rFont val="Calibri"/>
        <family val="2"/>
        <scheme val="minor"/>
      </rPr>
      <t>Considerar remuneração fixa igua a todos os treinadores de R$ 3.000</t>
    </r>
    <r>
      <rPr>
        <sz val="11"/>
        <color theme="1"/>
        <rFont val="Courier New"/>
        <family val="3"/>
      </rPr>
      <t>.</t>
    </r>
  </si>
  <si>
    <t>Considerar que a capacidade total (100%) pode ser:</t>
  </si>
  <si>
    <r>
      <t>o</t>
    </r>
    <r>
      <rPr>
        <sz val="7"/>
        <color theme="1"/>
        <rFont val="Times New Roman"/>
        <family val="1"/>
      </rPr>
      <t xml:space="preserve">    </t>
    </r>
    <r>
      <rPr>
        <sz val="11"/>
        <color theme="1"/>
        <rFont val="Calibri"/>
        <family val="2"/>
        <scheme val="minor"/>
      </rPr>
      <t xml:space="preserve">Cenário otimista: 18 pessoas por dia por treinador; </t>
    </r>
  </si>
  <si>
    <r>
      <t>o</t>
    </r>
    <r>
      <rPr>
        <sz val="7"/>
        <color theme="1"/>
        <rFont val="Times New Roman"/>
        <family val="1"/>
      </rPr>
      <t xml:space="preserve">    </t>
    </r>
    <r>
      <rPr>
        <sz val="11"/>
        <color theme="1"/>
        <rFont val="Calibri"/>
        <family val="2"/>
        <scheme val="minor"/>
      </rPr>
      <t>Cenário intermediário: 12 pessoas por dia por treinador;</t>
    </r>
  </si>
  <si>
    <r>
      <t>o</t>
    </r>
    <r>
      <rPr>
        <sz val="7"/>
        <color theme="1"/>
        <rFont val="Times New Roman"/>
        <family val="1"/>
      </rPr>
      <t xml:space="preserve">    </t>
    </r>
    <r>
      <rPr>
        <sz val="11"/>
        <color theme="1"/>
        <rFont val="Calibri"/>
        <family val="2"/>
        <scheme val="minor"/>
      </rPr>
      <t>Cenário conservador: 8 pessoas por dia por treinador.</t>
    </r>
  </si>
  <si>
    <t>Premissas de Descasamento</t>
  </si>
  <si>
    <t>Atendimentos - 50 dias para recebimento</t>
  </si>
  <si>
    <t>Impostos - 30 dias para pagamento</t>
  </si>
  <si>
    <t>Treinadores - Remuneração fixa - 30 dias para pagamento</t>
  </si>
  <si>
    <t>Treinadores - Remuneração variável - 60 dias para pagamento</t>
  </si>
  <si>
    <t>Ocupação - 30 dias para pagamento</t>
  </si>
  <si>
    <t>Recepcionistas - 28 dias para pagamento</t>
  </si>
  <si>
    <t>Impostos Receita</t>
  </si>
  <si>
    <t>Alíquota</t>
  </si>
  <si>
    <t>Participação</t>
  </si>
  <si>
    <t>Participação %</t>
  </si>
  <si>
    <t>Salário por funcionário</t>
  </si>
  <si>
    <t>Salário Total</t>
  </si>
  <si>
    <t>Atendimento Máximo Treinador</t>
  </si>
  <si>
    <t>Fluxo de Caixa Direto</t>
  </si>
  <si>
    <t>Descasamento</t>
  </si>
  <si>
    <t xml:space="preserve">Atendimentos </t>
  </si>
  <si>
    <t xml:space="preserve">Impostos </t>
  </si>
  <si>
    <t>Treinadores - Remuneração Fixa</t>
  </si>
  <si>
    <t xml:space="preserve">Treinadores - Remuneração variável </t>
  </si>
  <si>
    <t xml:space="preserve">Ocupação </t>
  </si>
  <si>
    <t xml:space="preserve">Recepcionistas </t>
  </si>
  <si>
    <t>Atendimentos - decasamento</t>
  </si>
  <si>
    <t>Atendimentos - Recebimentos</t>
  </si>
  <si>
    <t>Impostos - descasamento</t>
  </si>
  <si>
    <t>Impostos - pagamentos</t>
  </si>
  <si>
    <t>Treiandores - fixa - descasamento</t>
  </si>
  <si>
    <t>Treinadores - variável - pagamento</t>
  </si>
  <si>
    <t>Treinadores - fixa - pagamento</t>
  </si>
  <si>
    <t>Treiandores - variável - descasamento</t>
  </si>
  <si>
    <t>Ocupação - descasamento</t>
  </si>
  <si>
    <t>Recepcionistas - descasamento</t>
  </si>
  <si>
    <t>+</t>
  </si>
  <si>
    <t>Recebimento</t>
  </si>
  <si>
    <t>-</t>
  </si>
  <si>
    <t>Impostos sobre Vendas</t>
  </si>
  <si>
    <t>Treinadores - Remuneração fixa</t>
  </si>
  <si>
    <t>Treinadores - Remuneração variável</t>
  </si>
  <si>
    <t>CAPEX</t>
  </si>
  <si>
    <t>=</t>
  </si>
  <si>
    <t>Geração de Caixa</t>
  </si>
  <si>
    <t>Total Capex</t>
  </si>
  <si>
    <t>Ocupação - pagamento</t>
  </si>
  <si>
    <t>Atendimento por dia</t>
  </si>
  <si>
    <t>Receita por Treinador - dia</t>
  </si>
  <si>
    <t>Receita por Treinador - mês</t>
  </si>
  <si>
    <t>Dias mês</t>
  </si>
  <si>
    <t xml:space="preserve">Crescimento mensal </t>
  </si>
  <si>
    <t>Flag</t>
  </si>
  <si>
    <t>Contas de Controle</t>
  </si>
  <si>
    <t>Contas a Receber</t>
  </si>
  <si>
    <t>Saldo Inicial</t>
  </si>
  <si>
    <t>Competência</t>
  </si>
  <si>
    <t>Caixa</t>
  </si>
  <si>
    <t>Saldo Final</t>
  </si>
  <si>
    <t>Impostos</t>
  </si>
  <si>
    <t>Treinadores</t>
  </si>
  <si>
    <t>Ativo Imobilizado</t>
  </si>
  <si>
    <t>Balanço Patrimonial</t>
  </si>
  <si>
    <t>Imobilizado</t>
  </si>
  <si>
    <t>Ativo</t>
  </si>
  <si>
    <t>PL - Lucros ou Prejuízos Acumulados</t>
  </si>
  <si>
    <t>Passivo</t>
  </si>
  <si>
    <t>Lucro Acumulado</t>
  </si>
  <si>
    <t>Verificação</t>
  </si>
  <si>
    <t>Geração de Caixa Acumulado</t>
  </si>
  <si>
    <t>EBITDA</t>
  </si>
  <si>
    <t>Lucro</t>
  </si>
  <si>
    <t>Período</t>
  </si>
  <si>
    <t>Mês</t>
  </si>
  <si>
    <t>Acumulado</t>
  </si>
  <si>
    <t>Caixa Acumulado</t>
  </si>
  <si>
    <t>Desafio Studio Funcional - Ricardo e equipe, bom dia. Escrevo, pois preciso da ajuda de vocês. Pretendo expandir um conceito de Studio Funcional, acredito no potencial, mas quero ir devagar... Resolvi captar recursos junto a um investidor, mas não sei como demonstrar a ele os números de minha projeção.... nem tenho muita segurança de que o modelo é de fato interessante. Me ajuda, por favor!! Bom, vamos lá: Pretendo abrir primeiramente apenas uma unidade de Studio Funcional em São Paulo. O custo de ocupação é de cerca de R$ 8 mil reais por mês, somando aluguel + IPTU + condomínio. Ah esse valor inclui limpeza e manutenção. O investimento inicial em compra de equipamentos dessa unidade é de R$ 200 mil, sendo R$ 100 mil em móveis e mais R$ 100 mil em equipamentos. A unidade vai precisar de duas recepcionistas, com salário líquido de R$ 1.800 cada. Considere 30% de encargos no modelo de contratação que estou desenhando. Teremos 6 profissionais começando a atender “de largada” já na abertura do Studio (mês 1), sendo que a todo e qualquer momento teremos 2 profissionais, “treinadores juniores”, sendo treinados. Com o giro de profissionais esses treinadores vão mudando de posição, alguns entram e alguns saem. No giro sempre teremos 6 treinadores atendendo e 2 sendo treinados, esses últimos nunca geram receita ao Studio. Dos 6 profissionais, considerar dois “supervisores” e quatro “treinadores plenos”. Quanto à receita, estou, a princípio, definindo o valor em R$ 95,00 por cada atendimento, mas aqui a sua ajuda é importante para ver se faz sentido mesmo. Sobre o crescimento dos atendimentos: Considerar que os atendimentos acrescem 5% ao mês (mês 1: 5%, mês 2: 10%, mês 3: 15%...) até atingir 100% do potencial máximo do Studio e da região. Sendo o potencial máximo cada treinador atendendo 4 pessoas por dia. ricardogiacomomaluf.com.br Agora vamos às perguntas: 1. Ah, outra coisa, quanto essa unidade teria de rentabilidade mensal se cada um dos profissionais atendesse 4 pessoas em média por dia, na maturidade? 2. Como deve ser comportar o meu caixa ao longo dos primeiros 6 meses? Não se preocupe com custo de treinamento, darei eu mesmo. 3. Olha, se possível calcula quantos atendimentos eu teria de fazer em um mês de maturidade para “empatar”, ou seja, qual seria o ponto de equilíbrio? Muito obrigado, sua resposta será importante para avaliarmos a atratividade desse projeto! Valeu, um forte abraço e obrigado. Empresário. Para fins de simplificação: 1) depreciação em 10 anos linear para todos os itens de CAPEX; 2) desconsiderar carga tributária nesse primeiro momento;</t>
  </si>
  <si>
    <t>Gráfico</t>
  </si>
  <si>
    <t>Lucratividade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</si>
</sst>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Courier New"/>
      <family val="3"/>
    </font>
    <font>
      <sz val="7"/>
      <color theme="1"/>
      <name val="Times New Roman"/>
      <family val="1"/>
    </font>
    <font>
      <sz val="11"/>
      <color theme="1"/>
      <name val="Wingdings"/>
      <charset val="2"/>
    </font>
    <font>
      <u/>
      <sz val="11"/>
      <color theme="1"/>
      <name val="Calibri"/>
      <family val="2"/>
      <scheme val="minor"/>
    </font>
    <font>
      <sz val="9"/>
      <color theme="1"/>
      <name val="Courier New"/>
      <family val="3"/>
    </font>
    <font>
      <sz val="11"/>
      <name val="Calibri"/>
      <family val="2"/>
      <scheme val="minor"/>
    </font>
    <font>
      <b/>
      <sz val="11"/>
      <name val="Calibri"/>
      <family val="2"/>
      <scheme val="minor"/>
    </font>
    <font>
      <b/>
      <u/>
      <sz val="11"/>
      <color theme="1"/>
      <name val="Calibri"/>
      <family val="2"/>
      <scheme val="minor"/>
    </font>
    <font>
      <sz val="12"/>
      <color theme="1"/>
      <name val="Calibri"/>
      <family val="2"/>
      <scheme val="minor"/>
    </font>
    <font>
      <b/>
      <sz val="12"/>
      <color theme="0"/>
      <name val="Calibri"/>
      <family val="2"/>
      <scheme val="minor"/>
    </font>
    <font>
      <sz val="11"/>
      <color theme="1" tint="0.249977111117893"/>
      <name val="Calibri"/>
      <family val="2"/>
      <scheme val="minor"/>
    </font>
  </fonts>
  <fills count="11">
    <fill>
      <patternFill patternType="none"/>
    </fill>
    <fill>
      <patternFill patternType="gray125"/>
    </fill>
    <fill>
      <patternFill patternType="solid">
        <fgColor theme="9" tint="-0.49998474074526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rgb="FF00B050"/>
        <bgColor indexed="64"/>
      </patternFill>
    </fill>
    <fill>
      <patternFill patternType="solid">
        <fgColor theme="9"/>
        <bgColor indexed="64"/>
      </patternFill>
    </fill>
    <fill>
      <patternFill patternType="solid">
        <fgColor rgb="FFFFC000"/>
        <bgColor indexed="64"/>
      </patternFill>
    </fill>
    <fill>
      <patternFill patternType="solid">
        <fgColor theme="1"/>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9">
    <xf numFmtId="0" fontId="0" fillId="0" borderId="0" xfId="0"/>
    <xf numFmtId="0" fontId="2" fillId="0" borderId="0" xfId="0" applyFont="1"/>
    <xf numFmtId="164" fontId="0" fillId="0" borderId="0" xfId="1" applyNumberFormat="1" applyFont="1"/>
    <xf numFmtId="164" fontId="2" fillId="0" borderId="0" xfId="1" applyNumberFormat="1" applyFont="1"/>
    <xf numFmtId="0" fontId="0" fillId="0" borderId="0" xfId="0" applyAlignment="1">
      <alignment horizontal="center"/>
    </xf>
    <xf numFmtId="0" fontId="2" fillId="0" borderId="0" xfId="0" applyFont="1" applyAlignment="1">
      <alignment horizontal="center"/>
    </xf>
    <xf numFmtId="164" fontId="2" fillId="0" borderId="0" xfId="1" applyNumberFormat="1" applyFont="1" applyAlignment="1">
      <alignment horizontal="center"/>
    </xf>
    <xf numFmtId="43" fontId="0" fillId="0" borderId="0" xfId="1" applyFont="1"/>
    <xf numFmtId="164" fontId="0" fillId="0" borderId="0" xfId="0" applyNumberFormat="1"/>
    <xf numFmtId="43" fontId="0" fillId="0" borderId="0" xfId="0" applyNumberFormat="1"/>
    <xf numFmtId="0" fontId="0" fillId="0" borderId="1" xfId="0" applyBorder="1"/>
    <xf numFmtId="164" fontId="0" fillId="0" borderId="1" xfId="1" applyNumberFormat="1" applyFont="1" applyBorder="1"/>
    <xf numFmtId="164" fontId="0" fillId="0" borderId="1" xfId="0" applyNumberFormat="1" applyBorder="1"/>
    <xf numFmtId="0" fontId="3" fillId="2" borderId="0" xfId="0" applyFont="1" applyFill="1"/>
    <xf numFmtId="164" fontId="0" fillId="3" borderId="0" xfId="1" applyNumberFormat="1" applyFont="1" applyFill="1"/>
    <xf numFmtId="164" fontId="2" fillId="0" borderId="0" xfId="0" applyNumberFormat="1" applyFont="1"/>
    <xf numFmtId="0" fontId="4" fillId="0" borderId="0" xfId="0" applyFont="1" applyAlignment="1">
      <alignment horizontal="justify" vertical="center"/>
    </xf>
    <xf numFmtId="0" fontId="0" fillId="0" borderId="0" xfId="0" applyAlignment="1">
      <alignment horizontal="justify" vertical="center"/>
    </xf>
    <xf numFmtId="0" fontId="8" fillId="4" borderId="0" xfId="0" applyFont="1" applyFill="1" applyAlignment="1">
      <alignment horizontal="left" vertical="center" indent="2"/>
    </xf>
    <xf numFmtId="0" fontId="8" fillId="0" borderId="0" xfId="0" applyFont="1" applyAlignment="1">
      <alignment horizontal="left" vertical="center" indent="2"/>
    </xf>
    <xf numFmtId="0" fontId="9" fillId="5" borderId="0" xfId="0" applyFont="1" applyFill="1"/>
    <xf numFmtId="9" fontId="0" fillId="0" borderId="0" xfId="2" applyFont="1"/>
    <xf numFmtId="164" fontId="0" fillId="3" borderId="1" xfId="0" applyNumberFormat="1" applyFill="1" applyBorder="1"/>
    <xf numFmtId="0" fontId="4" fillId="6" borderId="0" xfId="0" applyFont="1" applyFill="1" applyAlignment="1">
      <alignment horizontal="justify" vertical="center"/>
    </xf>
    <xf numFmtId="9" fontId="0" fillId="0" borderId="0" xfId="2" applyFont="1" applyBorder="1"/>
    <xf numFmtId="0" fontId="6" fillId="7" borderId="0" xfId="0" applyFont="1" applyFill="1" applyAlignment="1">
      <alignment horizontal="left" vertical="center" indent="2"/>
    </xf>
    <xf numFmtId="0" fontId="4" fillId="7" borderId="0" xfId="0" applyFont="1" applyFill="1" applyAlignment="1">
      <alignment horizontal="justify" vertical="center"/>
    </xf>
    <xf numFmtId="0" fontId="10" fillId="5" borderId="0" xfId="0" applyFont="1" applyFill="1"/>
    <xf numFmtId="9" fontId="0" fillId="0" borderId="0" xfId="0" applyNumberFormat="1"/>
    <xf numFmtId="9" fontId="0" fillId="0" borderId="0" xfId="1" applyNumberFormat="1" applyFont="1"/>
    <xf numFmtId="0" fontId="3" fillId="0" borderId="0" xfId="0" applyFont="1"/>
    <xf numFmtId="164" fontId="2" fillId="3" borderId="1" xfId="0" applyNumberFormat="1" applyFont="1" applyFill="1" applyBorder="1"/>
    <xf numFmtId="164" fontId="0" fillId="0" borderId="0" xfId="1" applyNumberFormat="1" applyFont="1" applyFill="1"/>
    <xf numFmtId="164" fontId="2" fillId="3" borderId="0" xfId="1" applyNumberFormat="1" applyFont="1" applyFill="1"/>
    <xf numFmtId="0" fontId="2" fillId="3" borderId="0" xfId="0" applyFont="1" applyFill="1"/>
    <xf numFmtId="43" fontId="2" fillId="0" borderId="0" xfId="1" applyFont="1"/>
    <xf numFmtId="0" fontId="0" fillId="0" borderId="1" xfId="0" applyBorder="1" applyAlignment="1">
      <alignment wrapText="1"/>
    </xf>
    <xf numFmtId="0" fontId="11" fillId="0" borderId="0" xfId="0" applyFont="1"/>
    <xf numFmtId="0" fontId="13" fillId="9" borderId="1" xfId="0" applyFont="1" applyFill="1" applyBorder="1"/>
    <xf numFmtId="0" fontId="12" fillId="0" borderId="1" xfId="0" applyFont="1" applyBorder="1" applyAlignment="1">
      <alignment horizontal="center"/>
    </xf>
    <xf numFmtId="10" fontId="0" fillId="0" borderId="0" xfId="2" applyNumberFormat="1" applyFont="1"/>
    <xf numFmtId="0" fontId="14" fillId="8" borderId="0" xfId="0" applyFont="1" applyFill="1"/>
    <xf numFmtId="164" fontId="14" fillId="8" borderId="0" xfId="1" applyNumberFormat="1" applyFont="1" applyFill="1"/>
    <xf numFmtId="164" fontId="14" fillId="8" borderId="0" xfId="0" applyNumberFormat="1" applyFont="1" applyFill="1"/>
    <xf numFmtId="0" fontId="0" fillId="10" borderId="2" xfId="0" applyFill="1" applyBorder="1"/>
    <xf numFmtId="0" fontId="0" fillId="10" borderId="3" xfId="0" applyFill="1" applyBorder="1"/>
    <xf numFmtId="164" fontId="0" fillId="10" borderId="4" xfId="1" applyNumberFormat="1" applyFont="1" applyFill="1" applyBorder="1"/>
    <xf numFmtId="0" fontId="0" fillId="10" borderId="5" xfId="0" applyFill="1" applyBorder="1"/>
    <xf numFmtId="164" fontId="0" fillId="10" borderId="0" xfId="1" applyNumberFormat="1" applyFont="1" applyFill="1" applyBorder="1"/>
    <xf numFmtId="0" fontId="0" fillId="10" borderId="0" xfId="0" applyFill="1" applyBorder="1"/>
    <xf numFmtId="164" fontId="0" fillId="10" borderId="6" xfId="1" applyNumberFormat="1" applyFont="1" applyFill="1" applyBorder="1"/>
    <xf numFmtId="0" fontId="2" fillId="10" borderId="5" xfId="0" applyFont="1" applyFill="1" applyBorder="1"/>
    <xf numFmtId="164" fontId="2" fillId="10" borderId="0" xfId="1" applyNumberFormat="1" applyFont="1" applyFill="1" applyBorder="1"/>
    <xf numFmtId="0" fontId="2" fillId="10" borderId="0" xfId="0" applyFont="1" applyFill="1" applyBorder="1"/>
    <xf numFmtId="164" fontId="2" fillId="10" borderId="6" xfId="1" applyNumberFormat="1" applyFont="1" applyFill="1" applyBorder="1"/>
    <xf numFmtId="9" fontId="0" fillId="10" borderId="5" xfId="2" applyFont="1" applyFill="1" applyBorder="1"/>
    <xf numFmtId="0" fontId="0" fillId="10" borderId="7" xfId="0" applyFill="1" applyBorder="1"/>
    <xf numFmtId="0" fontId="0" fillId="10" borderId="8" xfId="0" applyFill="1" applyBorder="1"/>
    <xf numFmtId="164" fontId="0" fillId="10" borderId="9" xfId="1" applyNumberFormat="1" applyFont="1" applyFill="1" applyBorder="1"/>
  </cellXfs>
  <cellStyles count="3">
    <cellStyle name="Normal" xfId="0" builtinId="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sng" strike="noStrike" kern="1200" spc="0" baseline="0">
                <a:solidFill>
                  <a:sysClr val="windowText" lastClr="000000"/>
                </a:solidFill>
                <a:latin typeface="+mn-lt"/>
                <a:ea typeface="+mn-ea"/>
                <a:cs typeface="+mn-cs"/>
              </a:defRPr>
            </a:pPr>
            <a:r>
              <a:rPr lang="en-US" b="1" u="sng">
                <a:solidFill>
                  <a:sysClr val="windowText" lastClr="000000"/>
                </a:solidFill>
              </a:rPr>
              <a:t>Lucratividade </a:t>
            </a:r>
          </a:p>
        </c:rich>
      </c:tx>
      <c:layout>
        <c:manualLayout>
          <c:xMode val="edge"/>
          <c:yMode val="edge"/>
          <c:x val="0.41243407164555584"/>
          <c:y val="2.7350430295490172E-2"/>
        </c:manualLayout>
      </c:layout>
      <c:overlay val="0"/>
      <c:spPr>
        <a:noFill/>
        <a:ln>
          <a:noFill/>
        </a:ln>
        <a:effectLst/>
      </c:spPr>
      <c:txPr>
        <a:bodyPr rot="0" spcFirstLastPara="1" vertOverflow="ellipsis" vert="horz" wrap="square" anchor="ctr" anchorCtr="1"/>
        <a:lstStyle/>
        <a:p>
          <a:pPr>
            <a:defRPr sz="1400" b="1" i="0" u="sng" strike="noStrike" kern="1200"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2.1505689241802631E-2"/>
          <c:y val="0.10363724112117813"/>
          <c:w val="0.95812836766959331"/>
          <c:h val="0.88017862630633326"/>
        </c:manualLayout>
      </c:layout>
      <c:barChart>
        <c:barDir val="col"/>
        <c:grouping val="clustered"/>
        <c:varyColors val="0"/>
        <c:ser>
          <c:idx val="0"/>
          <c:order val="0"/>
          <c:tx>
            <c:v>Lucratividade</c:v>
          </c:tx>
          <c:spPr>
            <a:solidFill>
              <a:schemeClr val="bg2">
                <a:lumMod val="75000"/>
              </a:schemeClr>
            </a:solidFill>
            <a:ln>
              <a:noFill/>
            </a:ln>
            <a:effectLst/>
          </c:spPr>
          <c:invertIfNegative val="0"/>
          <c:dPt>
            <c:idx val="19"/>
            <c:invertIfNegative val="0"/>
            <c:bubble3D val="0"/>
            <c:spPr>
              <a:solidFill>
                <a:srgbClr val="00B050"/>
              </a:solidFill>
              <a:ln>
                <a:noFill/>
              </a:ln>
              <a:effectLst/>
            </c:spPr>
            <c:extLst>
              <c:ext xmlns:c16="http://schemas.microsoft.com/office/drawing/2014/chart" uri="{C3380CC4-5D6E-409C-BE32-E72D297353CC}">
                <c16:uniqueId val="{00000001-29E9-4000-B8D9-8A72ECF077ED}"/>
              </c:ext>
            </c:extLst>
          </c:dPt>
          <c:dPt>
            <c:idx val="20"/>
            <c:invertIfNegative val="0"/>
            <c:bubble3D val="0"/>
            <c:spPr>
              <a:solidFill>
                <a:srgbClr val="00B050"/>
              </a:solidFill>
              <a:ln>
                <a:noFill/>
              </a:ln>
              <a:effectLst/>
            </c:spPr>
            <c:extLst>
              <c:ext xmlns:c16="http://schemas.microsoft.com/office/drawing/2014/chart" uri="{C3380CC4-5D6E-409C-BE32-E72D297353CC}">
                <c16:uniqueId val="{00000002-29E9-4000-B8D9-8A72ECF077ED}"/>
              </c:ext>
            </c:extLst>
          </c:dPt>
          <c:dPt>
            <c:idx val="21"/>
            <c:invertIfNegative val="0"/>
            <c:bubble3D val="0"/>
            <c:spPr>
              <a:solidFill>
                <a:srgbClr val="00B050"/>
              </a:solidFill>
              <a:ln>
                <a:noFill/>
              </a:ln>
              <a:effectLst/>
            </c:spPr>
            <c:extLst>
              <c:ext xmlns:c16="http://schemas.microsoft.com/office/drawing/2014/chart" uri="{C3380CC4-5D6E-409C-BE32-E72D297353CC}">
                <c16:uniqueId val="{00000003-29E9-4000-B8D9-8A72ECF077ED}"/>
              </c:ext>
            </c:extLst>
          </c:dPt>
          <c:dPt>
            <c:idx val="22"/>
            <c:invertIfNegative val="0"/>
            <c:bubble3D val="0"/>
            <c:spPr>
              <a:solidFill>
                <a:srgbClr val="00B050"/>
              </a:solidFill>
              <a:ln>
                <a:noFill/>
              </a:ln>
              <a:effectLst/>
            </c:spPr>
            <c:extLst>
              <c:ext xmlns:c16="http://schemas.microsoft.com/office/drawing/2014/chart" uri="{C3380CC4-5D6E-409C-BE32-E72D297353CC}">
                <c16:uniqueId val="{00000004-29E9-4000-B8D9-8A72ECF077ED}"/>
              </c:ext>
            </c:extLst>
          </c:dPt>
          <c:dPt>
            <c:idx val="23"/>
            <c:invertIfNegative val="0"/>
            <c:bubble3D val="0"/>
            <c:spPr>
              <a:solidFill>
                <a:srgbClr val="00B050"/>
              </a:solidFill>
              <a:ln>
                <a:noFill/>
              </a:ln>
              <a:effectLst/>
            </c:spPr>
            <c:extLst>
              <c:ext xmlns:c16="http://schemas.microsoft.com/office/drawing/2014/chart" uri="{C3380CC4-5D6E-409C-BE32-E72D297353CC}">
                <c16:uniqueId val="{00000005-29E9-4000-B8D9-8A72ECF077ED}"/>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mn-lt"/>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apoio_dashboard!$C$29:$Z$29</c:f>
              <c:numCache>
                <c:formatCode>0.00%</c:formatCode>
                <c:ptCount val="24"/>
                <c:pt idx="0">
                  <c:v>0</c:v>
                </c:pt>
                <c:pt idx="1">
                  <c:v>0</c:v>
                </c:pt>
                <c:pt idx="2">
                  <c:v>-2.5346145667198297</c:v>
                </c:pt>
                <c:pt idx="3">
                  <c:v>-2.5346145667198297</c:v>
                </c:pt>
                <c:pt idx="4">
                  <c:v>-1.0056406166932481</c:v>
                </c:pt>
                <c:pt idx="5">
                  <c:v>-1.0056406166932481</c:v>
                </c:pt>
                <c:pt idx="6">
                  <c:v>-1.0056406166932481</c:v>
                </c:pt>
                <c:pt idx="7">
                  <c:v>-0.49598263335105436</c:v>
                </c:pt>
                <c:pt idx="8">
                  <c:v>-0.49598263335105436</c:v>
                </c:pt>
                <c:pt idx="9">
                  <c:v>-0.2411536416799574</c:v>
                </c:pt>
                <c:pt idx="10">
                  <c:v>-0.2411536416799574</c:v>
                </c:pt>
                <c:pt idx="11">
                  <c:v>-0.2411536416799574</c:v>
                </c:pt>
                <c:pt idx="12">
                  <c:v>-8.8256246677299269E-2</c:v>
                </c:pt>
                <c:pt idx="13">
                  <c:v>-8.8256246677299269E-2</c:v>
                </c:pt>
                <c:pt idx="14">
                  <c:v>1.3675349991139478E-2</c:v>
                </c:pt>
                <c:pt idx="15">
                  <c:v>1.3675349991139478E-2</c:v>
                </c:pt>
                <c:pt idx="16">
                  <c:v>1.3675349991139478E-2</c:v>
                </c:pt>
                <c:pt idx="17">
                  <c:v>8.6483633325738579E-2</c:v>
                </c:pt>
                <c:pt idx="18">
                  <c:v>8.6483633325738579E-2</c:v>
                </c:pt>
                <c:pt idx="19">
                  <c:v>0.14108984582668799</c:v>
                </c:pt>
                <c:pt idx="20">
                  <c:v>0.14108984582668799</c:v>
                </c:pt>
                <c:pt idx="21">
                  <c:v>0.14108984582668799</c:v>
                </c:pt>
                <c:pt idx="22">
                  <c:v>0.14108984582668799</c:v>
                </c:pt>
                <c:pt idx="23">
                  <c:v>0.14108984582668799</c:v>
                </c:pt>
              </c:numCache>
            </c:numRef>
          </c:val>
          <c:extLst>
            <c:ext xmlns:c16="http://schemas.microsoft.com/office/drawing/2014/chart" uri="{C3380CC4-5D6E-409C-BE32-E72D297353CC}">
              <c16:uniqueId val="{00000000-29E9-4000-B8D9-8A72ECF077ED}"/>
            </c:ext>
          </c:extLst>
        </c:ser>
        <c:dLbls>
          <c:showLegendKey val="0"/>
          <c:showVal val="0"/>
          <c:showCatName val="0"/>
          <c:showSerName val="0"/>
          <c:showPercent val="0"/>
          <c:showBubbleSize val="0"/>
        </c:dLbls>
        <c:gapWidth val="140"/>
        <c:overlap val="-27"/>
        <c:axId val="435473968"/>
        <c:axId val="435457328"/>
      </c:barChart>
      <c:catAx>
        <c:axId val="4354739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435457328"/>
        <c:crosses val="autoZero"/>
        <c:auto val="1"/>
        <c:lblAlgn val="ctr"/>
        <c:lblOffset val="100"/>
        <c:noMultiLvlLbl val="0"/>
      </c:catAx>
      <c:valAx>
        <c:axId val="435457328"/>
        <c:scaling>
          <c:orientation val="minMax"/>
        </c:scaling>
        <c:delete val="1"/>
        <c:axPos val="l"/>
        <c:numFmt formatCode="0.00%" sourceLinked="1"/>
        <c:majorTickMark val="none"/>
        <c:minorTickMark val="none"/>
        <c:tickLblPos val="nextTo"/>
        <c:crossAx val="4354739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247651</xdr:colOff>
      <xdr:row>3</xdr:row>
      <xdr:rowOff>57150</xdr:rowOff>
    </xdr:from>
    <xdr:to>
      <xdr:col>9</xdr:col>
      <xdr:colOff>66675</xdr:colOff>
      <xdr:row>18</xdr:row>
      <xdr:rowOff>104775</xdr:rowOff>
    </xdr:to>
    <xdr:grpSp>
      <xdr:nvGrpSpPr>
        <xdr:cNvPr id="5" name="Agrupar 4">
          <a:extLst>
            <a:ext uri="{FF2B5EF4-FFF2-40B4-BE49-F238E27FC236}">
              <a16:creationId xmlns:a16="http://schemas.microsoft.com/office/drawing/2014/main" id="{35F5B9F6-732A-A7E9-E312-D58B29A6751D}"/>
            </a:ext>
          </a:extLst>
        </xdr:cNvPr>
        <xdr:cNvGrpSpPr/>
      </xdr:nvGrpSpPr>
      <xdr:grpSpPr>
        <a:xfrm>
          <a:off x="247651" y="638175"/>
          <a:ext cx="4943474" cy="2905125"/>
          <a:chOff x="247651" y="640556"/>
          <a:chExt cx="4926805" cy="2905125"/>
        </a:xfrm>
      </xdr:grpSpPr>
      <xdr:sp macro="" textlink="apoio_dashboard!C10">
        <xdr:nvSpPr>
          <xdr:cNvPr id="2" name="Retângulo: Cantos Arredondados 1">
            <a:extLst>
              <a:ext uri="{FF2B5EF4-FFF2-40B4-BE49-F238E27FC236}">
                <a16:creationId xmlns:a16="http://schemas.microsoft.com/office/drawing/2014/main" id="{B3943877-B798-CA5D-A9ED-1CBB74E5EB4E}"/>
              </a:ext>
            </a:extLst>
          </xdr:cNvPr>
          <xdr:cNvSpPr/>
        </xdr:nvSpPr>
        <xdr:spPr>
          <a:xfrm>
            <a:off x="1447799" y="1031080"/>
            <a:ext cx="1821657" cy="552451"/>
          </a:xfrm>
          <a:prstGeom prst="roundRect">
            <a:avLst>
              <a:gd name="adj" fmla="val 8667"/>
            </a:avLst>
          </a:prstGeom>
          <a:solidFill>
            <a:schemeClr val="bg2">
              <a:lumMod val="5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15C90B30-187D-4521-BE33-EF5BB8EA86D4}" type="TxLink">
              <a:rPr lang="en-US" sz="1600" b="0" i="0" u="none" strike="noStrike">
                <a:solidFill>
                  <a:schemeClr val="bg1"/>
                </a:solidFill>
                <a:latin typeface="Calibri"/>
                <a:cs typeface="Calibri"/>
              </a:rPr>
              <a:pPr algn="ctr"/>
              <a:t> -   </a:t>
            </a:fld>
            <a:endParaRPr lang="en-US" sz="1600" b="0">
              <a:solidFill>
                <a:schemeClr val="bg1"/>
              </a:solidFill>
            </a:endParaRPr>
          </a:p>
        </xdr:txBody>
      </xdr:sp>
      <xdr:sp macro="" textlink="">
        <xdr:nvSpPr>
          <xdr:cNvPr id="35" name="Retângulo: Cantos Arredondados 34">
            <a:extLst>
              <a:ext uri="{FF2B5EF4-FFF2-40B4-BE49-F238E27FC236}">
                <a16:creationId xmlns:a16="http://schemas.microsoft.com/office/drawing/2014/main" id="{EC60BA18-AA06-FD62-7650-161E8BFFDE85}"/>
              </a:ext>
            </a:extLst>
          </xdr:cNvPr>
          <xdr:cNvSpPr/>
        </xdr:nvSpPr>
        <xdr:spPr>
          <a:xfrm>
            <a:off x="1438276" y="640556"/>
            <a:ext cx="1821655" cy="314325"/>
          </a:xfrm>
          <a:prstGeom prst="roundRect">
            <a:avLst/>
          </a:prstGeom>
          <a:solidFill>
            <a:schemeClr val="tx1">
              <a:lumMod val="95000"/>
              <a:lumOff val="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400" b="1" baseline="0"/>
              <a:t>Mês</a:t>
            </a:r>
            <a:endParaRPr lang="pt-BR" sz="1400" b="1"/>
          </a:p>
        </xdr:txBody>
      </xdr:sp>
      <xdr:sp macro="" textlink="">
        <xdr:nvSpPr>
          <xdr:cNvPr id="37" name="Retângulo: Cantos Arredondados 36">
            <a:extLst>
              <a:ext uri="{FF2B5EF4-FFF2-40B4-BE49-F238E27FC236}">
                <a16:creationId xmlns:a16="http://schemas.microsoft.com/office/drawing/2014/main" id="{C19A256A-52C6-2DCA-1922-0A90CB36DED4}"/>
              </a:ext>
            </a:extLst>
          </xdr:cNvPr>
          <xdr:cNvSpPr/>
        </xdr:nvSpPr>
        <xdr:spPr>
          <a:xfrm>
            <a:off x="247651" y="1040605"/>
            <a:ext cx="1123951" cy="552451"/>
          </a:xfrm>
          <a:prstGeom prst="roundRect">
            <a:avLst>
              <a:gd name="adj" fmla="val 8667"/>
            </a:avLst>
          </a:prstGeom>
          <a:solidFill>
            <a:schemeClr val="bg2">
              <a:lumMod val="1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Receita Líquida</a:t>
            </a:r>
          </a:p>
        </xdr:txBody>
      </xdr:sp>
      <xdr:sp macro="" textlink="apoio_dashboard!C11">
        <xdr:nvSpPr>
          <xdr:cNvPr id="38" name="Retângulo: Cantos Arredondados 37">
            <a:extLst>
              <a:ext uri="{FF2B5EF4-FFF2-40B4-BE49-F238E27FC236}">
                <a16:creationId xmlns:a16="http://schemas.microsoft.com/office/drawing/2014/main" id="{2F39FD9B-891A-A03F-8A71-29C4A5ECCAF8}"/>
              </a:ext>
            </a:extLst>
          </xdr:cNvPr>
          <xdr:cNvSpPr/>
        </xdr:nvSpPr>
        <xdr:spPr>
          <a:xfrm>
            <a:off x="3352799" y="1031080"/>
            <a:ext cx="1821657" cy="552451"/>
          </a:xfrm>
          <a:prstGeom prst="roundRect">
            <a:avLst>
              <a:gd name="adj" fmla="val 8667"/>
            </a:avLst>
          </a:prstGeom>
          <a:solidFill>
            <a:schemeClr val="bg2">
              <a:lumMod val="5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68C4F6E0-AD69-4A72-B4CD-38A49B3E63C8}" type="TxLink">
              <a:rPr lang="en-US" sz="1600" b="0" i="0" u="none" strike="noStrike">
                <a:solidFill>
                  <a:schemeClr val="bg1"/>
                </a:solidFill>
                <a:latin typeface="Calibri"/>
                <a:cs typeface="Calibri"/>
              </a:rPr>
              <a:pPr algn="ctr"/>
              <a:t> -   </a:t>
            </a:fld>
            <a:endParaRPr lang="pt-BR" sz="1600" b="0">
              <a:solidFill>
                <a:schemeClr val="bg1"/>
              </a:solidFill>
            </a:endParaRPr>
          </a:p>
        </xdr:txBody>
      </xdr:sp>
      <xdr:sp macro="" textlink="">
        <xdr:nvSpPr>
          <xdr:cNvPr id="39" name="Retângulo: Cantos Arredondados 38">
            <a:extLst>
              <a:ext uri="{FF2B5EF4-FFF2-40B4-BE49-F238E27FC236}">
                <a16:creationId xmlns:a16="http://schemas.microsoft.com/office/drawing/2014/main" id="{2C53C69B-7AD8-FE7F-8F78-A07DD7C4AB9B}"/>
              </a:ext>
            </a:extLst>
          </xdr:cNvPr>
          <xdr:cNvSpPr/>
        </xdr:nvSpPr>
        <xdr:spPr>
          <a:xfrm>
            <a:off x="3343276" y="640556"/>
            <a:ext cx="1821655" cy="314325"/>
          </a:xfrm>
          <a:prstGeom prst="roundRect">
            <a:avLst/>
          </a:prstGeom>
          <a:solidFill>
            <a:schemeClr val="tx1">
              <a:lumMod val="95000"/>
              <a:lumOff val="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t>Acumulado</a:t>
            </a:r>
          </a:p>
        </xdr:txBody>
      </xdr:sp>
      <xdr:sp macro="" textlink="apoio_dashboard!C14">
        <xdr:nvSpPr>
          <xdr:cNvPr id="40" name="Retângulo: Cantos Arredondados 39">
            <a:extLst>
              <a:ext uri="{FF2B5EF4-FFF2-40B4-BE49-F238E27FC236}">
                <a16:creationId xmlns:a16="http://schemas.microsoft.com/office/drawing/2014/main" id="{15C7870E-BAE6-907A-FB27-D2E076819959}"/>
              </a:ext>
            </a:extLst>
          </xdr:cNvPr>
          <xdr:cNvSpPr/>
        </xdr:nvSpPr>
        <xdr:spPr>
          <a:xfrm>
            <a:off x="1447799" y="1669255"/>
            <a:ext cx="1821657" cy="552451"/>
          </a:xfrm>
          <a:prstGeom prst="roundRect">
            <a:avLst>
              <a:gd name="adj" fmla="val 8667"/>
            </a:avLst>
          </a:prstGeom>
          <a:solidFill>
            <a:schemeClr val="bg2">
              <a:lumMod val="5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D2CD7B8C-2C84-412E-9DE8-7F872A02E99E}" type="TxLink">
              <a:rPr lang="en-US" sz="1600" b="0" i="0" u="none" strike="noStrike">
                <a:solidFill>
                  <a:schemeClr val="bg1"/>
                </a:solidFill>
                <a:latin typeface="Calibri"/>
                <a:cs typeface="Calibri"/>
              </a:rPr>
              <a:pPr algn="ctr"/>
              <a:t>-36.680 </a:t>
            </a:fld>
            <a:endParaRPr lang="pt-BR" sz="1600" b="1">
              <a:solidFill>
                <a:schemeClr val="bg1"/>
              </a:solidFill>
            </a:endParaRPr>
          </a:p>
        </xdr:txBody>
      </xdr:sp>
      <xdr:sp macro="" textlink="">
        <xdr:nvSpPr>
          <xdr:cNvPr id="41" name="Retângulo: Cantos Arredondados 40">
            <a:extLst>
              <a:ext uri="{FF2B5EF4-FFF2-40B4-BE49-F238E27FC236}">
                <a16:creationId xmlns:a16="http://schemas.microsoft.com/office/drawing/2014/main" id="{8C7CEB96-3B51-F5A5-E00D-462FDF2A7010}"/>
              </a:ext>
            </a:extLst>
          </xdr:cNvPr>
          <xdr:cNvSpPr/>
        </xdr:nvSpPr>
        <xdr:spPr>
          <a:xfrm>
            <a:off x="247651" y="1678780"/>
            <a:ext cx="1123951" cy="552451"/>
          </a:xfrm>
          <a:prstGeom prst="roundRect">
            <a:avLst>
              <a:gd name="adj" fmla="val 8667"/>
            </a:avLst>
          </a:prstGeom>
          <a:solidFill>
            <a:schemeClr val="bg2">
              <a:lumMod val="1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EBITDA</a:t>
            </a:r>
          </a:p>
        </xdr:txBody>
      </xdr:sp>
      <xdr:sp macro="" textlink="apoio_dashboard!C15">
        <xdr:nvSpPr>
          <xdr:cNvPr id="42" name="Retângulo: Cantos Arredondados 41">
            <a:extLst>
              <a:ext uri="{FF2B5EF4-FFF2-40B4-BE49-F238E27FC236}">
                <a16:creationId xmlns:a16="http://schemas.microsoft.com/office/drawing/2014/main" id="{207DB0A3-BE4A-8C43-2EFE-1DD8BA0ECA97}"/>
              </a:ext>
            </a:extLst>
          </xdr:cNvPr>
          <xdr:cNvSpPr/>
        </xdr:nvSpPr>
        <xdr:spPr>
          <a:xfrm>
            <a:off x="3352799" y="1669255"/>
            <a:ext cx="1821657" cy="552451"/>
          </a:xfrm>
          <a:prstGeom prst="roundRect">
            <a:avLst>
              <a:gd name="adj" fmla="val 8667"/>
            </a:avLst>
          </a:prstGeom>
          <a:solidFill>
            <a:schemeClr val="bg2">
              <a:lumMod val="5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C5060279-37C0-474D-9FFF-22C63804FA2E}" type="TxLink">
              <a:rPr lang="en-US" sz="1600" b="0" i="0" u="none" strike="noStrike">
                <a:solidFill>
                  <a:schemeClr val="bg1"/>
                </a:solidFill>
                <a:latin typeface="Calibri"/>
                <a:cs typeface="Calibri"/>
              </a:rPr>
              <a:pPr algn="ctr"/>
              <a:t>-36.680 </a:t>
            </a:fld>
            <a:endParaRPr lang="pt-BR" sz="1600" b="1">
              <a:solidFill>
                <a:schemeClr val="bg1"/>
              </a:solidFill>
            </a:endParaRPr>
          </a:p>
        </xdr:txBody>
      </xdr:sp>
      <xdr:sp macro="" textlink="apoio_dashboard!C18">
        <xdr:nvSpPr>
          <xdr:cNvPr id="43" name="Retângulo: Cantos Arredondados 42">
            <a:extLst>
              <a:ext uri="{FF2B5EF4-FFF2-40B4-BE49-F238E27FC236}">
                <a16:creationId xmlns:a16="http://schemas.microsoft.com/office/drawing/2014/main" id="{92449419-7D7B-FDA6-CDF1-D635413E5163}"/>
              </a:ext>
            </a:extLst>
          </xdr:cNvPr>
          <xdr:cNvSpPr/>
        </xdr:nvSpPr>
        <xdr:spPr>
          <a:xfrm>
            <a:off x="1447799" y="2326480"/>
            <a:ext cx="1821657" cy="552451"/>
          </a:xfrm>
          <a:prstGeom prst="roundRect">
            <a:avLst>
              <a:gd name="adj" fmla="val 8667"/>
            </a:avLst>
          </a:prstGeom>
          <a:solidFill>
            <a:schemeClr val="bg2">
              <a:lumMod val="5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565C888F-58A3-4BE7-ACE6-1A8AABEFFAC0}" type="TxLink">
              <a:rPr lang="en-US" sz="1600" b="0" i="0" u="none" strike="noStrike">
                <a:solidFill>
                  <a:schemeClr val="bg1"/>
                </a:solidFill>
                <a:latin typeface="Calibri"/>
                <a:cs typeface="Calibri"/>
              </a:rPr>
              <a:pPr algn="ctr"/>
              <a:t>-38.347 </a:t>
            </a:fld>
            <a:endParaRPr lang="pt-BR" sz="1600" b="1">
              <a:solidFill>
                <a:schemeClr val="bg1"/>
              </a:solidFill>
            </a:endParaRPr>
          </a:p>
        </xdr:txBody>
      </xdr:sp>
      <xdr:sp macro="" textlink="">
        <xdr:nvSpPr>
          <xdr:cNvPr id="44" name="Retângulo: Cantos Arredondados 43">
            <a:extLst>
              <a:ext uri="{FF2B5EF4-FFF2-40B4-BE49-F238E27FC236}">
                <a16:creationId xmlns:a16="http://schemas.microsoft.com/office/drawing/2014/main" id="{6CA355A8-91EC-91CE-14AB-F5D87DEAD086}"/>
              </a:ext>
            </a:extLst>
          </xdr:cNvPr>
          <xdr:cNvSpPr/>
        </xdr:nvSpPr>
        <xdr:spPr>
          <a:xfrm>
            <a:off x="247651" y="2336005"/>
            <a:ext cx="1123951" cy="552451"/>
          </a:xfrm>
          <a:prstGeom prst="roundRect">
            <a:avLst>
              <a:gd name="adj" fmla="val 8667"/>
            </a:avLst>
          </a:prstGeom>
          <a:solidFill>
            <a:schemeClr val="bg2">
              <a:lumMod val="1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Lucro Líquido</a:t>
            </a:r>
          </a:p>
        </xdr:txBody>
      </xdr:sp>
      <xdr:sp macro="" textlink="apoio_dashboard!C19">
        <xdr:nvSpPr>
          <xdr:cNvPr id="45" name="Retângulo: Cantos Arredondados 44">
            <a:extLst>
              <a:ext uri="{FF2B5EF4-FFF2-40B4-BE49-F238E27FC236}">
                <a16:creationId xmlns:a16="http://schemas.microsoft.com/office/drawing/2014/main" id="{C4B81C7C-E5B3-E477-18F8-1AE94491BE7B}"/>
              </a:ext>
            </a:extLst>
          </xdr:cNvPr>
          <xdr:cNvSpPr/>
        </xdr:nvSpPr>
        <xdr:spPr>
          <a:xfrm>
            <a:off x="3352799" y="2326480"/>
            <a:ext cx="1821657" cy="552451"/>
          </a:xfrm>
          <a:prstGeom prst="roundRect">
            <a:avLst>
              <a:gd name="adj" fmla="val 8667"/>
            </a:avLst>
          </a:prstGeom>
          <a:solidFill>
            <a:schemeClr val="bg2">
              <a:lumMod val="5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BBB719A8-5245-426D-B090-0DE0599269A1}" type="TxLink">
              <a:rPr lang="en-US" sz="1600" b="0" i="0" u="none" strike="noStrike">
                <a:solidFill>
                  <a:schemeClr val="bg1"/>
                </a:solidFill>
                <a:latin typeface="Calibri"/>
                <a:cs typeface="Calibri"/>
              </a:rPr>
              <a:pPr algn="ctr"/>
              <a:t>-38.347 </a:t>
            </a:fld>
            <a:endParaRPr lang="pt-BR" sz="1600" b="1">
              <a:solidFill>
                <a:schemeClr val="bg1"/>
              </a:solidFill>
            </a:endParaRPr>
          </a:p>
        </xdr:txBody>
      </xdr:sp>
      <xdr:sp macro="" textlink="apoio_dashboard!C22">
        <xdr:nvSpPr>
          <xdr:cNvPr id="46" name="Retângulo: Cantos Arredondados 45">
            <a:extLst>
              <a:ext uri="{FF2B5EF4-FFF2-40B4-BE49-F238E27FC236}">
                <a16:creationId xmlns:a16="http://schemas.microsoft.com/office/drawing/2014/main" id="{CA985AB2-248D-83B4-FC7B-4A1D1AC622A0}"/>
              </a:ext>
            </a:extLst>
          </xdr:cNvPr>
          <xdr:cNvSpPr/>
        </xdr:nvSpPr>
        <xdr:spPr>
          <a:xfrm>
            <a:off x="1447799" y="2983705"/>
            <a:ext cx="1821657" cy="552451"/>
          </a:xfrm>
          <a:prstGeom prst="roundRect">
            <a:avLst>
              <a:gd name="adj" fmla="val 8667"/>
            </a:avLst>
          </a:prstGeom>
          <a:solidFill>
            <a:schemeClr val="bg2">
              <a:lumMod val="5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A8A2DD4F-8D59-4713-8EA5-A0CDC763064F}" type="TxLink">
              <a:rPr lang="en-US" sz="1600" b="0" i="0" u="none" strike="noStrike">
                <a:solidFill>
                  <a:schemeClr val="bg1"/>
                </a:solidFill>
                <a:latin typeface="Calibri"/>
                <a:cs typeface="Calibri"/>
              </a:rPr>
              <a:pPr algn="ctr"/>
              <a:t>-204.680 </a:t>
            </a:fld>
            <a:endParaRPr lang="pt-BR" sz="1600" b="1">
              <a:solidFill>
                <a:schemeClr val="bg1"/>
              </a:solidFill>
            </a:endParaRPr>
          </a:p>
        </xdr:txBody>
      </xdr:sp>
      <xdr:sp macro="" textlink="">
        <xdr:nvSpPr>
          <xdr:cNvPr id="47" name="Retângulo: Cantos Arredondados 46">
            <a:extLst>
              <a:ext uri="{FF2B5EF4-FFF2-40B4-BE49-F238E27FC236}">
                <a16:creationId xmlns:a16="http://schemas.microsoft.com/office/drawing/2014/main" id="{1E03B04D-1462-E2F4-D364-28C31640B3AB}"/>
              </a:ext>
            </a:extLst>
          </xdr:cNvPr>
          <xdr:cNvSpPr/>
        </xdr:nvSpPr>
        <xdr:spPr>
          <a:xfrm>
            <a:off x="247651" y="2993230"/>
            <a:ext cx="1123951" cy="552451"/>
          </a:xfrm>
          <a:prstGeom prst="roundRect">
            <a:avLst>
              <a:gd name="adj" fmla="val 8667"/>
            </a:avLst>
          </a:prstGeom>
          <a:solidFill>
            <a:schemeClr val="bg2">
              <a:lumMod val="1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Caixa</a:t>
            </a:r>
          </a:p>
        </xdr:txBody>
      </xdr:sp>
      <xdr:sp macro="" textlink="apoio_dashboard!C23">
        <xdr:nvSpPr>
          <xdr:cNvPr id="48" name="Retângulo: Cantos Arredondados 47">
            <a:extLst>
              <a:ext uri="{FF2B5EF4-FFF2-40B4-BE49-F238E27FC236}">
                <a16:creationId xmlns:a16="http://schemas.microsoft.com/office/drawing/2014/main" id="{F9897604-5BAD-05E1-D19D-973B653A1210}"/>
              </a:ext>
            </a:extLst>
          </xdr:cNvPr>
          <xdr:cNvSpPr/>
        </xdr:nvSpPr>
        <xdr:spPr>
          <a:xfrm>
            <a:off x="3352799" y="2983705"/>
            <a:ext cx="1821657" cy="552451"/>
          </a:xfrm>
          <a:prstGeom prst="roundRect">
            <a:avLst>
              <a:gd name="adj" fmla="val 8667"/>
            </a:avLst>
          </a:prstGeom>
          <a:solidFill>
            <a:schemeClr val="bg2">
              <a:lumMod val="50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C635C6DA-EDE0-40DE-A53A-6873F1417611}" type="TxLink">
              <a:rPr lang="en-US" sz="1600" b="0" i="0" u="none" strike="noStrike">
                <a:solidFill>
                  <a:schemeClr val="bg1"/>
                </a:solidFill>
                <a:latin typeface="Calibri"/>
                <a:cs typeface="Calibri"/>
              </a:rPr>
              <a:pPr algn="ctr"/>
              <a:t>-204.680 </a:t>
            </a:fld>
            <a:endParaRPr lang="pt-BR" sz="1600" b="1">
              <a:solidFill>
                <a:schemeClr val="bg1"/>
              </a:solidFill>
            </a:endParaRPr>
          </a:p>
        </xdr:txBody>
      </xdr:sp>
    </xdr:grpSp>
    <xdr:clientData/>
  </xdr:twoCellAnchor>
  <xdr:twoCellAnchor>
    <xdr:from>
      <xdr:col>0</xdr:col>
      <xdr:colOff>228599</xdr:colOff>
      <xdr:row>20</xdr:row>
      <xdr:rowOff>21432</xdr:rowOff>
    </xdr:from>
    <xdr:to>
      <xdr:col>17</xdr:col>
      <xdr:colOff>538163</xdr:colOff>
      <xdr:row>44</xdr:row>
      <xdr:rowOff>92869</xdr:rowOff>
    </xdr:to>
    <xdr:graphicFrame macro="">
      <xdr:nvGraphicFramePr>
        <xdr:cNvPr id="4" name="Gráfico 3">
          <a:extLst>
            <a:ext uri="{FF2B5EF4-FFF2-40B4-BE49-F238E27FC236}">
              <a16:creationId xmlns:a16="http://schemas.microsoft.com/office/drawing/2014/main" id="{9D3AC4CB-A352-E011-ECF5-42759B10A1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180975</xdr:colOff>
      <xdr:row>28</xdr:row>
      <xdr:rowOff>123825</xdr:rowOff>
    </xdr:from>
    <xdr:to>
      <xdr:col>16</xdr:col>
      <xdr:colOff>514351</xdr:colOff>
      <xdr:row>30</xdr:row>
      <xdr:rowOff>104774</xdr:rowOff>
    </xdr:to>
    <xdr:sp macro="" textlink="">
      <xdr:nvSpPr>
        <xdr:cNvPr id="6" name="CaixaDeTexto 5">
          <a:extLst>
            <a:ext uri="{FF2B5EF4-FFF2-40B4-BE49-F238E27FC236}">
              <a16:creationId xmlns:a16="http://schemas.microsoft.com/office/drawing/2014/main" id="{22704E0E-B938-AF62-AE24-31F52D7F7801}"/>
            </a:ext>
          </a:extLst>
        </xdr:cNvPr>
        <xdr:cNvSpPr txBox="1"/>
      </xdr:nvSpPr>
      <xdr:spPr>
        <a:xfrm>
          <a:off x="8353425" y="5467350"/>
          <a:ext cx="1552576" cy="361949"/>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a:t>Atingimento da maturidade</a:t>
          </a:r>
          <a:r>
            <a:rPr lang="pt-BR" sz="800" baseline="0"/>
            <a:t> a partir do 20º mês</a:t>
          </a:r>
          <a:endParaRPr lang="pt-BR" sz="8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31"/>
  <sheetViews>
    <sheetView showGridLines="0" topLeftCell="A20" workbookViewId="0">
      <selection activeCell="B5" sqref="B5"/>
    </sheetView>
  </sheetViews>
  <sheetFormatPr defaultRowHeight="15" x14ac:dyDescent="0.25"/>
  <cols>
    <col min="1" max="1" width="147.85546875" customWidth="1"/>
  </cols>
  <sheetData>
    <row r="3" spans="1:1" ht="0.75" customHeight="1" x14ac:dyDescent="0.25"/>
    <row r="4" spans="1:1" hidden="1" x14ac:dyDescent="0.25"/>
    <row r="5" spans="1:1" ht="287.25" customHeight="1" x14ac:dyDescent="0.25">
      <c r="A5" s="36" t="s">
        <v>128</v>
      </c>
    </row>
    <row r="8" spans="1:1" x14ac:dyDescent="0.25">
      <c r="A8" t="s">
        <v>45</v>
      </c>
    </row>
    <row r="10" spans="1:1" x14ac:dyDescent="0.25">
      <c r="A10" s="23" t="s">
        <v>46</v>
      </c>
    </row>
    <row r="12" spans="1:1" x14ac:dyDescent="0.25">
      <c r="A12" s="16" t="s">
        <v>47</v>
      </c>
    </row>
    <row r="13" spans="1:1" x14ac:dyDescent="0.25">
      <c r="A13" s="25" t="s">
        <v>48</v>
      </c>
    </row>
    <row r="14" spans="1:1" x14ac:dyDescent="0.25">
      <c r="A14" s="25" t="s">
        <v>49</v>
      </c>
    </row>
    <row r="15" spans="1:1" x14ac:dyDescent="0.25">
      <c r="A15" s="26" t="s">
        <v>50</v>
      </c>
    </row>
    <row r="16" spans="1:1" x14ac:dyDescent="0.25">
      <c r="A16" s="26" t="s">
        <v>51</v>
      </c>
    </row>
    <row r="17" spans="1:2" x14ac:dyDescent="0.25">
      <c r="A17" s="16"/>
    </row>
    <row r="18" spans="1:2" x14ac:dyDescent="0.25">
      <c r="A18" s="17" t="s">
        <v>52</v>
      </c>
    </row>
    <row r="19" spans="1:2" x14ac:dyDescent="0.25">
      <c r="A19" s="18" t="s">
        <v>53</v>
      </c>
    </row>
    <row r="20" spans="1:2" x14ac:dyDescent="0.25">
      <c r="A20" s="18" t="s">
        <v>54</v>
      </c>
    </row>
    <row r="21" spans="1:2" x14ac:dyDescent="0.25">
      <c r="A21" s="19" t="s">
        <v>55</v>
      </c>
    </row>
    <row r="24" spans="1:2" x14ac:dyDescent="0.25">
      <c r="A24" s="1" t="s">
        <v>56</v>
      </c>
    </row>
    <row r="25" spans="1:2" x14ac:dyDescent="0.25">
      <c r="B25" s="4"/>
    </row>
    <row r="26" spans="1:2" x14ac:dyDescent="0.25">
      <c r="A26" s="20" t="s">
        <v>57</v>
      </c>
    </row>
    <row r="27" spans="1:2" x14ac:dyDescent="0.25">
      <c r="A27" s="20" t="s">
        <v>58</v>
      </c>
    </row>
    <row r="28" spans="1:2" x14ac:dyDescent="0.25">
      <c r="A28" s="20" t="s">
        <v>59</v>
      </c>
    </row>
    <row r="29" spans="1:2" x14ac:dyDescent="0.25">
      <c r="A29" s="20" t="s">
        <v>60</v>
      </c>
    </row>
    <row r="30" spans="1:2" x14ac:dyDescent="0.25">
      <c r="A30" s="20" t="s">
        <v>61</v>
      </c>
    </row>
    <row r="31" spans="1:2" x14ac:dyDescent="0.25">
      <c r="A31" s="20" t="s">
        <v>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07F3F-885A-4673-B1D2-EF4E4BD283FE}">
  <dimension ref="B1:F52"/>
  <sheetViews>
    <sheetView showGridLines="0" workbookViewId="0">
      <pane ySplit="1" topLeftCell="A2" activePane="bottomLeft" state="frozen"/>
      <selection pane="bottomLeft" activeCell="D54" sqref="D54"/>
    </sheetView>
  </sheetViews>
  <sheetFormatPr defaultRowHeight="15" x14ac:dyDescent="0.25"/>
  <cols>
    <col min="1" max="1" width="2.140625" customWidth="1"/>
    <col min="2" max="2" width="34" bestFit="1" customWidth="1"/>
    <col min="3" max="3" width="7.140625" bestFit="1" customWidth="1"/>
    <col min="4" max="4" width="17.5703125" customWidth="1"/>
    <col min="5" max="5" width="14.42578125" bestFit="1" customWidth="1"/>
    <col min="6" max="6" width="12.140625" style="2" bestFit="1" customWidth="1"/>
  </cols>
  <sheetData>
    <row r="1" spans="2:6" s="4" customFormat="1" x14ac:dyDescent="0.25">
      <c r="C1" s="5" t="s">
        <v>14</v>
      </c>
      <c r="D1" s="5" t="s">
        <v>15</v>
      </c>
      <c r="E1" s="5" t="s">
        <v>16</v>
      </c>
      <c r="F1" s="6" t="s">
        <v>11</v>
      </c>
    </row>
    <row r="2" spans="2:6" x14ac:dyDescent="0.25">
      <c r="B2" s="1" t="s">
        <v>0</v>
      </c>
      <c r="C2" s="44"/>
      <c r="D2" s="45"/>
      <c r="E2" s="45"/>
      <c r="F2" s="46"/>
    </row>
    <row r="3" spans="2:6" x14ac:dyDescent="0.25">
      <c r="B3" t="s">
        <v>1</v>
      </c>
      <c r="C3" s="47">
        <v>1</v>
      </c>
      <c r="D3" s="48">
        <v>8000</v>
      </c>
      <c r="E3" s="49" t="s">
        <v>2</v>
      </c>
      <c r="F3" s="50">
        <f>C3*D3</f>
        <v>8000</v>
      </c>
    </row>
    <row r="4" spans="2:6" x14ac:dyDescent="0.25">
      <c r="C4" s="47"/>
      <c r="D4" s="48"/>
      <c r="E4" s="49"/>
      <c r="F4" s="50"/>
    </row>
    <row r="5" spans="2:6" x14ac:dyDescent="0.25">
      <c r="B5" s="1" t="s">
        <v>3</v>
      </c>
      <c r="C5" s="51"/>
      <c r="D5" s="52"/>
      <c r="E5" s="49"/>
      <c r="F5" s="50"/>
    </row>
    <row r="6" spans="2:6" x14ac:dyDescent="0.25">
      <c r="B6" t="s">
        <v>5</v>
      </c>
      <c r="C6" s="47">
        <v>1</v>
      </c>
      <c r="D6" s="48">
        <v>100000</v>
      </c>
      <c r="E6" s="49" t="s">
        <v>4</v>
      </c>
      <c r="F6" s="50">
        <f>D6/120</f>
        <v>833.33333333333337</v>
      </c>
    </row>
    <row r="7" spans="2:6" x14ac:dyDescent="0.25">
      <c r="B7" t="s">
        <v>6</v>
      </c>
      <c r="C7" s="47">
        <v>1</v>
      </c>
      <c r="D7" s="48">
        <v>100000</v>
      </c>
      <c r="E7" s="49" t="s">
        <v>4</v>
      </c>
      <c r="F7" s="50">
        <f>D7/120</f>
        <v>833.33333333333337</v>
      </c>
    </row>
    <row r="8" spans="2:6" s="1" customFormat="1" x14ac:dyDescent="0.25">
      <c r="C8" s="51"/>
      <c r="D8" s="52">
        <f>SUM(D6:D7)</f>
        <v>200000</v>
      </c>
      <c r="E8" s="53"/>
      <c r="F8" s="54">
        <f>SUM(F6:F7)</f>
        <v>1666.6666666666667</v>
      </c>
    </row>
    <row r="9" spans="2:6" x14ac:dyDescent="0.25">
      <c r="B9" t="s">
        <v>21</v>
      </c>
      <c r="C9" s="47"/>
      <c r="D9" s="48"/>
      <c r="E9" s="49" t="s">
        <v>2</v>
      </c>
      <c r="F9" s="50">
        <f>F8*0.1</f>
        <v>166.66666666666669</v>
      </c>
    </row>
    <row r="10" spans="2:6" x14ac:dyDescent="0.25">
      <c r="C10" s="47"/>
      <c r="D10" s="48"/>
      <c r="E10" s="49"/>
      <c r="F10" s="50"/>
    </row>
    <row r="11" spans="2:6" x14ac:dyDescent="0.25">
      <c r="B11" s="1" t="s">
        <v>7</v>
      </c>
      <c r="C11" s="51"/>
      <c r="D11" s="52"/>
      <c r="E11" s="49"/>
      <c r="F11" s="50"/>
    </row>
    <row r="12" spans="2:6" x14ac:dyDescent="0.25">
      <c r="B12" t="s">
        <v>8</v>
      </c>
      <c r="C12" s="47">
        <v>2</v>
      </c>
      <c r="D12" s="48">
        <v>1800</v>
      </c>
      <c r="E12" s="49" t="s">
        <v>9</v>
      </c>
      <c r="F12" s="50">
        <f>C12*D12</f>
        <v>3600</v>
      </c>
    </row>
    <row r="13" spans="2:6" x14ac:dyDescent="0.25">
      <c r="B13" t="s">
        <v>10</v>
      </c>
      <c r="C13" s="47"/>
      <c r="D13" s="48"/>
      <c r="E13" s="49"/>
      <c r="F13" s="50">
        <f>F12*0.3</f>
        <v>1080</v>
      </c>
    </row>
    <row r="14" spans="2:6" x14ac:dyDescent="0.25">
      <c r="B14" t="s">
        <v>11</v>
      </c>
      <c r="C14" s="47"/>
      <c r="D14" s="48"/>
      <c r="E14" s="49"/>
      <c r="F14" s="50">
        <f>F12+F13</f>
        <v>4680</v>
      </c>
    </row>
    <row r="15" spans="2:6" x14ac:dyDescent="0.25">
      <c r="C15" s="47"/>
      <c r="D15" s="48"/>
      <c r="E15" s="49"/>
      <c r="F15" s="50"/>
    </row>
    <row r="16" spans="2:6" x14ac:dyDescent="0.25">
      <c r="B16" s="1" t="s">
        <v>12</v>
      </c>
      <c r="C16" s="51"/>
      <c r="D16" s="52"/>
      <c r="E16" s="49"/>
      <c r="F16" s="50"/>
    </row>
    <row r="17" spans="2:6" x14ac:dyDescent="0.25">
      <c r="B17" t="s">
        <v>13</v>
      </c>
      <c r="C17" s="47">
        <v>2</v>
      </c>
      <c r="D17" s="48">
        <v>3000</v>
      </c>
      <c r="E17" s="49" t="s">
        <v>9</v>
      </c>
      <c r="F17" s="50">
        <f t="shared" ref="F17:F19" si="0">C17*D17</f>
        <v>6000</v>
      </c>
    </row>
    <row r="18" spans="2:6" x14ac:dyDescent="0.25">
      <c r="B18" t="s">
        <v>17</v>
      </c>
      <c r="C18" s="47">
        <v>4</v>
      </c>
      <c r="D18" s="48">
        <v>3000</v>
      </c>
      <c r="E18" s="49" t="s">
        <v>9</v>
      </c>
      <c r="F18" s="50">
        <f t="shared" si="0"/>
        <v>12000</v>
      </c>
    </row>
    <row r="19" spans="2:6" x14ac:dyDescent="0.25">
      <c r="B19" t="s">
        <v>18</v>
      </c>
      <c r="C19" s="47">
        <v>2</v>
      </c>
      <c r="D19" s="48">
        <v>3000</v>
      </c>
      <c r="E19" s="49" t="s">
        <v>9</v>
      </c>
      <c r="F19" s="50">
        <f t="shared" si="0"/>
        <v>6000</v>
      </c>
    </row>
    <row r="20" spans="2:6" x14ac:dyDescent="0.25">
      <c r="C20" s="47"/>
      <c r="D20" s="48"/>
      <c r="E20" s="49"/>
      <c r="F20" s="50"/>
    </row>
    <row r="21" spans="2:6" x14ac:dyDescent="0.25">
      <c r="B21" t="s">
        <v>66</v>
      </c>
      <c r="C21" s="47"/>
      <c r="D21" s="48"/>
      <c r="E21" s="49"/>
      <c r="F21" s="50"/>
    </row>
    <row r="22" spans="2:6" x14ac:dyDescent="0.25">
      <c r="C22" s="47"/>
      <c r="D22" s="48"/>
      <c r="E22" s="49"/>
      <c r="F22" s="50"/>
    </row>
    <row r="23" spans="2:6" x14ac:dyDescent="0.25">
      <c r="B23" t="s">
        <v>13</v>
      </c>
      <c r="C23" s="47"/>
      <c r="D23" s="48"/>
      <c r="E23" s="49"/>
      <c r="F23" s="50"/>
    </row>
    <row r="24" spans="2:6" x14ac:dyDescent="0.25">
      <c r="B24" t="s">
        <v>17</v>
      </c>
      <c r="C24" s="55">
        <v>0.2</v>
      </c>
      <c r="D24" s="48"/>
      <c r="E24" s="49"/>
      <c r="F24" s="50"/>
    </row>
    <row r="25" spans="2:6" x14ac:dyDescent="0.25">
      <c r="B25" t="s">
        <v>18</v>
      </c>
      <c r="C25" s="55">
        <v>0.4</v>
      </c>
      <c r="D25" s="48"/>
      <c r="E25" s="49"/>
      <c r="F25" s="50"/>
    </row>
    <row r="26" spans="2:6" x14ac:dyDescent="0.25">
      <c r="C26" s="47"/>
      <c r="D26" s="48"/>
      <c r="E26" s="49"/>
      <c r="F26" s="50"/>
    </row>
    <row r="27" spans="2:6" x14ac:dyDescent="0.25">
      <c r="C27" s="47"/>
      <c r="D27" s="48"/>
      <c r="E27" s="49"/>
      <c r="F27" s="50"/>
    </row>
    <row r="28" spans="2:6" x14ac:dyDescent="0.25">
      <c r="C28" s="47"/>
      <c r="D28" s="48"/>
      <c r="E28" s="49"/>
      <c r="F28" s="50"/>
    </row>
    <row r="29" spans="2:6" x14ac:dyDescent="0.25">
      <c r="C29" s="47"/>
      <c r="D29" s="48"/>
      <c r="E29" s="49"/>
      <c r="F29" s="50"/>
    </row>
    <row r="30" spans="2:6" x14ac:dyDescent="0.25">
      <c r="B30" s="1" t="s">
        <v>19</v>
      </c>
      <c r="C30" s="47"/>
      <c r="D30" s="48"/>
      <c r="E30" s="49"/>
      <c r="F30" s="50"/>
    </row>
    <row r="31" spans="2:6" x14ac:dyDescent="0.25">
      <c r="B31" t="s">
        <v>13</v>
      </c>
      <c r="C31" s="47">
        <v>0</v>
      </c>
      <c r="D31" s="48">
        <v>95</v>
      </c>
      <c r="E31" s="49" t="s">
        <v>20</v>
      </c>
      <c r="F31" s="50">
        <f t="shared" ref="F31:F33" si="1">C31*D31</f>
        <v>0</v>
      </c>
    </row>
    <row r="32" spans="2:6" x14ac:dyDescent="0.25">
      <c r="B32" t="s">
        <v>17</v>
      </c>
      <c r="C32" s="47">
        <v>4</v>
      </c>
      <c r="D32" s="48">
        <v>95</v>
      </c>
      <c r="E32" s="49" t="s">
        <v>20</v>
      </c>
      <c r="F32" s="50">
        <f t="shared" si="1"/>
        <v>380</v>
      </c>
    </row>
    <row r="33" spans="2:6" x14ac:dyDescent="0.25">
      <c r="B33" t="s">
        <v>18</v>
      </c>
      <c r="C33" s="47">
        <v>4</v>
      </c>
      <c r="D33" s="48">
        <v>95</v>
      </c>
      <c r="E33" s="49" t="s">
        <v>20</v>
      </c>
      <c r="F33" s="50">
        <f t="shared" si="1"/>
        <v>380</v>
      </c>
    </row>
    <row r="34" spans="2:6" x14ac:dyDescent="0.25">
      <c r="C34" s="47"/>
      <c r="D34" s="48"/>
      <c r="E34" s="49"/>
      <c r="F34" s="50"/>
    </row>
    <row r="35" spans="2:6" s="1" customFormat="1" x14ac:dyDescent="0.25">
      <c r="B35" s="1" t="s">
        <v>69</v>
      </c>
      <c r="C35" s="51"/>
      <c r="D35" s="52"/>
      <c r="E35" s="53"/>
      <c r="F35" s="54">
        <v>8</v>
      </c>
    </row>
    <row r="36" spans="2:6" x14ac:dyDescent="0.25">
      <c r="C36" s="47"/>
      <c r="D36" s="48"/>
      <c r="E36" s="49"/>
      <c r="F36" s="50"/>
    </row>
    <row r="37" spans="2:6" x14ac:dyDescent="0.25">
      <c r="C37" s="47"/>
      <c r="D37" s="48"/>
      <c r="E37" s="49"/>
      <c r="F37" s="50"/>
    </row>
    <row r="38" spans="2:6" x14ac:dyDescent="0.25">
      <c r="B38" t="s">
        <v>63</v>
      </c>
      <c r="C38" s="55">
        <v>0.21</v>
      </c>
      <c r="D38" s="48"/>
      <c r="E38" s="49"/>
      <c r="F38" s="50"/>
    </row>
    <row r="39" spans="2:6" x14ac:dyDescent="0.25">
      <c r="C39" s="47"/>
      <c r="D39" s="48"/>
      <c r="E39" s="49"/>
      <c r="F39" s="50"/>
    </row>
    <row r="40" spans="2:6" x14ac:dyDescent="0.25">
      <c r="C40" s="47"/>
      <c r="D40" s="48"/>
      <c r="E40" s="49"/>
      <c r="F40" s="50"/>
    </row>
    <row r="41" spans="2:6" x14ac:dyDescent="0.25">
      <c r="C41" s="47"/>
      <c r="D41" s="48"/>
      <c r="E41" s="49"/>
      <c r="F41" s="50"/>
    </row>
    <row r="42" spans="2:6" x14ac:dyDescent="0.25">
      <c r="C42" s="47"/>
      <c r="D42" s="48"/>
      <c r="E42" s="49"/>
      <c r="F42" s="50"/>
    </row>
    <row r="43" spans="2:6" x14ac:dyDescent="0.25">
      <c r="B43" t="s">
        <v>102</v>
      </c>
      <c r="C43" s="47">
        <v>22</v>
      </c>
      <c r="D43" s="48"/>
      <c r="E43" s="49"/>
      <c r="F43" s="50"/>
    </row>
    <row r="44" spans="2:6" x14ac:dyDescent="0.25">
      <c r="B44" t="s">
        <v>103</v>
      </c>
      <c r="C44" s="55">
        <v>0.05</v>
      </c>
      <c r="D44" s="48"/>
      <c r="E44" s="49"/>
      <c r="F44" s="50"/>
    </row>
    <row r="45" spans="2:6" x14ac:dyDescent="0.25">
      <c r="C45" s="47"/>
      <c r="D45" s="49"/>
      <c r="E45" s="49"/>
      <c r="F45" s="50"/>
    </row>
    <row r="46" spans="2:6" x14ac:dyDescent="0.25">
      <c r="B46" t="s">
        <v>71</v>
      </c>
      <c r="C46" s="47"/>
      <c r="D46" s="49"/>
      <c r="E46" s="49"/>
      <c r="F46" s="50"/>
    </row>
    <row r="47" spans="2:6" x14ac:dyDescent="0.25">
      <c r="B47" s="20" t="s">
        <v>72</v>
      </c>
      <c r="C47" s="47">
        <v>50</v>
      </c>
      <c r="D47" s="49"/>
      <c r="E47" s="49"/>
      <c r="F47" s="50"/>
    </row>
    <row r="48" spans="2:6" x14ac:dyDescent="0.25">
      <c r="B48" s="20" t="s">
        <v>73</v>
      </c>
      <c r="C48" s="47">
        <v>30</v>
      </c>
      <c r="D48" s="49"/>
      <c r="E48" s="49"/>
      <c r="F48" s="50"/>
    </row>
    <row r="49" spans="2:6" x14ac:dyDescent="0.25">
      <c r="B49" s="20" t="s">
        <v>74</v>
      </c>
      <c r="C49" s="47">
        <v>30</v>
      </c>
      <c r="D49" s="49"/>
      <c r="E49" s="49"/>
      <c r="F49" s="50"/>
    </row>
    <row r="50" spans="2:6" x14ac:dyDescent="0.25">
      <c r="B50" s="20" t="s">
        <v>75</v>
      </c>
      <c r="C50" s="47">
        <v>60</v>
      </c>
      <c r="D50" s="49"/>
      <c r="E50" s="49"/>
      <c r="F50" s="50"/>
    </row>
    <row r="51" spans="2:6" x14ac:dyDescent="0.25">
      <c r="B51" s="20" t="s">
        <v>76</v>
      </c>
      <c r="C51" s="47">
        <v>30</v>
      </c>
      <c r="D51" s="49"/>
      <c r="E51" s="49"/>
      <c r="F51" s="50"/>
    </row>
    <row r="52" spans="2:6" x14ac:dyDescent="0.25">
      <c r="B52" s="20" t="s">
        <v>77</v>
      </c>
      <c r="C52" s="56">
        <v>28</v>
      </c>
      <c r="D52" s="57"/>
      <c r="E52" s="57"/>
      <c r="F52" s="58"/>
    </row>
  </sheetData>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AA326-43E7-48E7-8231-AFEF1C7BAAC5}">
  <dimension ref="A2:AC206"/>
  <sheetViews>
    <sheetView showGridLines="0" zoomScale="80" zoomScaleNormal="80" workbookViewId="0">
      <pane xSplit="2" ySplit="2" topLeftCell="D80" activePane="bottomRight" state="frozen"/>
      <selection pane="topRight" activeCell="C1" sqref="C1"/>
      <selection pane="bottomLeft" activeCell="A3" sqref="A3"/>
      <selection pane="bottomRight" activeCell="T207" sqref="T207"/>
    </sheetView>
  </sheetViews>
  <sheetFormatPr defaultColWidth="0" defaultRowHeight="15" outlineLevelRow="2" outlineLevelCol="1" x14ac:dyDescent="0.25"/>
  <cols>
    <col min="1" max="1" width="10.140625" customWidth="1"/>
    <col min="2" max="2" width="42.140625" customWidth="1"/>
    <col min="3" max="3" width="17.42578125" hidden="1" customWidth="1" outlineLevel="1"/>
    <col min="4" max="4" width="7.28515625" customWidth="1" collapsed="1"/>
    <col min="5" max="14" width="12.28515625" bestFit="1" customWidth="1"/>
    <col min="15" max="28" width="12.42578125" bestFit="1" customWidth="1"/>
    <col min="29" max="29" width="8.7109375" customWidth="1"/>
    <col min="30" max="16384" width="8.7109375" hidden="1"/>
  </cols>
  <sheetData>
    <row r="2" spans="1:28" s="1" customFormat="1" x14ac:dyDescent="0.25">
      <c r="E2" s="1">
        <v>1</v>
      </c>
      <c r="F2" s="1">
        <v>2</v>
      </c>
      <c r="G2" s="1">
        <v>3</v>
      </c>
      <c r="H2" s="1">
        <v>4</v>
      </c>
      <c r="I2" s="1">
        <v>5</v>
      </c>
      <c r="J2" s="1">
        <v>6</v>
      </c>
      <c r="K2" s="1">
        <v>7</v>
      </c>
      <c r="L2" s="1">
        <v>8</v>
      </c>
      <c r="M2" s="1">
        <v>9</v>
      </c>
      <c r="N2" s="1">
        <v>10</v>
      </c>
      <c r="O2" s="1">
        <v>11</v>
      </c>
      <c r="P2" s="1">
        <v>12</v>
      </c>
      <c r="Q2" s="1">
        <v>13</v>
      </c>
      <c r="R2" s="1">
        <v>14</v>
      </c>
      <c r="S2" s="1">
        <v>15</v>
      </c>
      <c r="T2" s="1">
        <v>16</v>
      </c>
      <c r="U2" s="1">
        <v>17</v>
      </c>
      <c r="V2" s="1">
        <v>18</v>
      </c>
      <c r="W2" s="1">
        <v>19</v>
      </c>
      <c r="X2" s="1">
        <v>20</v>
      </c>
      <c r="Y2" s="1">
        <v>21</v>
      </c>
      <c r="Z2" s="1">
        <v>22</v>
      </c>
      <c r="AA2" s="1">
        <v>23</v>
      </c>
      <c r="AB2" s="1">
        <v>24</v>
      </c>
    </row>
    <row r="3" spans="1:28" x14ac:dyDescent="0.25">
      <c r="A3" s="13"/>
      <c r="B3" s="13" t="s">
        <v>22</v>
      </c>
      <c r="C3" s="13"/>
      <c r="D3" s="13"/>
      <c r="E3" s="13"/>
      <c r="F3" s="13"/>
      <c r="G3" s="13"/>
      <c r="H3" s="13"/>
      <c r="I3" s="13"/>
      <c r="J3" s="13"/>
      <c r="K3" s="13"/>
      <c r="L3" s="13"/>
      <c r="M3" s="13"/>
      <c r="N3" s="13"/>
      <c r="O3" s="13"/>
      <c r="P3" s="13"/>
      <c r="Q3" s="13"/>
      <c r="R3" s="13"/>
      <c r="S3" s="13"/>
      <c r="T3" s="13"/>
      <c r="U3" s="13"/>
      <c r="V3" s="13"/>
      <c r="W3" s="13"/>
      <c r="X3" s="13"/>
      <c r="Y3" s="13"/>
      <c r="Z3" s="13"/>
      <c r="AA3" s="13"/>
      <c r="AB3" s="13"/>
    </row>
    <row r="5" spans="1:28" hidden="1" outlineLevel="1" x14ac:dyDescent="0.25">
      <c r="B5" t="s">
        <v>23</v>
      </c>
      <c r="C5" s="28">
        <f>Inputs!C44</f>
        <v>0.05</v>
      </c>
      <c r="E5" s="28">
        <f>$C$5</f>
        <v>0.05</v>
      </c>
      <c r="F5" s="28">
        <f t="shared" ref="F5:AB5" si="0">$C$5</f>
        <v>0.05</v>
      </c>
      <c r="G5" s="28">
        <f t="shared" si="0"/>
        <v>0.05</v>
      </c>
      <c r="H5" s="28">
        <f t="shared" si="0"/>
        <v>0.05</v>
      </c>
      <c r="I5" s="28">
        <f t="shared" si="0"/>
        <v>0.05</v>
      </c>
      <c r="J5" s="28">
        <f t="shared" si="0"/>
        <v>0.05</v>
      </c>
      <c r="K5" s="28">
        <f t="shared" si="0"/>
        <v>0.05</v>
      </c>
      <c r="L5" s="28">
        <f t="shared" si="0"/>
        <v>0.05</v>
      </c>
      <c r="M5" s="28">
        <f t="shared" si="0"/>
        <v>0.05</v>
      </c>
      <c r="N5" s="28">
        <f t="shared" si="0"/>
        <v>0.05</v>
      </c>
      <c r="O5" s="28">
        <f t="shared" si="0"/>
        <v>0.05</v>
      </c>
      <c r="P5" s="28">
        <f t="shared" si="0"/>
        <v>0.05</v>
      </c>
      <c r="Q5" s="28">
        <f t="shared" si="0"/>
        <v>0.05</v>
      </c>
      <c r="R5" s="28">
        <f t="shared" si="0"/>
        <v>0.05</v>
      </c>
      <c r="S5" s="28">
        <f t="shared" si="0"/>
        <v>0.05</v>
      </c>
      <c r="T5" s="28">
        <f t="shared" si="0"/>
        <v>0.05</v>
      </c>
      <c r="U5" s="28">
        <f t="shared" si="0"/>
        <v>0.05</v>
      </c>
      <c r="V5" s="28">
        <f t="shared" si="0"/>
        <v>0.05</v>
      </c>
      <c r="W5" s="28">
        <f t="shared" si="0"/>
        <v>0.05</v>
      </c>
      <c r="X5" s="28">
        <f t="shared" si="0"/>
        <v>0.05</v>
      </c>
      <c r="Y5" s="28">
        <f t="shared" si="0"/>
        <v>0.05</v>
      </c>
      <c r="Z5" s="28">
        <f t="shared" si="0"/>
        <v>0.05</v>
      </c>
      <c r="AA5" s="28">
        <f t="shared" si="0"/>
        <v>0.05</v>
      </c>
      <c r="AB5" s="28">
        <f t="shared" si="0"/>
        <v>0.05</v>
      </c>
    </row>
    <row r="6" spans="1:28" hidden="1" outlineLevel="1" x14ac:dyDescent="0.25">
      <c r="B6" t="s">
        <v>24</v>
      </c>
      <c r="E6" s="29">
        <f>E5</f>
        <v>0.05</v>
      </c>
      <c r="F6" s="29">
        <f>F5+E6</f>
        <v>0.1</v>
      </c>
      <c r="G6" s="29">
        <f t="shared" ref="G6:AB6" si="1">G5+F6</f>
        <v>0.15000000000000002</v>
      </c>
      <c r="H6" s="29">
        <f t="shared" si="1"/>
        <v>0.2</v>
      </c>
      <c r="I6" s="29">
        <f t="shared" si="1"/>
        <v>0.25</v>
      </c>
      <c r="J6" s="29">
        <f t="shared" si="1"/>
        <v>0.3</v>
      </c>
      <c r="K6" s="29">
        <f t="shared" si="1"/>
        <v>0.35</v>
      </c>
      <c r="L6" s="29">
        <f t="shared" si="1"/>
        <v>0.39999999999999997</v>
      </c>
      <c r="M6" s="29">
        <f t="shared" si="1"/>
        <v>0.44999999999999996</v>
      </c>
      <c r="N6" s="29">
        <f t="shared" si="1"/>
        <v>0.49999999999999994</v>
      </c>
      <c r="O6" s="29">
        <f t="shared" si="1"/>
        <v>0.54999999999999993</v>
      </c>
      <c r="P6" s="29">
        <f t="shared" si="1"/>
        <v>0.6</v>
      </c>
      <c r="Q6" s="29">
        <f t="shared" si="1"/>
        <v>0.65</v>
      </c>
      <c r="R6" s="29">
        <f t="shared" si="1"/>
        <v>0.70000000000000007</v>
      </c>
      <c r="S6" s="29">
        <f t="shared" si="1"/>
        <v>0.75000000000000011</v>
      </c>
      <c r="T6" s="29">
        <f t="shared" si="1"/>
        <v>0.80000000000000016</v>
      </c>
      <c r="U6" s="29">
        <f t="shared" si="1"/>
        <v>0.8500000000000002</v>
      </c>
      <c r="V6" s="29">
        <f t="shared" si="1"/>
        <v>0.90000000000000024</v>
      </c>
      <c r="W6" s="29">
        <f t="shared" si="1"/>
        <v>0.95000000000000029</v>
      </c>
      <c r="X6" s="29">
        <f t="shared" si="1"/>
        <v>1.0000000000000002</v>
      </c>
      <c r="Y6" s="29">
        <f t="shared" si="1"/>
        <v>1.0500000000000003</v>
      </c>
      <c r="Z6" s="29">
        <f t="shared" si="1"/>
        <v>1.1000000000000003</v>
      </c>
      <c r="AA6" s="29">
        <f t="shared" si="1"/>
        <v>1.1500000000000004</v>
      </c>
      <c r="AB6" s="29">
        <f t="shared" si="1"/>
        <v>1.2000000000000004</v>
      </c>
    </row>
    <row r="7" spans="1:28" hidden="1" outlineLevel="1" x14ac:dyDescent="0.25">
      <c r="B7" t="s">
        <v>104</v>
      </c>
      <c r="E7" s="7">
        <f>N(E6&gt;=1)</f>
        <v>0</v>
      </c>
      <c r="F7" s="7">
        <f t="shared" ref="F7:AB7" si="2">N(F6&gt;=1)</f>
        <v>0</v>
      </c>
      <c r="G7" s="7">
        <f t="shared" si="2"/>
        <v>0</v>
      </c>
      <c r="H7" s="7">
        <f t="shared" si="2"/>
        <v>0</v>
      </c>
      <c r="I7" s="7">
        <f t="shared" si="2"/>
        <v>0</v>
      </c>
      <c r="J7" s="7">
        <f t="shared" si="2"/>
        <v>0</v>
      </c>
      <c r="K7" s="7">
        <f t="shared" si="2"/>
        <v>0</v>
      </c>
      <c r="L7" s="7">
        <f t="shared" si="2"/>
        <v>0</v>
      </c>
      <c r="M7" s="7">
        <f t="shared" si="2"/>
        <v>0</v>
      </c>
      <c r="N7" s="7">
        <f t="shared" si="2"/>
        <v>0</v>
      </c>
      <c r="O7" s="7">
        <f t="shared" si="2"/>
        <v>0</v>
      </c>
      <c r="P7" s="7">
        <f t="shared" si="2"/>
        <v>0</v>
      </c>
      <c r="Q7" s="7">
        <f t="shared" si="2"/>
        <v>0</v>
      </c>
      <c r="R7" s="7">
        <f t="shared" si="2"/>
        <v>0</v>
      </c>
      <c r="S7" s="7">
        <f t="shared" si="2"/>
        <v>0</v>
      </c>
      <c r="T7" s="7">
        <f t="shared" si="2"/>
        <v>0</v>
      </c>
      <c r="U7" s="7">
        <f t="shared" si="2"/>
        <v>0</v>
      </c>
      <c r="V7" s="7">
        <f t="shared" si="2"/>
        <v>0</v>
      </c>
      <c r="W7" s="7">
        <f t="shared" si="2"/>
        <v>0</v>
      </c>
      <c r="X7" s="7">
        <f t="shared" si="2"/>
        <v>1</v>
      </c>
      <c r="Y7" s="7">
        <f t="shared" si="2"/>
        <v>1</v>
      </c>
      <c r="Z7" s="7">
        <f t="shared" si="2"/>
        <v>1</v>
      </c>
      <c r="AA7" s="7">
        <f t="shared" si="2"/>
        <v>1</v>
      </c>
      <c r="AB7" s="7">
        <f t="shared" si="2"/>
        <v>1</v>
      </c>
    </row>
    <row r="8" spans="1:28" hidden="1" outlineLevel="1" x14ac:dyDescent="0.25">
      <c r="E8" s="29">
        <f>IF(E7&lt;1,E6,1)</f>
        <v>0.05</v>
      </c>
      <c r="F8" s="29">
        <f t="shared" ref="F8:AB8" si="3">IF(F7&lt;1,F6,1)</f>
        <v>0.1</v>
      </c>
      <c r="G8" s="29">
        <f t="shared" si="3"/>
        <v>0.15000000000000002</v>
      </c>
      <c r="H8" s="29">
        <f t="shared" si="3"/>
        <v>0.2</v>
      </c>
      <c r="I8" s="29">
        <f t="shared" si="3"/>
        <v>0.25</v>
      </c>
      <c r="J8" s="29">
        <f t="shared" si="3"/>
        <v>0.3</v>
      </c>
      <c r="K8" s="29">
        <f t="shared" si="3"/>
        <v>0.35</v>
      </c>
      <c r="L8" s="29">
        <f t="shared" si="3"/>
        <v>0.39999999999999997</v>
      </c>
      <c r="M8" s="29">
        <f t="shared" si="3"/>
        <v>0.44999999999999996</v>
      </c>
      <c r="N8" s="29">
        <f t="shared" si="3"/>
        <v>0.49999999999999994</v>
      </c>
      <c r="O8" s="29">
        <f t="shared" si="3"/>
        <v>0.54999999999999993</v>
      </c>
      <c r="P8" s="29">
        <f t="shared" si="3"/>
        <v>0.6</v>
      </c>
      <c r="Q8" s="29">
        <f t="shared" si="3"/>
        <v>0.65</v>
      </c>
      <c r="R8" s="29">
        <f t="shared" si="3"/>
        <v>0.70000000000000007</v>
      </c>
      <c r="S8" s="29">
        <f t="shared" si="3"/>
        <v>0.75000000000000011</v>
      </c>
      <c r="T8" s="29">
        <f t="shared" si="3"/>
        <v>0.80000000000000016</v>
      </c>
      <c r="U8" s="29">
        <f t="shared" si="3"/>
        <v>0.8500000000000002</v>
      </c>
      <c r="V8" s="29">
        <f t="shared" si="3"/>
        <v>0.90000000000000024</v>
      </c>
      <c r="W8" s="29">
        <f t="shared" si="3"/>
        <v>0.95000000000000029</v>
      </c>
      <c r="X8" s="29">
        <f t="shared" si="3"/>
        <v>1</v>
      </c>
      <c r="Y8" s="29">
        <f t="shared" si="3"/>
        <v>1</v>
      </c>
      <c r="Z8" s="29">
        <f t="shared" si="3"/>
        <v>1</v>
      </c>
      <c r="AA8" s="29">
        <f t="shared" si="3"/>
        <v>1</v>
      </c>
      <c r="AB8" s="29">
        <f t="shared" si="3"/>
        <v>1</v>
      </c>
    </row>
    <row r="9" spans="1:28" hidden="1" outlineLevel="1" x14ac:dyDescent="0.25">
      <c r="E9" s="29"/>
      <c r="F9" s="29"/>
      <c r="G9" s="29"/>
      <c r="H9" s="29"/>
      <c r="I9" s="29"/>
      <c r="J9" s="29"/>
      <c r="K9" s="29"/>
      <c r="L9" s="29"/>
      <c r="M9" s="29"/>
      <c r="N9" s="29"/>
      <c r="O9" s="29"/>
      <c r="P9" s="29"/>
      <c r="Q9" s="29"/>
      <c r="R9" s="29"/>
      <c r="S9" s="29"/>
      <c r="T9" s="29"/>
      <c r="U9" s="29"/>
      <c r="V9" s="29"/>
      <c r="W9" s="29"/>
      <c r="X9" s="29"/>
      <c r="Y9" s="29"/>
      <c r="Z9" s="29"/>
      <c r="AA9" s="29"/>
      <c r="AB9" s="29"/>
    </row>
    <row r="10" spans="1:28" hidden="1" outlineLevel="1" x14ac:dyDescent="0.25">
      <c r="E10" s="7"/>
      <c r="F10" s="7"/>
      <c r="G10" s="7"/>
      <c r="H10" s="7"/>
      <c r="I10" s="7"/>
      <c r="J10" s="7"/>
      <c r="K10" s="7"/>
      <c r="L10" s="7"/>
      <c r="M10" s="7"/>
      <c r="N10" s="7"/>
      <c r="O10" s="7"/>
      <c r="P10" s="7"/>
      <c r="Q10" s="7"/>
      <c r="R10" s="7"/>
      <c r="S10" s="7"/>
      <c r="T10" s="7"/>
      <c r="U10" s="7"/>
      <c r="V10" s="7"/>
      <c r="W10" s="7"/>
      <c r="X10" s="7"/>
      <c r="Y10" s="7"/>
      <c r="Z10" s="7"/>
      <c r="AA10" s="7"/>
      <c r="AB10" s="7"/>
    </row>
    <row r="11" spans="1:28" hidden="1" outlineLevel="1" x14ac:dyDescent="0.25">
      <c r="E11" s="7"/>
      <c r="F11" s="7"/>
      <c r="G11" s="7"/>
      <c r="H11" s="7"/>
      <c r="I11" s="7"/>
      <c r="J11" s="7"/>
      <c r="K11" s="7"/>
      <c r="L11" s="7"/>
      <c r="M11" s="7"/>
      <c r="N11" s="7"/>
      <c r="O11" s="7"/>
      <c r="P11" s="7"/>
      <c r="Q11" s="7"/>
      <c r="R11" s="7"/>
      <c r="S11" s="7"/>
      <c r="T11" s="7"/>
      <c r="U11" s="7"/>
      <c r="V11" s="7"/>
      <c r="W11" s="7"/>
      <c r="X11" s="7"/>
      <c r="Y11" s="7"/>
      <c r="Z11" s="7"/>
      <c r="AA11" s="7"/>
      <c r="AB11" s="7"/>
    </row>
    <row r="12" spans="1:28" hidden="1" outlineLevel="1" x14ac:dyDescent="0.25">
      <c r="C12" s="10"/>
      <c r="E12" s="7"/>
      <c r="F12" s="7"/>
      <c r="G12" s="7"/>
      <c r="H12" s="7"/>
      <c r="I12" s="7"/>
      <c r="J12" s="7"/>
      <c r="K12" s="7"/>
      <c r="L12" s="7"/>
      <c r="M12" s="7"/>
      <c r="N12" s="7"/>
      <c r="O12" s="7"/>
      <c r="P12" s="7"/>
      <c r="Q12" s="7"/>
      <c r="R12" s="7"/>
      <c r="S12" s="7"/>
      <c r="T12" s="7"/>
      <c r="U12" s="7"/>
      <c r="V12" s="7"/>
      <c r="W12" s="7"/>
      <c r="X12" s="7"/>
      <c r="Y12" s="7"/>
      <c r="Z12" s="7"/>
      <c r="AA12" s="7"/>
      <c r="AB12" s="7"/>
    </row>
    <row r="13" spans="1:28" hidden="1" outlineLevel="1" x14ac:dyDescent="0.25">
      <c r="B13" t="s">
        <v>27</v>
      </c>
      <c r="C13" s="11">
        <f>Inputs!F35</f>
        <v>8</v>
      </c>
      <c r="E13" s="8">
        <f>$C13*E$8</f>
        <v>0.4</v>
      </c>
      <c r="F13" s="8">
        <f t="shared" ref="F13:AB13" si="4">$C13*F$8</f>
        <v>0.8</v>
      </c>
      <c r="G13" s="8">
        <f t="shared" si="4"/>
        <v>1.2000000000000002</v>
      </c>
      <c r="H13" s="8">
        <f t="shared" si="4"/>
        <v>1.6</v>
      </c>
      <c r="I13" s="8">
        <f t="shared" si="4"/>
        <v>2</v>
      </c>
      <c r="J13" s="8">
        <f t="shared" si="4"/>
        <v>2.4</v>
      </c>
      <c r="K13" s="8">
        <f t="shared" si="4"/>
        <v>2.8</v>
      </c>
      <c r="L13" s="8">
        <f t="shared" si="4"/>
        <v>3.1999999999999997</v>
      </c>
      <c r="M13" s="8">
        <f t="shared" si="4"/>
        <v>3.5999999999999996</v>
      </c>
      <c r="N13" s="8">
        <f t="shared" si="4"/>
        <v>3.9999999999999996</v>
      </c>
      <c r="O13" s="8">
        <f t="shared" si="4"/>
        <v>4.3999999999999995</v>
      </c>
      <c r="P13" s="8">
        <f t="shared" si="4"/>
        <v>4.8</v>
      </c>
      <c r="Q13" s="8">
        <f t="shared" si="4"/>
        <v>5.2</v>
      </c>
      <c r="R13" s="8">
        <f t="shared" si="4"/>
        <v>5.6000000000000005</v>
      </c>
      <c r="S13" s="8">
        <f t="shared" si="4"/>
        <v>6.0000000000000009</v>
      </c>
      <c r="T13" s="8">
        <f t="shared" si="4"/>
        <v>6.4000000000000012</v>
      </c>
      <c r="U13" s="8">
        <f t="shared" si="4"/>
        <v>6.8000000000000016</v>
      </c>
      <c r="V13" s="8">
        <f t="shared" si="4"/>
        <v>7.200000000000002</v>
      </c>
      <c r="W13" s="8">
        <f t="shared" si="4"/>
        <v>7.6000000000000023</v>
      </c>
      <c r="X13" s="8">
        <f t="shared" si="4"/>
        <v>8</v>
      </c>
      <c r="Y13" s="8">
        <f t="shared" si="4"/>
        <v>8</v>
      </c>
      <c r="Z13" s="8">
        <f t="shared" si="4"/>
        <v>8</v>
      </c>
      <c r="AA13" s="8">
        <f t="shared" si="4"/>
        <v>8</v>
      </c>
      <c r="AB13" s="8">
        <f t="shared" si="4"/>
        <v>8</v>
      </c>
    </row>
    <row r="14" spans="1:28" hidden="1" outlineLevel="1" x14ac:dyDescent="0.25">
      <c r="B14" t="s">
        <v>44</v>
      </c>
      <c r="E14">
        <f>ROUNDDOWN(E13,0)</f>
        <v>0</v>
      </c>
      <c r="F14">
        <f t="shared" ref="F14:AB14" si="5">ROUNDDOWN(F13,0)</f>
        <v>0</v>
      </c>
      <c r="G14">
        <f t="shared" si="5"/>
        <v>1</v>
      </c>
      <c r="H14">
        <f t="shared" si="5"/>
        <v>1</v>
      </c>
      <c r="I14">
        <f t="shared" si="5"/>
        <v>2</v>
      </c>
      <c r="J14">
        <f t="shared" si="5"/>
        <v>2</v>
      </c>
      <c r="K14">
        <f t="shared" si="5"/>
        <v>2</v>
      </c>
      <c r="L14">
        <f t="shared" si="5"/>
        <v>3</v>
      </c>
      <c r="M14">
        <f t="shared" si="5"/>
        <v>3</v>
      </c>
      <c r="N14">
        <f t="shared" si="5"/>
        <v>4</v>
      </c>
      <c r="O14">
        <f t="shared" si="5"/>
        <v>4</v>
      </c>
      <c r="P14">
        <f t="shared" si="5"/>
        <v>4</v>
      </c>
      <c r="Q14">
        <f t="shared" si="5"/>
        <v>5</v>
      </c>
      <c r="R14">
        <f t="shared" si="5"/>
        <v>5</v>
      </c>
      <c r="S14">
        <f t="shared" si="5"/>
        <v>6</v>
      </c>
      <c r="T14">
        <f t="shared" si="5"/>
        <v>6</v>
      </c>
      <c r="U14">
        <f t="shared" si="5"/>
        <v>6</v>
      </c>
      <c r="V14">
        <f t="shared" si="5"/>
        <v>7</v>
      </c>
      <c r="W14">
        <f t="shared" si="5"/>
        <v>7</v>
      </c>
      <c r="X14">
        <f t="shared" si="5"/>
        <v>8</v>
      </c>
      <c r="Y14">
        <f t="shared" si="5"/>
        <v>8</v>
      </c>
      <c r="Z14">
        <f t="shared" si="5"/>
        <v>8</v>
      </c>
      <c r="AA14">
        <f t="shared" si="5"/>
        <v>8</v>
      </c>
      <c r="AB14">
        <f t="shared" si="5"/>
        <v>8</v>
      </c>
    </row>
    <row r="15" spans="1:28" hidden="1" outlineLevel="1" x14ac:dyDescent="0.25">
      <c r="E15" s="7"/>
      <c r="F15" s="7"/>
      <c r="G15" s="7"/>
      <c r="H15" s="7"/>
      <c r="I15" s="7"/>
      <c r="J15" s="7"/>
      <c r="K15" s="7"/>
      <c r="L15" s="7"/>
      <c r="M15" s="7"/>
      <c r="N15" s="7"/>
      <c r="O15" s="7"/>
      <c r="P15" s="7"/>
      <c r="Q15" s="7"/>
      <c r="R15" s="7"/>
      <c r="S15" s="7"/>
      <c r="T15" s="7"/>
      <c r="U15" s="7"/>
      <c r="V15" s="7"/>
      <c r="W15" s="7"/>
      <c r="X15" s="7"/>
      <c r="Y15" s="7"/>
      <c r="Z15" s="7"/>
      <c r="AA15" s="7"/>
      <c r="AB15" s="7"/>
    </row>
    <row r="16" spans="1:28" hidden="1" outlineLevel="1" x14ac:dyDescent="0.25">
      <c r="E16" s="2"/>
      <c r="F16" s="2"/>
      <c r="G16" s="2"/>
      <c r="H16" s="2"/>
      <c r="I16" s="2"/>
      <c r="J16" s="2"/>
      <c r="K16" s="2"/>
      <c r="L16" s="2"/>
      <c r="M16" s="2"/>
      <c r="N16" s="2"/>
      <c r="O16" s="2"/>
      <c r="P16" s="2"/>
      <c r="Q16" s="2"/>
      <c r="R16" s="2"/>
      <c r="S16" s="2"/>
      <c r="T16" s="2"/>
      <c r="U16" s="2"/>
      <c r="V16" s="2"/>
      <c r="W16" s="2"/>
      <c r="X16" s="2"/>
      <c r="Y16" s="2"/>
      <c r="Z16" s="2"/>
      <c r="AA16" s="2"/>
      <c r="AB16" s="2"/>
    </row>
    <row r="17" spans="2:28" hidden="1" outlineLevel="1" x14ac:dyDescent="0.25">
      <c r="B17" s="1" t="s">
        <v>99</v>
      </c>
      <c r="H17" s="2"/>
      <c r="I17" s="2"/>
      <c r="J17" s="2"/>
      <c r="K17" s="2"/>
      <c r="L17" s="2"/>
      <c r="M17" s="2"/>
      <c r="N17" s="2"/>
      <c r="O17" s="2"/>
      <c r="P17" s="2"/>
      <c r="Q17" s="2"/>
      <c r="R17" s="2"/>
      <c r="S17" s="2"/>
      <c r="T17" s="2"/>
      <c r="U17" s="2"/>
      <c r="V17" s="2"/>
      <c r="W17" s="2"/>
      <c r="X17" s="2"/>
      <c r="Y17" s="2"/>
      <c r="Z17" s="2"/>
      <c r="AA17" s="2"/>
      <c r="AB17" s="2"/>
    </row>
    <row r="18" spans="2:28" hidden="1" outlineLevel="1" x14ac:dyDescent="0.25">
      <c r="B18" t="s">
        <v>13</v>
      </c>
      <c r="C18" s="12">
        <v>0</v>
      </c>
      <c r="D18" s="9"/>
      <c r="E18" s="7">
        <f>$C18*E$14</f>
        <v>0</v>
      </c>
      <c r="F18" s="7">
        <f t="shared" ref="F18:AB20" si="6">$C18*F$14</f>
        <v>0</v>
      </c>
      <c r="G18" s="7">
        <f t="shared" si="6"/>
        <v>0</v>
      </c>
      <c r="H18" s="7">
        <f t="shared" si="6"/>
        <v>0</v>
      </c>
      <c r="I18" s="7">
        <f t="shared" si="6"/>
        <v>0</v>
      </c>
      <c r="J18" s="7">
        <f t="shared" si="6"/>
        <v>0</v>
      </c>
      <c r="K18" s="7">
        <f t="shared" si="6"/>
        <v>0</v>
      </c>
      <c r="L18" s="7">
        <f t="shared" si="6"/>
        <v>0</v>
      </c>
      <c r="M18" s="7">
        <f t="shared" si="6"/>
        <v>0</v>
      </c>
      <c r="N18" s="7">
        <f t="shared" si="6"/>
        <v>0</v>
      </c>
      <c r="O18" s="7">
        <f t="shared" si="6"/>
        <v>0</v>
      </c>
      <c r="P18" s="7">
        <f t="shared" si="6"/>
        <v>0</v>
      </c>
      <c r="Q18" s="7">
        <f t="shared" si="6"/>
        <v>0</v>
      </c>
      <c r="R18" s="7">
        <f t="shared" si="6"/>
        <v>0</v>
      </c>
      <c r="S18" s="7">
        <f t="shared" si="6"/>
        <v>0</v>
      </c>
      <c r="T18" s="7">
        <f t="shared" si="6"/>
        <v>0</v>
      </c>
      <c r="U18" s="7">
        <f t="shared" si="6"/>
        <v>0</v>
      </c>
      <c r="V18" s="7">
        <f t="shared" si="6"/>
        <v>0</v>
      </c>
      <c r="W18" s="7">
        <f t="shared" si="6"/>
        <v>0</v>
      </c>
      <c r="X18" s="7">
        <f t="shared" si="6"/>
        <v>0</v>
      </c>
      <c r="Y18" s="7">
        <f t="shared" si="6"/>
        <v>0</v>
      </c>
      <c r="Z18" s="7">
        <f t="shared" si="6"/>
        <v>0</v>
      </c>
      <c r="AA18" s="7">
        <f t="shared" si="6"/>
        <v>0</v>
      </c>
      <c r="AB18" s="7">
        <f t="shared" si="6"/>
        <v>0</v>
      </c>
    </row>
    <row r="19" spans="2:28" hidden="1" outlineLevel="1" x14ac:dyDescent="0.25">
      <c r="B19" t="s">
        <v>17</v>
      </c>
      <c r="C19" s="12">
        <v>4</v>
      </c>
      <c r="D19" s="9"/>
      <c r="E19" s="7">
        <f t="shared" ref="E19:T20" si="7">$C19*E$14</f>
        <v>0</v>
      </c>
      <c r="F19" s="7">
        <f t="shared" si="7"/>
        <v>0</v>
      </c>
      <c r="G19" s="7">
        <f t="shared" si="7"/>
        <v>4</v>
      </c>
      <c r="H19" s="7">
        <f t="shared" si="7"/>
        <v>4</v>
      </c>
      <c r="I19" s="7">
        <f t="shared" si="7"/>
        <v>8</v>
      </c>
      <c r="J19" s="7">
        <f t="shared" si="7"/>
        <v>8</v>
      </c>
      <c r="K19" s="7">
        <f t="shared" si="7"/>
        <v>8</v>
      </c>
      <c r="L19" s="7">
        <f t="shared" si="7"/>
        <v>12</v>
      </c>
      <c r="M19" s="7">
        <f t="shared" si="7"/>
        <v>12</v>
      </c>
      <c r="N19" s="7">
        <f t="shared" si="7"/>
        <v>16</v>
      </c>
      <c r="O19" s="7">
        <f t="shared" si="7"/>
        <v>16</v>
      </c>
      <c r="P19" s="7">
        <f t="shared" si="7"/>
        <v>16</v>
      </c>
      <c r="Q19" s="7">
        <f t="shared" si="7"/>
        <v>20</v>
      </c>
      <c r="R19" s="7">
        <f t="shared" si="7"/>
        <v>20</v>
      </c>
      <c r="S19" s="7">
        <f t="shared" si="7"/>
        <v>24</v>
      </c>
      <c r="T19" s="7">
        <f t="shared" si="7"/>
        <v>24</v>
      </c>
      <c r="U19" s="7">
        <f t="shared" si="6"/>
        <v>24</v>
      </c>
      <c r="V19" s="7">
        <f t="shared" si="6"/>
        <v>28</v>
      </c>
      <c r="W19" s="7">
        <f t="shared" si="6"/>
        <v>28</v>
      </c>
      <c r="X19" s="7">
        <f t="shared" si="6"/>
        <v>32</v>
      </c>
      <c r="Y19" s="7">
        <f t="shared" si="6"/>
        <v>32</v>
      </c>
      <c r="Z19" s="7">
        <f t="shared" si="6"/>
        <v>32</v>
      </c>
      <c r="AA19" s="7">
        <f t="shared" si="6"/>
        <v>32</v>
      </c>
      <c r="AB19" s="7">
        <f t="shared" si="6"/>
        <v>32</v>
      </c>
    </row>
    <row r="20" spans="2:28" hidden="1" outlineLevel="1" x14ac:dyDescent="0.25">
      <c r="B20" t="s">
        <v>18</v>
      </c>
      <c r="C20" s="12">
        <v>2</v>
      </c>
      <c r="D20" s="9"/>
      <c r="E20" s="7">
        <f t="shared" si="7"/>
        <v>0</v>
      </c>
      <c r="F20" s="7">
        <f t="shared" si="6"/>
        <v>0</v>
      </c>
      <c r="G20" s="7">
        <f t="shared" si="6"/>
        <v>2</v>
      </c>
      <c r="H20" s="7">
        <f t="shared" si="6"/>
        <v>2</v>
      </c>
      <c r="I20" s="7">
        <f t="shared" si="6"/>
        <v>4</v>
      </c>
      <c r="J20" s="7">
        <f t="shared" si="6"/>
        <v>4</v>
      </c>
      <c r="K20" s="7">
        <f t="shared" si="6"/>
        <v>4</v>
      </c>
      <c r="L20" s="7">
        <f t="shared" si="6"/>
        <v>6</v>
      </c>
      <c r="M20" s="7">
        <f t="shared" si="6"/>
        <v>6</v>
      </c>
      <c r="N20" s="7">
        <f t="shared" si="6"/>
        <v>8</v>
      </c>
      <c r="O20" s="7">
        <f t="shared" si="6"/>
        <v>8</v>
      </c>
      <c r="P20" s="7">
        <f t="shared" si="6"/>
        <v>8</v>
      </c>
      <c r="Q20" s="7">
        <f t="shared" si="6"/>
        <v>10</v>
      </c>
      <c r="R20" s="7">
        <f t="shared" si="6"/>
        <v>10</v>
      </c>
      <c r="S20" s="7">
        <f t="shared" si="6"/>
        <v>12</v>
      </c>
      <c r="T20" s="7">
        <f t="shared" si="6"/>
        <v>12</v>
      </c>
      <c r="U20" s="7">
        <f t="shared" si="6"/>
        <v>12</v>
      </c>
      <c r="V20" s="7">
        <f t="shared" si="6"/>
        <v>14</v>
      </c>
      <c r="W20" s="7">
        <f t="shared" si="6"/>
        <v>14</v>
      </c>
      <c r="X20" s="7">
        <f t="shared" si="6"/>
        <v>16</v>
      </c>
      <c r="Y20" s="7">
        <f t="shared" si="6"/>
        <v>16</v>
      </c>
      <c r="Z20" s="7">
        <f t="shared" si="6"/>
        <v>16</v>
      </c>
      <c r="AA20" s="7">
        <f t="shared" si="6"/>
        <v>16</v>
      </c>
      <c r="AB20" s="7">
        <f t="shared" si="6"/>
        <v>16</v>
      </c>
    </row>
    <row r="21" spans="2:28" hidden="1" outlineLevel="1" x14ac:dyDescent="0.25">
      <c r="B21" t="s">
        <v>11</v>
      </c>
      <c r="C21" s="12">
        <f>SUM(C18:C20)</f>
        <v>6</v>
      </c>
      <c r="E21" s="7">
        <f>SUM(E18:E20)</f>
        <v>0</v>
      </c>
      <c r="F21" s="7">
        <f t="shared" ref="F21:AB21" si="8">SUM(F18:F20)</f>
        <v>0</v>
      </c>
      <c r="G21" s="7">
        <f t="shared" si="8"/>
        <v>6</v>
      </c>
      <c r="H21" s="7">
        <f t="shared" si="8"/>
        <v>6</v>
      </c>
      <c r="I21" s="7">
        <f t="shared" si="8"/>
        <v>12</v>
      </c>
      <c r="J21" s="7">
        <f t="shared" si="8"/>
        <v>12</v>
      </c>
      <c r="K21" s="7">
        <f t="shared" si="8"/>
        <v>12</v>
      </c>
      <c r="L21" s="7">
        <f t="shared" si="8"/>
        <v>18</v>
      </c>
      <c r="M21" s="7">
        <f t="shared" si="8"/>
        <v>18</v>
      </c>
      <c r="N21" s="7">
        <f t="shared" si="8"/>
        <v>24</v>
      </c>
      <c r="O21" s="7">
        <f t="shared" si="8"/>
        <v>24</v>
      </c>
      <c r="P21" s="7">
        <f t="shared" si="8"/>
        <v>24</v>
      </c>
      <c r="Q21" s="7">
        <f t="shared" si="8"/>
        <v>30</v>
      </c>
      <c r="R21" s="7">
        <f t="shared" si="8"/>
        <v>30</v>
      </c>
      <c r="S21" s="7">
        <f t="shared" si="8"/>
        <v>36</v>
      </c>
      <c r="T21" s="7">
        <f t="shared" si="8"/>
        <v>36</v>
      </c>
      <c r="U21" s="7">
        <f t="shared" si="8"/>
        <v>36</v>
      </c>
      <c r="V21" s="7">
        <f t="shared" si="8"/>
        <v>42</v>
      </c>
      <c r="W21" s="7">
        <f t="shared" si="8"/>
        <v>42</v>
      </c>
      <c r="X21" s="7">
        <f t="shared" si="8"/>
        <v>48</v>
      </c>
      <c r="Y21" s="7">
        <f t="shared" si="8"/>
        <v>48</v>
      </c>
      <c r="Z21" s="7">
        <f t="shared" si="8"/>
        <v>48</v>
      </c>
      <c r="AA21" s="7">
        <f t="shared" si="8"/>
        <v>48</v>
      </c>
      <c r="AB21" s="7">
        <f t="shared" si="8"/>
        <v>48</v>
      </c>
    </row>
    <row r="22" spans="2:28" hidden="1" outlineLevel="1" x14ac:dyDescent="0.25">
      <c r="C22" s="8"/>
      <c r="E22" s="7"/>
      <c r="F22" s="7"/>
      <c r="G22" s="7"/>
      <c r="H22" s="7"/>
      <c r="I22" s="7"/>
      <c r="J22" s="7"/>
      <c r="K22" s="7"/>
      <c r="L22" s="7"/>
      <c r="M22" s="7"/>
      <c r="N22" s="7"/>
      <c r="O22" s="7"/>
      <c r="P22" s="7"/>
      <c r="Q22" s="7"/>
      <c r="R22" s="7"/>
      <c r="S22" s="7"/>
      <c r="T22" s="7"/>
      <c r="U22" s="7"/>
      <c r="V22" s="7"/>
      <c r="W22" s="7"/>
      <c r="X22" s="7"/>
      <c r="Y22" s="7"/>
      <c r="Z22" s="7"/>
      <c r="AA22" s="7"/>
      <c r="AB22" s="7"/>
    </row>
    <row r="23" spans="2:28" hidden="1" outlineLevel="1" x14ac:dyDescent="0.25">
      <c r="B23" s="1" t="s">
        <v>26</v>
      </c>
      <c r="C23" s="15">
        <f>Inputs!D31</f>
        <v>95</v>
      </c>
      <c r="E23" s="7"/>
      <c r="F23" s="7"/>
      <c r="G23" s="7"/>
      <c r="H23" s="7"/>
      <c r="I23" s="7"/>
      <c r="J23" s="7"/>
      <c r="K23" s="7"/>
      <c r="L23" s="7"/>
      <c r="M23" s="7"/>
      <c r="N23" s="7"/>
      <c r="O23" s="7"/>
      <c r="P23" s="7"/>
      <c r="Q23" s="7"/>
      <c r="R23" s="7"/>
      <c r="S23" s="7"/>
      <c r="T23" s="7"/>
      <c r="U23" s="7"/>
      <c r="V23" s="7"/>
      <c r="W23" s="7"/>
      <c r="X23" s="7"/>
      <c r="Y23" s="7"/>
      <c r="Z23" s="7"/>
      <c r="AA23" s="7"/>
      <c r="AB23" s="7"/>
    </row>
    <row r="24" spans="2:28" hidden="1" outlineLevel="1" x14ac:dyDescent="0.25">
      <c r="C24" s="8"/>
      <c r="E24" s="7"/>
      <c r="F24" s="7"/>
      <c r="G24" s="7"/>
      <c r="H24" s="7"/>
      <c r="I24" s="7"/>
      <c r="J24" s="7"/>
      <c r="K24" s="7"/>
      <c r="L24" s="7"/>
      <c r="M24" s="7"/>
      <c r="N24" s="7"/>
      <c r="O24" s="7"/>
      <c r="P24" s="7"/>
      <c r="Q24" s="7"/>
      <c r="R24" s="7"/>
      <c r="S24" s="7"/>
      <c r="T24" s="7"/>
      <c r="U24" s="7"/>
      <c r="V24" s="7"/>
      <c r="W24" s="7"/>
      <c r="X24" s="7"/>
      <c r="Y24" s="7"/>
      <c r="Z24" s="7"/>
      <c r="AA24" s="7"/>
      <c r="AB24" s="7"/>
    </row>
    <row r="25" spans="2:28" hidden="1" outlineLevel="1" x14ac:dyDescent="0.25">
      <c r="C25" s="8"/>
      <c r="E25" s="7"/>
      <c r="F25" s="7"/>
      <c r="G25" s="7"/>
      <c r="H25" s="7"/>
      <c r="I25" s="7"/>
      <c r="J25" s="7"/>
      <c r="K25" s="7"/>
      <c r="L25" s="7"/>
      <c r="M25" s="7"/>
      <c r="N25" s="7"/>
      <c r="O25" s="7"/>
      <c r="P25" s="7"/>
      <c r="Q25" s="7"/>
      <c r="R25" s="7"/>
      <c r="S25" s="7"/>
      <c r="T25" s="7"/>
      <c r="U25" s="7"/>
      <c r="V25" s="7"/>
      <c r="W25" s="7"/>
      <c r="X25" s="7"/>
      <c r="Y25" s="7"/>
      <c r="Z25" s="7"/>
      <c r="AA25" s="7"/>
      <c r="AB25" s="7"/>
    </row>
    <row r="26" spans="2:28" hidden="1" outlineLevel="1" x14ac:dyDescent="0.25">
      <c r="B26" s="1" t="s">
        <v>100</v>
      </c>
      <c r="C26" s="8"/>
      <c r="E26" s="7"/>
      <c r="F26" s="7"/>
      <c r="G26" s="7"/>
      <c r="H26" s="7"/>
      <c r="I26" s="7"/>
      <c r="J26" s="7"/>
      <c r="K26" s="7"/>
      <c r="L26" s="7"/>
      <c r="M26" s="7"/>
      <c r="N26" s="7"/>
      <c r="O26" s="7"/>
      <c r="P26" s="7"/>
      <c r="Q26" s="7"/>
      <c r="R26" s="7"/>
      <c r="S26" s="7"/>
      <c r="T26" s="7"/>
      <c r="U26" s="7"/>
      <c r="V26" s="7"/>
      <c r="W26" s="7"/>
      <c r="X26" s="7"/>
      <c r="Y26" s="7"/>
      <c r="Z26" s="7"/>
      <c r="AA26" s="7"/>
      <c r="AB26" s="7"/>
    </row>
    <row r="27" spans="2:28" hidden="1" outlineLevel="1" x14ac:dyDescent="0.25">
      <c r="B27" t="s">
        <v>13</v>
      </c>
      <c r="C27" s="12">
        <f>Inputs!D31</f>
        <v>95</v>
      </c>
      <c r="E27" s="7">
        <f>E18*$C27</f>
        <v>0</v>
      </c>
      <c r="F27" s="7">
        <f t="shared" ref="F27:AB29" si="9">F18*$C27</f>
        <v>0</v>
      </c>
      <c r="G27" s="7">
        <f t="shared" si="9"/>
        <v>0</v>
      </c>
      <c r="H27" s="7">
        <f t="shared" si="9"/>
        <v>0</v>
      </c>
      <c r="I27" s="7">
        <f t="shared" si="9"/>
        <v>0</v>
      </c>
      <c r="J27" s="7">
        <f t="shared" si="9"/>
        <v>0</v>
      </c>
      <c r="K27" s="7">
        <f t="shared" si="9"/>
        <v>0</v>
      </c>
      <c r="L27" s="7">
        <f t="shared" si="9"/>
        <v>0</v>
      </c>
      <c r="M27" s="7">
        <f t="shared" si="9"/>
        <v>0</v>
      </c>
      <c r="N27" s="7">
        <f t="shared" si="9"/>
        <v>0</v>
      </c>
      <c r="O27" s="7">
        <f t="shared" si="9"/>
        <v>0</v>
      </c>
      <c r="P27" s="7">
        <f t="shared" si="9"/>
        <v>0</v>
      </c>
      <c r="Q27" s="7">
        <f t="shared" si="9"/>
        <v>0</v>
      </c>
      <c r="R27" s="7">
        <f t="shared" si="9"/>
        <v>0</v>
      </c>
      <c r="S27" s="7">
        <f t="shared" si="9"/>
        <v>0</v>
      </c>
      <c r="T27" s="7">
        <f t="shared" si="9"/>
        <v>0</v>
      </c>
      <c r="U27" s="7">
        <f t="shared" si="9"/>
        <v>0</v>
      </c>
      <c r="V27" s="7">
        <f t="shared" si="9"/>
        <v>0</v>
      </c>
      <c r="W27" s="7">
        <f t="shared" si="9"/>
        <v>0</v>
      </c>
      <c r="X27" s="7">
        <f t="shared" si="9"/>
        <v>0</v>
      </c>
      <c r="Y27" s="7">
        <f t="shared" si="9"/>
        <v>0</v>
      </c>
      <c r="Z27" s="7">
        <f t="shared" si="9"/>
        <v>0</v>
      </c>
      <c r="AA27" s="7">
        <f t="shared" si="9"/>
        <v>0</v>
      </c>
      <c r="AB27" s="7">
        <f t="shared" si="9"/>
        <v>0</v>
      </c>
    </row>
    <row r="28" spans="2:28" hidden="1" outlineLevel="1" x14ac:dyDescent="0.25">
      <c r="B28" t="s">
        <v>17</v>
      </c>
      <c r="C28" s="12">
        <f>Inputs!D32</f>
        <v>95</v>
      </c>
      <c r="E28" s="7">
        <f t="shared" ref="E28:T29" si="10">E19*$C28</f>
        <v>0</v>
      </c>
      <c r="F28" s="7">
        <f t="shared" si="10"/>
        <v>0</v>
      </c>
      <c r="G28" s="7">
        <f t="shared" si="10"/>
        <v>380</v>
      </c>
      <c r="H28" s="7">
        <f t="shared" si="10"/>
        <v>380</v>
      </c>
      <c r="I28" s="7">
        <f t="shared" si="10"/>
        <v>760</v>
      </c>
      <c r="J28" s="7">
        <f t="shared" si="10"/>
        <v>760</v>
      </c>
      <c r="K28" s="7">
        <f t="shared" si="10"/>
        <v>760</v>
      </c>
      <c r="L28" s="7">
        <f t="shared" si="10"/>
        <v>1140</v>
      </c>
      <c r="M28" s="7">
        <f t="shared" si="10"/>
        <v>1140</v>
      </c>
      <c r="N28" s="7">
        <f t="shared" si="10"/>
        <v>1520</v>
      </c>
      <c r="O28" s="7">
        <f t="shared" si="10"/>
        <v>1520</v>
      </c>
      <c r="P28" s="7">
        <f t="shared" si="10"/>
        <v>1520</v>
      </c>
      <c r="Q28" s="7">
        <f t="shared" si="10"/>
        <v>1900</v>
      </c>
      <c r="R28" s="7">
        <f t="shared" si="10"/>
        <v>1900</v>
      </c>
      <c r="S28" s="7">
        <f t="shared" si="10"/>
        <v>2280</v>
      </c>
      <c r="T28" s="7">
        <f t="shared" si="10"/>
        <v>2280</v>
      </c>
      <c r="U28" s="7">
        <f t="shared" si="9"/>
        <v>2280</v>
      </c>
      <c r="V28" s="7">
        <f t="shared" si="9"/>
        <v>2660</v>
      </c>
      <c r="W28" s="7">
        <f t="shared" si="9"/>
        <v>2660</v>
      </c>
      <c r="X28" s="7">
        <f t="shared" si="9"/>
        <v>3040</v>
      </c>
      <c r="Y28" s="7">
        <f t="shared" si="9"/>
        <v>3040</v>
      </c>
      <c r="Z28" s="7">
        <f t="shared" si="9"/>
        <v>3040</v>
      </c>
      <c r="AA28" s="7">
        <f t="shared" si="9"/>
        <v>3040</v>
      </c>
      <c r="AB28" s="7">
        <f t="shared" si="9"/>
        <v>3040</v>
      </c>
    </row>
    <row r="29" spans="2:28" hidden="1" outlineLevel="1" x14ac:dyDescent="0.25">
      <c r="B29" t="s">
        <v>18</v>
      </c>
      <c r="C29" s="12">
        <f>Inputs!D33</f>
        <v>95</v>
      </c>
      <c r="E29" s="7">
        <f t="shared" si="10"/>
        <v>0</v>
      </c>
      <c r="F29" s="7">
        <f t="shared" si="9"/>
        <v>0</v>
      </c>
      <c r="G29" s="7">
        <f t="shared" si="9"/>
        <v>190</v>
      </c>
      <c r="H29" s="7">
        <f t="shared" si="9"/>
        <v>190</v>
      </c>
      <c r="I29" s="7">
        <f t="shared" si="9"/>
        <v>380</v>
      </c>
      <c r="J29" s="7">
        <f t="shared" si="9"/>
        <v>380</v>
      </c>
      <c r="K29" s="7">
        <f t="shared" si="9"/>
        <v>380</v>
      </c>
      <c r="L29" s="7">
        <f t="shared" si="9"/>
        <v>570</v>
      </c>
      <c r="M29" s="7">
        <f t="shared" si="9"/>
        <v>570</v>
      </c>
      <c r="N29" s="7">
        <f t="shared" si="9"/>
        <v>760</v>
      </c>
      <c r="O29" s="7">
        <f t="shared" si="9"/>
        <v>760</v>
      </c>
      <c r="P29" s="7">
        <f t="shared" si="9"/>
        <v>760</v>
      </c>
      <c r="Q29" s="7">
        <f t="shared" si="9"/>
        <v>950</v>
      </c>
      <c r="R29" s="7">
        <f t="shared" si="9"/>
        <v>950</v>
      </c>
      <c r="S29" s="7">
        <f t="shared" si="9"/>
        <v>1140</v>
      </c>
      <c r="T29" s="7">
        <f t="shared" si="9"/>
        <v>1140</v>
      </c>
      <c r="U29" s="7">
        <f t="shared" si="9"/>
        <v>1140</v>
      </c>
      <c r="V29" s="7">
        <f t="shared" si="9"/>
        <v>1330</v>
      </c>
      <c r="W29" s="7">
        <f t="shared" si="9"/>
        <v>1330</v>
      </c>
      <c r="X29" s="7">
        <f t="shared" si="9"/>
        <v>1520</v>
      </c>
      <c r="Y29" s="7">
        <f t="shared" si="9"/>
        <v>1520</v>
      </c>
      <c r="Z29" s="7">
        <f t="shared" si="9"/>
        <v>1520</v>
      </c>
      <c r="AA29" s="7">
        <f t="shared" si="9"/>
        <v>1520</v>
      </c>
      <c r="AB29" s="7">
        <f t="shared" si="9"/>
        <v>1520</v>
      </c>
    </row>
    <row r="30" spans="2:28" hidden="1" outlineLevel="1" x14ac:dyDescent="0.25">
      <c r="B30" t="s">
        <v>11</v>
      </c>
      <c r="C30" s="12">
        <f>SUM(C27:C29)</f>
        <v>285</v>
      </c>
      <c r="E30" s="7">
        <f>SUM(E27:E29)</f>
        <v>0</v>
      </c>
      <c r="F30" s="7">
        <f t="shared" ref="F30:AB30" si="11">SUM(F27:F29)</f>
        <v>0</v>
      </c>
      <c r="G30" s="7">
        <f t="shared" si="11"/>
        <v>570</v>
      </c>
      <c r="H30" s="7">
        <f t="shared" si="11"/>
        <v>570</v>
      </c>
      <c r="I30" s="7">
        <f t="shared" si="11"/>
        <v>1140</v>
      </c>
      <c r="J30" s="7">
        <f t="shared" si="11"/>
        <v>1140</v>
      </c>
      <c r="K30" s="7">
        <f t="shared" si="11"/>
        <v>1140</v>
      </c>
      <c r="L30" s="7">
        <f t="shared" si="11"/>
        <v>1710</v>
      </c>
      <c r="M30" s="7">
        <f t="shared" si="11"/>
        <v>1710</v>
      </c>
      <c r="N30" s="7">
        <f t="shared" si="11"/>
        <v>2280</v>
      </c>
      <c r="O30" s="7">
        <f t="shared" si="11"/>
        <v>2280</v>
      </c>
      <c r="P30" s="7">
        <f t="shared" si="11"/>
        <v>2280</v>
      </c>
      <c r="Q30" s="7">
        <f t="shared" si="11"/>
        <v>2850</v>
      </c>
      <c r="R30" s="7">
        <f t="shared" si="11"/>
        <v>2850</v>
      </c>
      <c r="S30" s="7">
        <f t="shared" si="11"/>
        <v>3420</v>
      </c>
      <c r="T30" s="7">
        <f t="shared" si="11"/>
        <v>3420</v>
      </c>
      <c r="U30" s="7">
        <f t="shared" si="11"/>
        <v>3420</v>
      </c>
      <c r="V30" s="7">
        <f t="shared" si="11"/>
        <v>3990</v>
      </c>
      <c r="W30" s="7">
        <f t="shared" si="11"/>
        <v>3990</v>
      </c>
      <c r="X30" s="7">
        <f t="shared" si="11"/>
        <v>4560</v>
      </c>
      <c r="Y30" s="7">
        <f t="shared" si="11"/>
        <v>4560</v>
      </c>
      <c r="Z30" s="7">
        <f t="shared" si="11"/>
        <v>4560</v>
      </c>
      <c r="AA30" s="7">
        <f t="shared" si="11"/>
        <v>4560</v>
      </c>
      <c r="AB30" s="7">
        <f t="shared" si="11"/>
        <v>4560</v>
      </c>
    </row>
    <row r="31" spans="2:28" hidden="1" outlineLevel="1" x14ac:dyDescent="0.25">
      <c r="C31" s="8"/>
      <c r="E31" s="7"/>
      <c r="F31" s="7"/>
      <c r="G31" s="7"/>
      <c r="H31" s="7"/>
      <c r="I31" s="7"/>
      <c r="J31" s="7"/>
      <c r="K31" s="7"/>
      <c r="L31" s="7"/>
      <c r="M31" s="7"/>
      <c r="N31" s="7"/>
      <c r="O31" s="7"/>
      <c r="P31" s="7"/>
      <c r="Q31" s="7"/>
      <c r="R31" s="7"/>
      <c r="S31" s="7"/>
      <c r="T31" s="7"/>
      <c r="U31" s="7"/>
      <c r="V31" s="7"/>
      <c r="W31" s="7"/>
      <c r="X31" s="7"/>
      <c r="Y31" s="7"/>
      <c r="Z31" s="7"/>
      <c r="AA31" s="7"/>
      <c r="AB31" s="7"/>
    </row>
    <row r="32" spans="2:28" hidden="1" outlineLevel="1" x14ac:dyDescent="0.25">
      <c r="C32" s="8"/>
      <c r="E32" s="7"/>
      <c r="F32" s="7"/>
      <c r="G32" s="7"/>
      <c r="H32" s="7"/>
      <c r="I32" s="7"/>
      <c r="J32" s="7"/>
      <c r="K32" s="7"/>
      <c r="L32" s="7"/>
      <c r="M32" s="7"/>
      <c r="N32" s="7"/>
      <c r="O32" s="7"/>
      <c r="P32" s="7"/>
      <c r="Q32" s="7"/>
      <c r="R32" s="7"/>
      <c r="S32" s="7"/>
      <c r="T32" s="7"/>
      <c r="U32" s="7"/>
      <c r="V32" s="7"/>
      <c r="W32" s="7"/>
      <c r="X32" s="7"/>
      <c r="Y32" s="7"/>
      <c r="Z32" s="7"/>
      <c r="AA32" s="7"/>
      <c r="AB32" s="7"/>
    </row>
    <row r="33" spans="1:28" hidden="1" outlineLevel="1" x14ac:dyDescent="0.25">
      <c r="B33" s="1" t="s">
        <v>101</v>
      </c>
      <c r="C33" s="8"/>
      <c r="E33" s="7"/>
      <c r="F33" s="7"/>
      <c r="G33" s="7"/>
      <c r="H33" s="7"/>
      <c r="I33" s="7"/>
      <c r="J33" s="7"/>
      <c r="K33" s="7"/>
      <c r="L33" s="7"/>
      <c r="M33" s="7"/>
      <c r="N33" s="7"/>
      <c r="O33" s="7"/>
      <c r="P33" s="7"/>
      <c r="Q33" s="7"/>
      <c r="R33" s="7"/>
      <c r="S33" s="7"/>
      <c r="T33" s="7"/>
      <c r="U33" s="7"/>
      <c r="V33" s="7"/>
      <c r="W33" s="7"/>
      <c r="X33" s="7"/>
      <c r="Y33" s="7"/>
      <c r="Z33" s="7"/>
      <c r="AA33" s="7"/>
      <c r="AB33" s="7"/>
    </row>
    <row r="34" spans="1:28" hidden="1" outlineLevel="1" x14ac:dyDescent="0.25">
      <c r="B34" t="s">
        <v>13</v>
      </c>
      <c r="C34" s="12">
        <f>Inputs!$C$43</f>
        <v>22</v>
      </c>
      <c r="E34" s="7">
        <f>E27*$C$34</f>
        <v>0</v>
      </c>
      <c r="F34" s="7">
        <f t="shared" ref="F34:AB36" si="12">F27*$C$34</f>
        <v>0</v>
      </c>
      <c r="G34" s="7">
        <f t="shared" si="12"/>
        <v>0</v>
      </c>
      <c r="H34" s="7">
        <f t="shared" si="12"/>
        <v>0</v>
      </c>
      <c r="I34" s="7">
        <f t="shared" si="12"/>
        <v>0</v>
      </c>
      <c r="J34" s="7">
        <f t="shared" si="12"/>
        <v>0</v>
      </c>
      <c r="K34" s="7">
        <f t="shared" si="12"/>
        <v>0</v>
      </c>
      <c r="L34" s="7">
        <f t="shared" si="12"/>
        <v>0</v>
      </c>
      <c r="M34" s="7">
        <f t="shared" si="12"/>
        <v>0</v>
      </c>
      <c r="N34" s="7">
        <f t="shared" si="12"/>
        <v>0</v>
      </c>
      <c r="O34" s="7">
        <f t="shared" si="12"/>
        <v>0</v>
      </c>
      <c r="P34" s="7">
        <f t="shared" si="12"/>
        <v>0</v>
      </c>
      <c r="Q34" s="7">
        <f t="shared" si="12"/>
        <v>0</v>
      </c>
      <c r="R34" s="7">
        <f t="shared" si="12"/>
        <v>0</v>
      </c>
      <c r="S34" s="7">
        <f t="shared" si="12"/>
        <v>0</v>
      </c>
      <c r="T34" s="7">
        <f t="shared" si="12"/>
        <v>0</v>
      </c>
      <c r="U34" s="7">
        <f t="shared" si="12"/>
        <v>0</v>
      </c>
      <c r="V34" s="7">
        <f t="shared" si="12"/>
        <v>0</v>
      </c>
      <c r="W34" s="7">
        <f t="shared" si="12"/>
        <v>0</v>
      </c>
      <c r="X34" s="7">
        <f t="shared" si="12"/>
        <v>0</v>
      </c>
      <c r="Y34" s="7">
        <f t="shared" si="12"/>
        <v>0</v>
      </c>
      <c r="Z34" s="7">
        <f t="shared" si="12"/>
        <v>0</v>
      </c>
      <c r="AA34" s="7">
        <f t="shared" si="12"/>
        <v>0</v>
      </c>
      <c r="AB34" s="7">
        <f t="shared" si="12"/>
        <v>0</v>
      </c>
    </row>
    <row r="35" spans="1:28" hidden="1" outlineLevel="1" x14ac:dyDescent="0.25">
      <c r="B35" t="s">
        <v>17</v>
      </c>
      <c r="C35" s="12">
        <f>Inputs!$C$43</f>
        <v>22</v>
      </c>
      <c r="E35" s="7">
        <f t="shared" ref="E35:T36" si="13">E28*$C$34</f>
        <v>0</v>
      </c>
      <c r="F35" s="7">
        <f t="shared" si="13"/>
        <v>0</v>
      </c>
      <c r="G35" s="7">
        <f t="shared" si="13"/>
        <v>8360</v>
      </c>
      <c r="H35" s="7">
        <f t="shared" si="13"/>
        <v>8360</v>
      </c>
      <c r="I35" s="7">
        <f t="shared" si="13"/>
        <v>16720</v>
      </c>
      <c r="J35" s="7">
        <f t="shared" si="13"/>
        <v>16720</v>
      </c>
      <c r="K35" s="7">
        <f t="shared" si="13"/>
        <v>16720</v>
      </c>
      <c r="L35" s="7">
        <f t="shared" si="13"/>
        <v>25080</v>
      </c>
      <c r="M35" s="7">
        <f t="shared" si="13"/>
        <v>25080</v>
      </c>
      <c r="N35" s="7">
        <f t="shared" si="13"/>
        <v>33440</v>
      </c>
      <c r="O35" s="7">
        <f t="shared" si="13"/>
        <v>33440</v>
      </c>
      <c r="P35" s="7">
        <f t="shared" si="13"/>
        <v>33440</v>
      </c>
      <c r="Q35" s="7">
        <f t="shared" si="13"/>
        <v>41800</v>
      </c>
      <c r="R35" s="7">
        <f t="shared" si="13"/>
        <v>41800</v>
      </c>
      <c r="S35" s="7">
        <f t="shared" si="13"/>
        <v>50160</v>
      </c>
      <c r="T35" s="7">
        <f t="shared" si="13"/>
        <v>50160</v>
      </c>
      <c r="U35" s="7">
        <f t="shared" si="12"/>
        <v>50160</v>
      </c>
      <c r="V35" s="7">
        <f t="shared" si="12"/>
        <v>58520</v>
      </c>
      <c r="W35" s="7">
        <f t="shared" si="12"/>
        <v>58520</v>
      </c>
      <c r="X35" s="7">
        <f t="shared" si="12"/>
        <v>66880</v>
      </c>
      <c r="Y35" s="7">
        <f t="shared" si="12"/>
        <v>66880</v>
      </c>
      <c r="Z35" s="7">
        <f t="shared" si="12"/>
        <v>66880</v>
      </c>
      <c r="AA35" s="7">
        <f t="shared" si="12"/>
        <v>66880</v>
      </c>
      <c r="AB35" s="7">
        <f t="shared" si="12"/>
        <v>66880</v>
      </c>
    </row>
    <row r="36" spans="1:28" hidden="1" outlineLevel="1" x14ac:dyDescent="0.25">
      <c r="B36" t="s">
        <v>18</v>
      </c>
      <c r="C36" s="12">
        <f>Inputs!$C$43</f>
        <v>22</v>
      </c>
      <c r="E36" s="7">
        <f t="shared" si="13"/>
        <v>0</v>
      </c>
      <c r="F36" s="7">
        <f t="shared" si="12"/>
        <v>0</v>
      </c>
      <c r="G36" s="7">
        <f t="shared" si="12"/>
        <v>4180</v>
      </c>
      <c r="H36" s="7">
        <f t="shared" si="12"/>
        <v>4180</v>
      </c>
      <c r="I36" s="7">
        <f t="shared" si="12"/>
        <v>8360</v>
      </c>
      <c r="J36" s="7">
        <f t="shared" si="12"/>
        <v>8360</v>
      </c>
      <c r="K36" s="7">
        <f t="shared" si="12"/>
        <v>8360</v>
      </c>
      <c r="L36" s="7">
        <f t="shared" si="12"/>
        <v>12540</v>
      </c>
      <c r="M36" s="7">
        <f t="shared" si="12"/>
        <v>12540</v>
      </c>
      <c r="N36" s="7">
        <f t="shared" si="12"/>
        <v>16720</v>
      </c>
      <c r="O36" s="7">
        <f t="shared" si="12"/>
        <v>16720</v>
      </c>
      <c r="P36" s="7">
        <f t="shared" si="12"/>
        <v>16720</v>
      </c>
      <c r="Q36" s="7">
        <f t="shared" si="12"/>
        <v>20900</v>
      </c>
      <c r="R36" s="7">
        <f t="shared" si="12"/>
        <v>20900</v>
      </c>
      <c r="S36" s="7">
        <f t="shared" si="12"/>
        <v>25080</v>
      </c>
      <c r="T36" s="7">
        <f t="shared" si="12"/>
        <v>25080</v>
      </c>
      <c r="U36" s="7">
        <f t="shared" si="12"/>
        <v>25080</v>
      </c>
      <c r="V36" s="7">
        <f t="shared" si="12"/>
        <v>29260</v>
      </c>
      <c r="W36" s="7">
        <f t="shared" si="12"/>
        <v>29260</v>
      </c>
      <c r="X36" s="7">
        <f t="shared" si="12"/>
        <v>33440</v>
      </c>
      <c r="Y36" s="7">
        <f t="shared" si="12"/>
        <v>33440</v>
      </c>
      <c r="Z36" s="7">
        <f t="shared" si="12"/>
        <v>33440</v>
      </c>
      <c r="AA36" s="7">
        <f t="shared" si="12"/>
        <v>33440</v>
      </c>
      <c r="AB36" s="7">
        <f t="shared" si="12"/>
        <v>33440</v>
      </c>
    </row>
    <row r="37" spans="1:28" hidden="1" outlineLevel="1" x14ac:dyDescent="0.25">
      <c r="B37" t="s">
        <v>11</v>
      </c>
      <c r="C37" s="12"/>
      <c r="E37" s="7"/>
      <c r="F37" s="7"/>
      <c r="G37" s="7"/>
      <c r="H37" s="7"/>
      <c r="I37" s="7"/>
      <c r="J37" s="7"/>
      <c r="K37" s="7"/>
      <c r="L37" s="7"/>
      <c r="M37" s="7"/>
      <c r="N37" s="7"/>
      <c r="O37" s="7"/>
      <c r="P37" s="7"/>
      <c r="Q37" s="7"/>
      <c r="R37" s="7"/>
      <c r="S37" s="7"/>
      <c r="T37" s="7"/>
      <c r="U37" s="7"/>
      <c r="V37" s="7"/>
      <c r="W37" s="7"/>
      <c r="X37" s="7"/>
      <c r="Y37" s="7"/>
      <c r="Z37" s="7"/>
      <c r="AA37" s="7"/>
      <c r="AB37" s="7"/>
    </row>
    <row r="38" spans="1:28" hidden="1" outlineLevel="1" x14ac:dyDescent="0.25">
      <c r="C38" s="8"/>
      <c r="E38" s="7"/>
      <c r="F38" s="7"/>
      <c r="G38" s="7"/>
      <c r="H38" s="7"/>
      <c r="I38" s="7"/>
      <c r="J38" s="7"/>
      <c r="K38" s="7"/>
      <c r="L38" s="7"/>
      <c r="M38" s="7"/>
      <c r="N38" s="7"/>
      <c r="O38" s="7"/>
      <c r="P38" s="7"/>
      <c r="Q38" s="7"/>
      <c r="R38" s="7"/>
      <c r="S38" s="7"/>
      <c r="T38" s="7"/>
      <c r="U38" s="7"/>
      <c r="V38" s="7"/>
      <c r="W38" s="7"/>
      <c r="X38" s="7"/>
      <c r="Y38" s="7"/>
      <c r="Z38" s="7"/>
      <c r="AA38" s="7"/>
      <c r="AB38" s="7"/>
    </row>
    <row r="39" spans="1:28" hidden="1" outlineLevel="1" x14ac:dyDescent="0.25">
      <c r="C39" s="8"/>
      <c r="E39" s="7"/>
      <c r="F39" s="7"/>
      <c r="G39" s="7"/>
      <c r="H39" s="7"/>
      <c r="I39" s="7"/>
      <c r="J39" s="7"/>
      <c r="K39" s="7"/>
      <c r="L39" s="7"/>
      <c r="M39" s="7"/>
      <c r="N39" s="7"/>
      <c r="O39" s="7"/>
      <c r="P39" s="7"/>
      <c r="Q39" s="7"/>
      <c r="R39" s="7"/>
      <c r="S39" s="7"/>
      <c r="T39" s="7"/>
      <c r="U39" s="7"/>
      <c r="V39" s="7"/>
      <c r="W39" s="7"/>
      <c r="X39" s="7"/>
      <c r="Y39" s="7"/>
      <c r="Z39" s="7"/>
      <c r="AA39" s="7"/>
      <c r="AB39" s="7"/>
    </row>
    <row r="40" spans="1:28" hidden="1" outlineLevel="1" x14ac:dyDescent="0.25"/>
    <row r="41" spans="1:28" hidden="1" outlineLevel="1" x14ac:dyDescent="0.25">
      <c r="B41" t="s">
        <v>25</v>
      </c>
      <c r="C41">
        <f>Inputs!C43</f>
        <v>22</v>
      </c>
      <c r="E41" s="8">
        <f>$C41*E$21</f>
        <v>0</v>
      </c>
      <c r="F41" s="8">
        <f t="shared" ref="F41:AB41" si="14">$C41*F$21</f>
        <v>0</v>
      </c>
      <c r="G41" s="8">
        <f t="shared" si="14"/>
        <v>132</v>
      </c>
      <c r="H41" s="8">
        <f t="shared" si="14"/>
        <v>132</v>
      </c>
      <c r="I41" s="8">
        <f t="shared" si="14"/>
        <v>264</v>
      </c>
      <c r="J41" s="8">
        <f t="shared" si="14"/>
        <v>264</v>
      </c>
      <c r="K41" s="8">
        <f t="shared" si="14"/>
        <v>264</v>
      </c>
      <c r="L41" s="8">
        <f t="shared" si="14"/>
        <v>396</v>
      </c>
      <c r="M41" s="8">
        <f t="shared" si="14"/>
        <v>396</v>
      </c>
      <c r="N41" s="8">
        <f t="shared" si="14"/>
        <v>528</v>
      </c>
      <c r="O41" s="8">
        <f t="shared" si="14"/>
        <v>528</v>
      </c>
      <c r="P41" s="8">
        <f t="shared" si="14"/>
        <v>528</v>
      </c>
      <c r="Q41" s="8">
        <f t="shared" si="14"/>
        <v>660</v>
      </c>
      <c r="R41" s="8">
        <f t="shared" si="14"/>
        <v>660</v>
      </c>
      <c r="S41" s="8">
        <f t="shared" si="14"/>
        <v>792</v>
      </c>
      <c r="T41" s="8">
        <f t="shared" si="14"/>
        <v>792</v>
      </c>
      <c r="U41" s="8">
        <f t="shared" si="14"/>
        <v>792</v>
      </c>
      <c r="V41" s="8">
        <f t="shared" si="14"/>
        <v>924</v>
      </c>
      <c r="W41" s="8">
        <f t="shared" si="14"/>
        <v>924</v>
      </c>
      <c r="X41" s="8">
        <f t="shared" si="14"/>
        <v>1056</v>
      </c>
      <c r="Y41" s="8">
        <f t="shared" si="14"/>
        <v>1056</v>
      </c>
      <c r="Z41" s="8">
        <f t="shared" si="14"/>
        <v>1056</v>
      </c>
      <c r="AA41" s="8">
        <f t="shared" si="14"/>
        <v>1056</v>
      </c>
      <c r="AB41" s="8">
        <f t="shared" si="14"/>
        <v>1056</v>
      </c>
    </row>
    <row r="42" spans="1:28" hidden="1" outlineLevel="1" x14ac:dyDescent="0.25">
      <c r="B42" t="s">
        <v>26</v>
      </c>
      <c r="E42" s="22">
        <f>SUM(E34:E36)</f>
        <v>0</v>
      </c>
      <c r="F42" s="22">
        <f t="shared" ref="F42:AB42" si="15">SUM(F34:F36)</f>
        <v>0</v>
      </c>
      <c r="G42" s="22">
        <f t="shared" si="15"/>
        <v>12540</v>
      </c>
      <c r="H42" s="22">
        <f t="shared" si="15"/>
        <v>12540</v>
      </c>
      <c r="I42" s="22">
        <f t="shared" si="15"/>
        <v>25080</v>
      </c>
      <c r="J42" s="22">
        <f t="shared" si="15"/>
        <v>25080</v>
      </c>
      <c r="K42" s="22">
        <f t="shared" si="15"/>
        <v>25080</v>
      </c>
      <c r="L42" s="22">
        <f t="shared" si="15"/>
        <v>37620</v>
      </c>
      <c r="M42" s="22">
        <f t="shared" si="15"/>
        <v>37620</v>
      </c>
      <c r="N42" s="22">
        <f t="shared" si="15"/>
        <v>50160</v>
      </c>
      <c r="O42" s="22">
        <f t="shared" si="15"/>
        <v>50160</v>
      </c>
      <c r="P42" s="22">
        <f t="shared" si="15"/>
        <v>50160</v>
      </c>
      <c r="Q42" s="22">
        <f t="shared" si="15"/>
        <v>62700</v>
      </c>
      <c r="R42" s="22">
        <f t="shared" si="15"/>
        <v>62700</v>
      </c>
      <c r="S42" s="22">
        <f t="shared" si="15"/>
        <v>75240</v>
      </c>
      <c r="T42" s="22">
        <f t="shared" si="15"/>
        <v>75240</v>
      </c>
      <c r="U42" s="22">
        <f t="shared" si="15"/>
        <v>75240</v>
      </c>
      <c r="V42" s="22">
        <f t="shared" si="15"/>
        <v>87780</v>
      </c>
      <c r="W42" s="22">
        <f t="shared" si="15"/>
        <v>87780</v>
      </c>
      <c r="X42" s="22">
        <f t="shared" si="15"/>
        <v>100320</v>
      </c>
      <c r="Y42" s="22">
        <f t="shared" si="15"/>
        <v>100320</v>
      </c>
      <c r="Z42" s="22">
        <f t="shared" si="15"/>
        <v>100320</v>
      </c>
      <c r="AA42" s="22">
        <f t="shared" si="15"/>
        <v>100320</v>
      </c>
      <c r="AB42" s="22">
        <f t="shared" si="15"/>
        <v>100320</v>
      </c>
    </row>
    <row r="43" spans="1:28" collapsed="1" x14ac:dyDescent="0.25">
      <c r="E43" s="8"/>
      <c r="F43" s="8"/>
      <c r="G43" s="8"/>
      <c r="H43" s="8"/>
      <c r="I43" s="8"/>
      <c r="J43" s="8"/>
      <c r="K43" s="8"/>
      <c r="L43" s="8"/>
      <c r="M43" s="8"/>
      <c r="N43" s="8"/>
      <c r="O43" s="8"/>
      <c r="P43" s="8"/>
      <c r="Q43" s="8"/>
      <c r="R43" s="8"/>
      <c r="S43" s="8"/>
      <c r="T43" s="8"/>
      <c r="U43" s="8"/>
      <c r="V43" s="8"/>
      <c r="W43" s="8"/>
      <c r="X43" s="8"/>
      <c r="Y43" s="8"/>
      <c r="Z43" s="8"/>
      <c r="AA43" s="8"/>
      <c r="AB43" s="8"/>
    </row>
    <row r="44" spans="1:28" x14ac:dyDescent="0.25">
      <c r="A44" s="13"/>
      <c r="B44" s="13" t="s">
        <v>63</v>
      </c>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row>
    <row r="45" spans="1:28" x14ac:dyDescent="0.25">
      <c r="E45" s="8"/>
      <c r="F45" s="8"/>
      <c r="G45" s="8"/>
      <c r="H45" s="8"/>
      <c r="I45" s="8"/>
      <c r="J45" s="8"/>
      <c r="K45" s="8"/>
      <c r="L45" s="8"/>
      <c r="M45" s="8"/>
      <c r="N45" s="8"/>
      <c r="O45" s="8"/>
      <c r="P45" s="8"/>
      <c r="Q45" s="8"/>
      <c r="R45" s="8"/>
      <c r="S45" s="8"/>
      <c r="T45" s="8"/>
      <c r="U45" s="8"/>
      <c r="V45" s="8"/>
      <c r="W45" s="8"/>
      <c r="X45" s="8"/>
      <c r="Y45" s="8"/>
      <c r="Z45" s="8"/>
      <c r="AA45" s="8"/>
      <c r="AB45" s="8"/>
    </row>
    <row r="46" spans="1:28" hidden="1" outlineLevel="1" x14ac:dyDescent="0.25">
      <c r="B46" s="1" t="s">
        <v>64</v>
      </c>
      <c r="C46" s="21">
        <f>Inputs!C38</f>
        <v>0.21</v>
      </c>
      <c r="E46" s="31">
        <f t="shared" ref="E46:Y46" si="16">E42*$C$46</f>
        <v>0</v>
      </c>
      <c r="F46" s="31">
        <f t="shared" si="16"/>
        <v>0</v>
      </c>
      <c r="G46" s="31">
        <f t="shared" si="16"/>
        <v>2633.4</v>
      </c>
      <c r="H46" s="31">
        <f t="shared" si="16"/>
        <v>2633.4</v>
      </c>
      <c r="I46" s="31">
        <f t="shared" si="16"/>
        <v>5266.8</v>
      </c>
      <c r="J46" s="31">
        <f t="shared" si="16"/>
        <v>5266.8</v>
      </c>
      <c r="K46" s="31">
        <f t="shared" si="16"/>
        <v>5266.8</v>
      </c>
      <c r="L46" s="31">
        <f t="shared" si="16"/>
        <v>7900.2</v>
      </c>
      <c r="M46" s="31">
        <f t="shared" si="16"/>
        <v>7900.2</v>
      </c>
      <c r="N46" s="31">
        <f t="shared" si="16"/>
        <v>10533.6</v>
      </c>
      <c r="O46" s="31">
        <f t="shared" si="16"/>
        <v>10533.6</v>
      </c>
      <c r="P46" s="31">
        <f t="shared" si="16"/>
        <v>10533.6</v>
      </c>
      <c r="Q46" s="31">
        <f t="shared" si="16"/>
        <v>13167</v>
      </c>
      <c r="R46" s="31">
        <f t="shared" si="16"/>
        <v>13167</v>
      </c>
      <c r="S46" s="31">
        <f t="shared" si="16"/>
        <v>15800.4</v>
      </c>
      <c r="T46" s="31">
        <f t="shared" si="16"/>
        <v>15800.4</v>
      </c>
      <c r="U46" s="31">
        <f t="shared" si="16"/>
        <v>15800.4</v>
      </c>
      <c r="V46" s="31">
        <f t="shared" si="16"/>
        <v>18433.8</v>
      </c>
      <c r="W46" s="31">
        <f t="shared" si="16"/>
        <v>18433.8</v>
      </c>
      <c r="X46" s="31">
        <f t="shared" si="16"/>
        <v>21067.200000000001</v>
      </c>
      <c r="Y46" s="31">
        <f t="shared" si="16"/>
        <v>21067.200000000001</v>
      </c>
      <c r="Z46" s="31">
        <f t="shared" ref="Z46:AB46" si="17">Z42*$C$46</f>
        <v>21067.200000000001</v>
      </c>
      <c r="AA46" s="31">
        <f t="shared" si="17"/>
        <v>21067.200000000001</v>
      </c>
      <c r="AB46" s="31">
        <f t="shared" si="17"/>
        <v>21067.200000000001</v>
      </c>
    </row>
    <row r="47" spans="1:28" hidden="1" outlineLevel="1" x14ac:dyDescent="0.25">
      <c r="E47" s="8"/>
      <c r="F47" s="8"/>
      <c r="G47" s="8"/>
      <c r="H47" s="8"/>
      <c r="I47" s="8"/>
      <c r="J47" s="8"/>
      <c r="K47" s="8"/>
      <c r="L47" s="8"/>
      <c r="M47" s="8"/>
      <c r="N47" s="8"/>
      <c r="O47" s="8"/>
      <c r="P47" s="8"/>
      <c r="Q47" s="8"/>
      <c r="R47" s="8"/>
      <c r="S47" s="8"/>
      <c r="T47" s="8"/>
      <c r="U47" s="8"/>
      <c r="V47" s="8"/>
      <c r="W47" s="8"/>
      <c r="X47" s="8"/>
      <c r="Y47" s="8"/>
      <c r="Z47" s="8"/>
      <c r="AA47" s="8"/>
      <c r="AB47" s="8"/>
    </row>
    <row r="48" spans="1:28" hidden="1" outlineLevel="1" x14ac:dyDescent="0.25">
      <c r="E48" s="8"/>
      <c r="F48" s="8"/>
      <c r="G48" s="8"/>
      <c r="H48" s="8"/>
      <c r="I48" s="8"/>
      <c r="J48" s="8"/>
      <c r="K48" s="8"/>
      <c r="L48" s="8"/>
      <c r="M48" s="8"/>
      <c r="N48" s="8"/>
      <c r="O48" s="8"/>
      <c r="P48" s="8"/>
      <c r="Q48" s="8"/>
      <c r="R48" s="8"/>
      <c r="S48" s="8"/>
      <c r="T48" s="8"/>
      <c r="U48" s="8"/>
      <c r="V48" s="8"/>
      <c r="W48" s="8"/>
      <c r="X48" s="8"/>
      <c r="Y48" s="8"/>
      <c r="Z48" s="8"/>
      <c r="AA48" s="8"/>
      <c r="AB48" s="8"/>
    </row>
    <row r="49" spans="1:28" collapsed="1" x14ac:dyDescent="0.25"/>
    <row r="50" spans="1:28" x14ac:dyDescent="0.25">
      <c r="A50" s="13"/>
      <c r="B50" s="13" t="s">
        <v>28</v>
      </c>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row>
    <row r="51" spans="1:28" x14ac:dyDescent="0.2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row>
    <row r="52" spans="1:28" hidden="1" outlineLevel="1" x14ac:dyDescent="0.25">
      <c r="B52" s="1" t="s">
        <v>67</v>
      </c>
    </row>
    <row r="53" spans="1:28" hidden="1" outlineLevel="1" x14ac:dyDescent="0.25">
      <c r="B53" t="s">
        <v>13</v>
      </c>
      <c r="C53">
        <f>Inputs!D17</f>
        <v>3000</v>
      </c>
      <c r="E53" s="2">
        <f>$C$53</f>
        <v>3000</v>
      </c>
      <c r="F53" s="2">
        <f t="shared" ref="F53:AB53" si="18">$C$53</f>
        <v>3000</v>
      </c>
      <c r="G53" s="2">
        <f t="shared" si="18"/>
        <v>3000</v>
      </c>
      <c r="H53" s="2">
        <f t="shared" si="18"/>
        <v>3000</v>
      </c>
      <c r="I53" s="2">
        <f t="shared" si="18"/>
        <v>3000</v>
      </c>
      <c r="J53" s="2">
        <f t="shared" si="18"/>
        <v>3000</v>
      </c>
      <c r="K53" s="2">
        <f t="shared" si="18"/>
        <v>3000</v>
      </c>
      <c r="L53" s="2">
        <f t="shared" si="18"/>
        <v>3000</v>
      </c>
      <c r="M53" s="2">
        <f t="shared" si="18"/>
        <v>3000</v>
      </c>
      <c r="N53" s="2">
        <f t="shared" si="18"/>
        <v>3000</v>
      </c>
      <c r="O53" s="2">
        <f t="shared" si="18"/>
        <v>3000</v>
      </c>
      <c r="P53" s="2">
        <f t="shared" si="18"/>
        <v>3000</v>
      </c>
      <c r="Q53" s="2">
        <f t="shared" si="18"/>
        <v>3000</v>
      </c>
      <c r="R53" s="2">
        <f t="shared" si="18"/>
        <v>3000</v>
      </c>
      <c r="S53" s="2">
        <f t="shared" si="18"/>
        <v>3000</v>
      </c>
      <c r="T53" s="2">
        <f t="shared" si="18"/>
        <v>3000</v>
      </c>
      <c r="U53" s="2">
        <f t="shared" si="18"/>
        <v>3000</v>
      </c>
      <c r="V53" s="2">
        <f t="shared" si="18"/>
        <v>3000</v>
      </c>
      <c r="W53" s="2">
        <f t="shared" si="18"/>
        <v>3000</v>
      </c>
      <c r="X53" s="2">
        <f t="shared" si="18"/>
        <v>3000</v>
      </c>
      <c r="Y53" s="2">
        <f t="shared" si="18"/>
        <v>3000</v>
      </c>
      <c r="Z53" s="2">
        <f t="shared" si="18"/>
        <v>3000</v>
      </c>
      <c r="AA53" s="2">
        <f t="shared" si="18"/>
        <v>3000</v>
      </c>
      <c r="AB53" s="2">
        <f t="shared" si="18"/>
        <v>3000</v>
      </c>
    </row>
    <row r="54" spans="1:28" hidden="1" outlineLevel="1" x14ac:dyDescent="0.25">
      <c r="B54" t="s">
        <v>17</v>
      </c>
      <c r="C54">
        <f>Inputs!D18</f>
        <v>3000</v>
      </c>
      <c r="E54" s="2">
        <f>$C$54</f>
        <v>3000</v>
      </c>
      <c r="F54" s="2">
        <f t="shared" ref="F54:AB54" si="19">$C$54</f>
        <v>3000</v>
      </c>
      <c r="G54" s="2">
        <f t="shared" si="19"/>
        <v>3000</v>
      </c>
      <c r="H54" s="2">
        <f t="shared" si="19"/>
        <v>3000</v>
      </c>
      <c r="I54" s="2">
        <f t="shared" si="19"/>
        <v>3000</v>
      </c>
      <c r="J54" s="2">
        <f t="shared" si="19"/>
        <v>3000</v>
      </c>
      <c r="K54" s="2">
        <f t="shared" si="19"/>
        <v>3000</v>
      </c>
      <c r="L54" s="2">
        <f t="shared" si="19"/>
        <v>3000</v>
      </c>
      <c r="M54" s="2">
        <f t="shared" si="19"/>
        <v>3000</v>
      </c>
      <c r="N54" s="2">
        <f t="shared" si="19"/>
        <v>3000</v>
      </c>
      <c r="O54" s="2">
        <f t="shared" si="19"/>
        <v>3000</v>
      </c>
      <c r="P54" s="2">
        <f t="shared" si="19"/>
        <v>3000</v>
      </c>
      <c r="Q54" s="2">
        <f t="shared" si="19"/>
        <v>3000</v>
      </c>
      <c r="R54" s="2">
        <f t="shared" si="19"/>
        <v>3000</v>
      </c>
      <c r="S54" s="2">
        <f t="shared" si="19"/>
        <v>3000</v>
      </c>
      <c r="T54" s="2">
        <f t="shared" si="19"/>
        <v>3000</v>
      </c>
      <c r="U54" s="2">
        <f t="shared" si="19"/>
        <v>3000</v>
      </c>
      <c r="V54" s="2">
        <f t="shared" si="19"/>
        <v>3000</v>
      </c>
      <c r="W54" s="2">
        <f t="shared" si="19"/>
        <v>3000</v>
      </c>
      <c r="X54" s="2">
        <f t="shared" si="19"/>
        <v>3000</v>
      </c>
      <c r="Y54" s="2">
        <f t="shared" si="19"/>
        <v>3000</v>
      </c>
      <c r="Z54" s="2">
        <f t="shared" si="19"/>
        <v>3000</v>
      </c>
      <c r="AA54" s="2">
        <f t="shared" si="19"/>
        <v>3000</v>
      </c>
      <c r="AB54" s="2">
        <f t="shared" si="19"/>
        <v>3000</v>
      </c>
    </row>
    <row r="55" spans="1:28" hidden="1" outlineLevel="1" x14ac:dyDescent="0.25">
      <c r="B55" t="s">
        <v>18</v>
      </c>
      <c r="C55">
        <f>Inputs!D19</f>
        <v>3000</v>
      </c>
      <c r="E55" s="2">
        <f>$C$55</f>
        <v>3000</v>
      </c>
      <c r="F55" s="2">
        <f t="shared" ref="F55:AB55" si="20">$C$55</f>
        <v>3000</v>
      </c>
      <c r="G55" s="2">
        <f t="shared" si="20"/>
        <v>3000</v>
      </c>
      <c r="H55" s="2">
        <f t="shared" si="20"/>
        <v>3000</v>
      </c>
      <c r="I55" s="2">
        <f t="shared" si="20"/>
        <v>3000</v>
      </c>
      <c r="J55" s="2">
        <f t="shared" si="20"/>
        <v>3000</v>
      </c>
      <c r="K55" s="2">
        <f t="shared" si="20"/>
        <v>3000</v>
      </c>
      <c r="L55" s="2">
        <f t="shared" si="20"/>
        <v>3000</v>
      </c>
      <c r="M55" s="2">
        <f t="shared" si="20"/>
        <v>3000</v>
      </c>
      <c r="N55" s="2">
        <f t="shared" si="20"/>
        <v>3000</v>
      </c>
      <c r="O55" s="2">
        <f t="shared" si="20"/>
        <v>3000</v>
      </c>
      <c r="P55" s="2">
        <f t="shared" si="20"/>
        <v>3000</v>
      </c>
      <c r="Q55" s="2">
        <f t="shared" si="20"/>
        <v>3000</v>
      </c>
      <c r="R55" s="2">
        <f t="shared" si="20"/>
        <v>3000</v>
      </c>
      <c r="S55" s="2">
        <f t="shared" si="20"/>
        <v>3000</v>
      </c>
      <c r="T55" s="2">
        <f t="shared" si="20"/>
        <v>3000</v>
      </c>
      <c r="U55" s="2">
        <f t="shared" si="20"/>
        <v>3000</v>
      </c>
      <c r="V55" s="2">
        <f t="shared" si="20"/>
        <v>3000</v>
      </c>
      <c r="W55" s="2">
        <f t="shared" si="20"/>
        <v>3000</v>
      </c>
      <c r="X55" s="2">
        <f t="shared" si="20"/>
        <v>3000</v>
      </c>
      <c r="Y55" s="2">
        <f t="shared" si="20"/>
        <v>3000</v>
      </c>
      <c r="Z55" s="2">
        <f t="shared" si="20"/>
        <v>3000</v>
      </c>
      <c r="AA55" s="2">
        <f t="shared" si="20"/>
        <v>3000</v>
      </c>
      <c r="AB55" s="2">
        <f t="shared" si="20"/>
        <v>3000</v>
      </c>
    </row>
    <row r="56" spans="1:28" hidden="1" outlineLevel="1" x14ac:dyDescent="0.25">
      <c r="B56" t="s">
        <v>11</v>
      </c>
      <c r="C56">
        <f>SUM(C53:C55)</f>
        <v>9000</v>
      </c>
      <c r="E56" s="2">
        <f t="shared" ref="E56:AB56" si="21">SUM(E53:E55)</f>
        <v>9000</v>
      </c>
      <c r="F56" s="2">
        <f t="shared" si="21"/>
        <v>9000</v>
      </c>
      <c r="G56" s="2">
        <f t="shared" si="21"/>
        <v>9000</v>
      </c>
      <c r="H56" s="2">
        <f t="shared" si="21"/>
        <v>9000</v>
      </c>
      <c r="I56" s="2">
        <f t="shared" si="21"/>
        <v>9000</v>
      </c>
      <c r="J56" s="2">
        <f t="shared" si="21"/>
        <v>9000</v>
      </c>
      <c r="K56" s="2">
        <f t="shared" si="21"/>
        <v>9000</v>
      </c>
      <c r="L56" s="2">
        <f t="shared" si="21"/>
        <v>9000</v>
      </c>
      <c r="M56" s="2">
        <f t="shared" si="21"/>
        <v>9000</v>
      </c>
      <c r="N56" s="2">
        <f t="shared" si="21"/>
        <v>9000</v>
      </c>
      <c r="O56" s="2">
        <f t="shared" si="21"/>
        <v>9000</v>
      </c>
      <c r="P56" s="2">
        <f t="shared" si="21"/>
        <v>9000</v>
      </c>
      <c r="Q56" s="2">
        <f t="shared" si="21"/>
        <v>9000</v>
      </c>
      <c r="R56" s="2">
        <f t="shared" si="21"/>
        <v>9000</v>
      </c>
      <c r="S56" s="2">
        <f t="shared" si="21"/>
        <v>9000</v>
      </c>
      <c r="T56" s="2">
        <f t="shared" si="21"/>
        <v>9000</v>
      </c>
      <c r="U56" s="2">
        <f t="shared" si="21"/>
        <v>9000</v>
      </c>
      <c r="V56" s="2">
        <f t="shared" si="21"/>
        <v>9000</v>
      </c>
      <c r="W56" s="2">
        <f t="shared" si="21"/>
        <v>9000</v>
      </c>
      <c r="X56" s="2">
        <f t="shared" si="21"/>
        <v>9000</v>
      </c>
      <c r="Y56" s="2">
        <f t="shared" si="21"/>
        <v>9000</v>
      </c>
      <c r="Z56" s="2">
        <f t="shared" si="21"/>
        <v>9000</v>
      </c>
      <c r="AA56" s="2">
        <f t="shared" si="21"/>
        <v>9000</v>
      </c>
      <c r="AB56" s="2">
        <f t="shared" si="21"/>
        <v>9000</v>
      </c>
    </row>
    <row r="57" spans="1:28" hidden="1" outlineLevel="1" x14ac:dyDescent="0.25">
      <c r="B57" s="1" t="s">
        <v>68</v>
      </c>
      <c r="E57" s="2"/>
      <c r="F57" s="2"/>
      <c r="G57" s="2"/>
      <c r="H57" s="2"/>
      <c r="I57" s="2"/>
      <c r="J57" s="2"/>
      <c r="K57" s="2"/>
      <c r="L57" s="2"/>
      <c r="M57" s="2"/>
      <c r="N57" s="2"/>
      <c r="O57" s="2"/>
      <c r="P57" s="2"/>
      <c r="Q57" s="2"/>
      <c r="R57" s="2"/>
      <c r="S57" s="2"/>
      <c r="T57" s="2"/>
      <c r="U57" s="2"/>
      <c r="V57" s="2"/>
      <c r="W57" s="2"/>
      <c r="X57" s="2"/>
      <c r="Y57" s="2"/>
      <c r="Z57" s="2"/>
      <c r="AA57" s="2"/>
      <c r="AB57" s="2"/>
    </row>
    <row r="58" spans="1:28" hidden="1" outlineLevel="1" x14ac:dyDescent="0.25">
      <c r="B58" t="s">
        <v>13</v>
      </c>
      <c r="C58" s="12">
        <f>Inputs!C17</f>
        <v>2</v>
      </c>
      <c r="E58" s="2">
        <f>$C58*E53</f>
        <v>6000</v>
      </c>
      <c r="F58" s="2">
        <f t="shared" ref="F58:AB60" si="22">$C58*F53</f>
        <v>6000</v>
      </c>
      <c r="G58" s="2">
        <f t="shared" si="22"/>
        <v>6000</v>
      </c>
      <c r="H58" s="2">
        <f t="shared" si="22"/>
        <v>6000</v>
      </c>
      <c r="I58" s="2">
        <f t="shared" si="22"/>
        <v>6000</v>
      </c>
      <c r="J58" s="2">
        <f t="shared" si="22"/>
        <v>6000</v>
      </c>
      <c r="K58" s="2">
        <f t="shared" si="22"/>
        <v>6000</v>
      </c>
      <c r="L58" s="2">
        <f t="shared" si="22"/>
        <v>6000</v>
      </c>
      <c r="M58" s="2">
        <f t="shared" si="22"/>
        <v>6000</v>
      </c>
      <c r="N58" s="2">
        <f t="shared" si="22"/>
        <v>6000</v>
      </c>
      <c r="O58" s="2">
        <f t="shared" si="22"/>
        <v>6000</v>
      </c>
      <c r="P58" s="2">
        <f t="shared" si="22"/>
        <v>6000</v>
      </c>
      <c r="Q58" s="2">
        <f t="shared" si="22"/>
        <v>6000</v>
      </c>
      <c r="R58" s="2">
        <f t="shared" si="22"/>
        <v>6000</v>
      </c>
      <c r="S58" s="2">
        <f t="shared" si="22"/>
        <v>6000</v>
      </c>
      <c r="T58" s="2">
        <f t="shared" si="22"/>
        <v>6000</v>
      </c>
      <c r="U58" s="2">
        <f t="shared" si="22"/>
        <v>6000</v>
      </c>
      <c r="V58" s="2">
        <f t="shared" si="22"/>
        <v>6000</v>
      </c>
      <c r="W58" s="2">
        <f t="shared" si="22"/>
        <v>6000</v>
      </c>
      <c r="X58" s="2">
        <f t="shared" si="22"/>
        <v>6000</v>
      </c>
      <c r="Y58" s="2">
        <f t="shared" si="22"/>
        <v>6000</v>
      </c>
      <c r="Z58" s="2">
        <f t="shared" si="22"/>
        <v>6000</v>
      </c>
      <c r="AA58" s="2">
        <f t="shared" si="22"/>
        <v>6000</v>
      </c>
      <c r="AB58" s="2">
        <f t="shared" si="22"/>
        <v>6000</v>
      </c>
    </row>
    <row r="59" spans="1:28" hidden="1" outlineLevel="1" x14ac:dyDescent="0.25">
      <c r="B59" t="s">
        <v>17</v>
      </c>
      <c r="C59" s="12">
        <f>Inputs!C18</f>
        <v>4</v>
      </c>
      <c r="E59" s="2">
        <f t="shared" ref="E59:T60" si="23">$C59*E54</f>
        <v>12000</v>
      </c>
      <c r="F59" s="2">
        <f t="shared" si="23"/>
        <v>12000</v>
      </c>
      <c r="G59" s="2">
        <f t="shared" si="23"/>
        <v>12000</v>
      </c>
      <c r="H59" s="2">
        <f t="shared" si="23"/>
        <v>12000</v>
      </c>
      <c r="I59" s="2">
        <f t="shared" si="23"/>
        <v>12000</v>
      </c>
      <c r="J59" s="2">
        <f t="shared" si="23"/>
        <v>12000</v>
      </c>
      <c r="K59" s="2">
        <f t="shared" si="23"/>
        <v>12000</v>
      </c>
      <c r="L59" s="2">
        <f t="shared" si="23"/>
        <v>12000</v>
      </c>
      <c r="M59" s="2">
        <f t="shared" si="23"/>
        <v>12000</v>
      </c>
      <c r="N59" s="2">
        <f t="shared" si="23"/>
        <v>12000</v>
      </c>
      <c r="O59" s="2">
        <f t="shared" si="23"/>
        <v>12000</v>
      </c>
      <c r="P59" s="2">
        <f t="shared" si="23"/>
        <v>12000</v>
      </c>
      <c r="Q59" s="2">
        <f t="shared" si="23"/>
        <v>12000</v>
      </c>
      <c r="R59" s="2">
        <f t="shared" si="23"/>
        <v>12000</v>
      </c>
      <c r="S59" s="2">
        <f t="shared" si="23"/>
        <v>12000</v>
      </c>
      <c r="T59" s="2">
        <f t="shared" si="23"/>
        <v>12000</v>
      </c>
      <c r="U59" s="2">
        <f t="shared" si="22"/>
        <v>12000</v>
      </c>
      <c r="V59" s="2">
        <f t="shared" si="22"/>
        <v>12000</v>
      </c>
      <c r="W59" s="2">
        <f t="shared" si="22"/>
        <v>12000</v>
      </c>
      <c r="X59" s="2">
        <f t="shared" si="22"/>
        <v>12000</v>
      </c>
      <c r="Y59" s="2">
        <f t="shared" si="22"/>
        <v>12000</v>
      </c>
      <c r="Z59" s="2">
        <f t="shared" si="22"/>
        <v>12000</v>
      </c>
      <c r="AA59" s="2">
        <f t="shared" si="22"/>
        <v>12000</v>
      </c>
      <c r="AB59" s="2">
        <f t="shared" si="22"/>
        <v>12000</v>
      </c>
    </row>
    <row r="60" spans="1:28" hidden="1" outlineLevel="1" x14ac:dyDescent="0.25">
      <c r="B60" t="s">
        <v>18</v>
      </c>
      <c r="C60" s="12">
        <f>Inputs!C19</f>
        <v>2</v>
      </c>
      <c r="E60" s="2">
        <f t="shared" si="23"/>
        <v>6000</v>
      </c>
      <c r="F60" s="2">
        <f t="shared" si="22"/>
        <v>6000</v>
      </c>
      <c r="G60" s="2">
        <f t="shared" si="22"/>
        <v>6000</v>
      </c>
      <c r="H60" s="2">
        <f t="shared" si="22"/>
        <v>6000</v>
      </c>
      <c r="I60" s="2">
        <f t="shared" si="22"/>
        <v>6000</v>
      </c>
      <c r="J60" s="2">
        <f t="shared" si="22"/>
        <v>6000</v>
      </c>
      <c r="K60" s="2">
        <f t="shared" si="22"/>
        <v>6000</v>
      </c>
      <c r="L60" s="2">
        <f t="shared" si="22"/>
        <v>6000</v>
      </c>
      <c r="M60" s="2">
        <f t="shared" si="22"/>
        <v>6000</v>
      </c>
      <c r="N60" s="2">
        <f t="shared" si="22"/>
        <v>6000</v>
      </c>
      <c r="O60" s="2">
        <f t="shared" si="22"/>
        <v>6000</v>
      </c>
      <c r="P60" s="2">
        <f t="shared" si="22"/>
        <v>6000</v>
      </c>
      <c r="Q60" s="2">
        <f t="shared" si="22"/>
        <v>6000</v>
      </c>
      <c r="R60" s="2">
        <f t="shared" si="22"/>
        <v>6000</v>
      </c>
      <c r="S60" s="2">
        <f t="shared" si="22"/>
        <v>6000</v>
      </c>
      <c r="T60" s="2">
        <f t="shared" si="22"/>
        <v>6000</v>
      </c>
      <c r="U60" s="2">
        <f t="shared" si="22"/>
        <v>6000</v>
      </c>
      <c r="V60" s="2">
        <f t="shared" si="22"/>
        <v>6000</v>
      </c>
      <c r="W60" s="2">
        <f t="shared" si="22"/>
        <v>6000</v>
      </c>
      <c r="X60" s="2">
        <f t="shared" si="22"/>
        <v>6000</v>
      </c>
      <c r="Y60" s="2">
        <f t="shared" si="22"/>
        <v>6000</v>
      </c>
      <c r="Z60" s="2">
        <f t="shared" si="22"/>
        <v>6000</v>
      </c>
      <c r="AA60" s="2">
        <f t="shared" si="22"/>
        <v>6000</v>
      </c>
      <c r="AB60" s="2">
        <f t="shared" si="22"/>
        <v>6000</v>
      </c>
    </row>
    <row r="61" spans="1:28" hidden="1" outlineLevel="1" x14ac:dyDescent="0.25">
      <c r="B61" t="s">
        <v>11</v>
      </c>
      <c r="C61" s="12">
        <f>SUM(C58:C60)</f>
        <v>8</v>
      </c>
      <c r="E61" s="32">
        <f t="shared" ref="E61:AB61" si="24">SUM(E58:E60)</f>
        <v>24000</v>
      </c>
      <c r="F61" s="32">
        <f t="shared" si="24"/>
        <v>24000</v>
      </c>
      <c r="G61" s="32">
        <f t="shared" si="24"/>
        <v>24000</v>
      </c>
      <c r="H61" s="32">
        <f t="shared" si="24"/>
        <v>24000</v>
      </c>
      <c r="I61" s="32">
        <f t="shared" si="24"/>
        <v>24000</v>
      </c>
      <c r="J61" s="32">
        <f t="shared" si="24"/>
        <v>24000</v>
      </c>
      <c r="K61" s="32">
        <f t="shared" si="24"/>
        <v>24000</v>
      </c>
      <c r="L61" s="32">
        <f t="shared" si="24"/>
        <v>24000</v>
      </c>
      <c r="M61" s="32">
        <f t="shared" si="24"/>
        <v>24000</v>
      </c>
      <c r="N61" s="32">
        <f t="shared" si="24"/>
        <v>24000</v>
      </c>
      <c r="O61" s="32">
        <f t="shared" si="24"/>
        <v>24000</v>
      </c>
      <c r="P61" s="32">
        <f t="shared" si="24"/>
        <v>24000</v>
      </c>
      <c r="Q61" s="32">
        <f t="shared" si="24"/>
        <v>24000</v>
      </c>
      <c r="R61" s="32">
        <f t="shared" si="24"/>
        <v>24000</v>
      </c>
      <c r="S61" s="32">
        <f t="shared" si="24"/>
        <v>24000</v>
      </c>
      <c r="T61" s="32">
        <f t="shared" si="24"/>
        <v>24000</v>
      </c>
      <c r="U61" s="32">
        <f t="shared" si="24"/>
        <v>24000</v>
      </c>
      <c r="V61" s="32">
        <f t="shared" si="24"/>
        <v>24000</v>
      </c>
      <c r="W61" s="32">
        <f t="shared" si="24"/>
        <v>24000</v>
      </c>
      <c r="X61" s="32">
        <f t="shared" si="24"/>
        <v>24000</v>
      </c>
      <c r="Y61" s="32">
        <f t="shared" si="24"/>
        <v>24000</v>
      </c>
      <c r="Z61" s="32">
        <f t="shared" si="24"/>
        <v>24000</v>
      </c>
      <c r="AA61" s="32">
        <f t="shared" si="24"/>
        <v>24000</v>
      </c>
      <c r="AB61" s="32">
        <f t="shared" si="24"/>
        <v>24000</v>
      </c>
    </row>
    <row r="62" spans="1:28" hidden="1" outlineLevel="1" x14ac:dyDescent="0.25">
      <c r="C62" s="8"/>
      <c r="E62" s="32"/>
      <c r="F62" s="32"/>
      <c r="G62" s="32"/>
      <c r="H62" s="32"/>
      <c r="I62" s="32"/>
      <c r="J62" s="32"/>
      <c r="K62" s="32"/>
      <c r="L62" s="32"/>
      <c r="M62" s="32"/>
      <c r="N62" s="32"/>
      <c r="O62" s="32"/>
      <c r="P62" s="32"/>
      <c r="Q62" s="32"/>
      <c r="R62" s="32"/>
      <c r="S62" s="32"/>
      <c r="T62" s="32"/>
      <c r="U62" s="32"/>
      <c r="V62" s="32"/>
      <c r="W62" s="32"/>
      <c r="X62" s="32"/>
      <c r="Y62" s="32"/>
      <c r="Z62" s="32"/>
      <c r="AA62" s="32"/>
      <c r="AB62" s="32"/>
    </row>
    <row r="63" spans="1:28" hidden="1" outlineLevel="1" x14ac:dyDescent="0.25">
      <c r="B63" s="1" t="s">
        <v>65</v>
      </c>
      <c r="C63" s="8"/>
      <c r="E63" s="32"/>
      <c r="F63" s="32"/>
      <c r="G63" s="32"/>
      <c r="H63" s="32"/>
      <c r="I63" s="32"/>
      <c r="J63" s="32"/>
      <c r="K63" s="32"/>
      <c r="L63" s="32"/>
      <c r="M63" s="32"/>
      <c r="N63" s="32"/>
      <c r="O63" s="32"/>
      <c r="P63" s="32"/>
      <c r="Q63" s="32"/>
      <c r="R63" s="32"/>
      <c r="S63" s="32"/>
      <c r="T63" s="32"/>
      <c r="U63" s="32"/>
      <c r="V63" s="32"/>
      <c r="W63" s="32"/>
      <c r="X63" s="32"/>
      <c r="Y63" s="32"/>
      <c r="Z63" s="32"/>
      <c r="AA63" s="32"/>
      <c r="AB63" s="32"/>
    </row>
    <row r="64" spans="1:28" hidden="1" outlineLevel="1" x14ac:dyDescent="0.25">
      <c r="B64" t="s">
        <v>13</v>
      </c>
      <c r="C64" s="24">
        <f>Inputs!C23</f>
        <v>0</v>
      </c>
      <c r="E64" s="32">
        <f t="shared" ref="E64:AB64" si="25">E34*$C64</f>
        <v>0</v>
      </c>
      <c r="F64" s="32">
        <f t="shared" si="25"/>
        <v>0</v>
      </c>
      <c r="G64" s="32">
        <f t="shared" si="25"/>
        <v>0</v>
      </c>
      <c r="H64" s="32">
        <f t="shared" si="25"/>
        <v>0</v>
      </c>
      <c r="I64" s="32">
        <f t="shared" si="25"/>
        <v>0</v>
      </c>
      <c r="J64" s="32">
        <f t="shared" si="25"/>
        <v>0</v>
      </c>
      <c r="K64" s="32">
        <f t="shared" si="25"/>
        <v>0</v>
      </c>
      <c r="L64" s="32">
        <f t="shared" si="25"/>
        <v>0</v>
      </c>
      <c r="M64" s="32">
        <f t="shared" si="25"/>
        <v>0</v>
      </c>
      <c r="N64" s="32">
        <f t="shared" si="25"/>
        <v>0</v>
      </c>
      <c r="O64" s="32">
        <f t="shared" si="25"/>
        <v>0</v>
      </c>
      <c r="P64" s="32">
        <f t="shared" si="25"/>
        <v>0</v>
      </c>
      <c r="Q64" s="32">
        <f t="shared" si="25"/>
        <v>0</v>
      </c>
      <c r="R64" s="32">
        <f t="shared" si="25"/>
        <v>0</v>
      </c>
      <c r="S64" s="32">
        <f t="shared" si="25"/>
        <v>0</v>
      </c>
      <c r="T64" s="32">
        <f t="shared" si="25"/>
        <v>0</v>
      </c>
      <c r="U64" s="32">
        <f t="shared" si="25"/>
        <v>0</v>
      </c>
      <c r="V64" s="32">
        <f t="shared" si="25"/>
        <v>0</v>
      </c>
      <c r="W64" s="32">
        <f t="shared" si="25"/>
        <v>0</v>
      </c>
      <c r="X64" s="32">
        <f t="shared" si="25"/>
        <v>0</v>
      </c>
      <c r="Y64" s="32">
        <f t="shared" si="25"/>
        <v>0</v>
      </c>
      <c r="Z64" s="32">
        <f t="shared" si="25"/>
        <v>0</v>
      </c>
      <c r="AA64" s="32">
        <f t="shared" si="25"/>
        <v>0</v>
      </c>
      <c r="AB64" s="32">
        <f t="shared" si="25"/>
        <v>0</v>
      </c>
    </row>
    <row r="65" spans="1:28" hidden="1" outlineLevel="1" x14ac:dyDescent="0.25">
      <c r="B65" t="s">
        <v>17</v>
      </c>
      <c r="C65" s="24">
        <f>Inputs!C24</f>
        <v>0.2</v>
      </c>
      <c r="E65" s="32">
        <f t="shared" ref="E65:AB65" si="26">E35*$C65</f>
        <v>0</v>
      </c>
      <c r="F65" s="32">
        <f t="shared" si="26"/>
        <v>0</v>
      </c>
      <c r="G65" s="32">
        <f t="shared" si="26"/>
        <v>1672</v>
      </c>
      <c r="H65" s="32">
        <f t="shared" si="26"/>
        <v>1672</v>
      </c>
      <c r="I65" s="32">
        <f t="shared" si="26"/>
        <v>3344</v>
      </c>
      <c r="J65" s="32">
        <f t="shared" si="26"/>
        <v>3344</v>
      </c>
      <c r="K65" s="32">
        <f t="shared" si="26"/>
        <v>3344</v>
      </c>
      <c r="L65" s="32">
        <f t="shared" si="26"/>
        <v>5016</v>
      </c>
      <c r="M65" s="32">
        <f t="shared" si="26"/>
        <v>5016</v>
      </c>
      <c r="N65" s="32">
        <f t="shared" si="26"/>
        <v>6688</v>
      </c>
      <c r="O65" s="32">
        <f t="shared" si="26"/>
        <v>6688</v>
      </c>
      <c r="P65" s="32">
        <f t="shared" si="26"/>
        <v>6688</v>
      </c>
      <c r="Q65" s="32">
        <f t="shared" si="26"/>
        <v>8360</v>
      </c>
      <c r="R65" s="32">
        <f t="shared" si="26"/>
        <v>8360</v>
      </c>
      <c r="S65" s="32">
        <f t="shared" si="26"/>
        <v>10032</v>
      </c>
      <c r="T65" s="32">
        <f t="shared" si="26"/>
        <v>10032</v>
      </c>
      <c r="U65" s="32">
        <f t="shared" si="26"/>
        <v>10032</v>
      </c>
      <c r="V65" s="32">
        <f t="shared" si="26"/>
        <v>11704</v>
      </c>
      <c r="W65" s="32">
        <f t="shared" si="26"/>
        <v>11704</v>
      </c>
      <c r="X65" s="32">
        <f t="shared" si="26"/>
        <v>13376</v>
      </c>
      <c r="Y65" s="32">
        <f t="shared" si="26"/>
        <v>13376</v>
      </c>
      <c r="Z65" s="32">
        <f t="shared" si="26"/>
        <v>13376</v>
      </c>
      <c r="AA65" s="32">
        <f t="shared" si="26"/>
        <v>13376</v>
      </c>
      <c r="AB65" s="32">
        <f t="shared" si="26"/>
        <v>13376</v>
      </c>
    </row>
    <row r="66" spans="1:28" hidden="1" outlineLevel="1" x14ac:dyDescent="0.25">
      <c r="B66" t="s">
        <v>18</v>
      </c>
      <c r="C66" s="24">
        <f>Inputs!C25</f>
        <v>0.4</v>
      </c>
      <c r="E66" s="32">
        <f t="shared" ref="E66:AB66" si="27">E36*$C66</f>
        <v>0</v>
      </c>
      <c r="F66" s="32">
        <f t="shared" si="27"/>
        <v>0</v>
      </c>
      <c r="G66" s="32">
        <f t="shared" si="27"/>
        <v>1672</v>
      </c>
      <c r="H66" s="32">
        <f t="shared" si="27"/>
        <v>1672</v>
      </c>
      <c r="I66" s="32">
        <f t="shared" si="27"/>
        <v>3344</v>
      </c>
      <c r="J66" s="32">
        <f t="shared" si="27"/>
        <v>3344</v>
      </c>
      <c r="K66" s="32">
        <f t="shared" si="27"/>
        <v>3344</v>
      </c>
      <c r="L66" s="32">
        <f t="shared" si="27"/>
        <v>5016</v>
      </c>
      <c r="M66" s="32">
        <f t="shared" si="27"/>
        <v>5016</v>
      </c>
      <c r="N66" s="32">
        <f t="shared" si="27"/>
        <v>6688</v>
      </c>
      <c r="O66" s="32">
        <f t="shared" si="27"/>
        <v>6688</v>
      </c>
      <c r="P66" s="32">
        <f t="shared" si="27"/>
        <v>6688</v>
      </c>
      <c r="Q66" s="32">
        <f t="shared" si="27"/>
        <v>8360</v>
      </c>
      <c r="R66" s="32">
        <f t="shared" si="27"/>
        <v>8360</v>
      </c>
      <c r="S66" s="32">
        <f t="shared" si="27"/>
        <v>10032</v>
      </c>
      <c r="T66" s="32">
        <f t="shared" si="27"/>
        <v>10032</v>
      </c>
      <c r="U66" s="32">
        <f t="shared" si="27"/>
        <v>10032</v>
      </c>
      <c r="V66" s="32">
        <f t="shared" si="27"/>
        <v>11704</v>
      </c>
      <c r="W66" s="32">
        <f t="shared" si="27"/>
        <v>11704</v>
      </c>
      <c r="X66" s="32">
        <f t="shared" si="27"/>
        <v>13376</v>
      </c>
      <c r="Y66" s="32">
        <f t="shared" si="27"/>
        <v>13376</v>
      </c>
      <c r="Z66" s="32">
        <f t="shared" si="27"/>
        <v>13376</v>
      </c>
      <c r="AA66" s="32">
        <f t="shared" si="27"/>
        <v>13376</v>
      </c>
      <c r="AB66" s="32">
        <f t="shared" si="27"/>
        <v>13376</v>
      </c>
    </row>
    <row r="67" spans="1:28" hidden="1" outlineLevel="1" x14ac:dyDescent="0.25">
      <c r="B67" t="s">
        <v>11</v>
      </c>
      <c r="C67" s="8"/>
      <c r="E67" s="32">
        <f>SUM(E64:E66)</f>
        <v>0</v>
      </c>
      <c r="F67" s="32">
        <f t="shared" ref="F67:H67" si="28">SUM(F64:F66)</f>
        <v>0</v>
      </c>
      <c r="G67" s="32">
        <f t="shared" si="28"/>
        <v>3344</v>
      </c>
      <c r="H67" s="32">
        <f t="shared" si="28"/>
        <v>3344</v>
      </c>
      <c r="I67" s="32">
        <f t="shared" ref="I67" si="29">SUM(I64:I66)</f>
        <v>6688</v>
      </c>
      <c r="J67" s="32">
        <f t="shared" ref="J67" si="30">SUM(J64:J66)</f>
        <v>6688</v>
      </c>
      <c r="K67" s="32">
        <f t="shared" ref="K67" si="31">SUM(K64:K66)</f>
        <v>6688</v>
      </c>
      <c r="L67" s="32">
        <f t="shared" ref="L67" si="32">SUM(L64:L66)</f>
        <v>10032</v>
      </c>
      <c r="M67" s="32">
        <f t="shared" ref="M67" si="33">SUM(M64:M66)</f>
        <v>10032</v>
      </c>
      <c r="N67" s="32">
        <f t="shared" ref="N67" si="34">SUM(N64:N66)</f>
        <v>13376</v>
      </c>
      <c r="O67" s="32">
        <f t="shared" ref="O67" si="35">SUM(O64:O66)</f>
        <v>13376</v>
      </c>
      <c r="P67" s="32">
        <f t="shared" ref="P67" si="36">SUM(P64:P66)</f>
        <v>13376</v>
      </c>
      <c r="Q67" s="32">
        <f t="shared" ref="Q67" si="37">SUM(Q64:Q66)</f>
        <v>16720</v>
      </c>
      <c r="R67" s="32">
        <f t="shared" ref="R67" si="38">SUM(R64:R66)</f>
        <v>16720</v>
      </c>
      <c r="S67" s="32">
        <f t="shared" ref="S67" si="39">SUM(S64:S66)</f>
        <v>20064</v>
      </c>
      <c r="T67" s="32">
        <f t="shared" ref="T67" si="40">SUM(T64:T66)</f>
        <v>20064</v>
      </c>
      <c r="U67" s="32">
        <f t="shared" ref="U67" si="41">SUM(U64:U66)</f>
        <v>20064</v>
      </c>
      <c r="V67" s="32">
        <f t="shared" ref="V67" si="42">SUM(V64:V66)</f>
        <v>23408</v>
      </c>
      <c r="W67" s="32">
        <f t="shared" ref="W67" si="43">SUM(W64:W66)</f>
        <v>23408</v>
      </c>
      <c r="X67" s="32">
        <f t="shared" ref="X67" si="44">SUM(X64:X66)</f>
        <v>26752</v>
      </c>
      <c r="Y67" s="32">
        <f t="shared" ref="Y67" si="45">SUM(Y64:Y66)</f>
        <v>26752</v>
      </c>
      <c r="Z67" s="32">
        <f t="shared" ref="Z67" si="46">SUM(Z64:Z66)</f>
        <v>26752</v>
      </c>
      <c r="AA67" s="32">
        <f t="shared" ref="AA67" si="47">SUM(AA64:AA66)</f>
        <v>26752</v>
      </c>
      <c r="AB67" s="32">
        <f t="shared" ref="AB67" si="48">SUM(AB64:AB66)</f>
        <v>26752</v>
      </c>
    </row>
    <row r="68" spans="1:28" hidden="1" outlineLevel="1" x14ac:dyDescent="0.25">
      <c r="E68" s="2"/>
      <c r="F68" s="2"/>
      <c r="G68" s="2"/>
      <c r="H68" s="2"/>
      <c r="I68" s="2"/>
      <c r="J68" s="2"/>
      <c r="K68" s="2"/>
      <c r="L68" s="2"/>
      <c r="M68" s="2"/>
      <c r="N68" s="2"/>
      <c r="O68" s="2"/>
      <c r="P68" s="2"/>
      <c r="Q68" s="2"/>
      <c r="R68" s="2"/>
      <c r="S68" s="2"/>
      <c r="T68" s="2"/>
      <c r="U68" s="2"/>
      <c r="V68" s="2"/>
      <c r="W68" s="2"/>
      <c r="X68" s="2"/>
      <c r="Y68" s="2"/>
      <c r="Z68" s="2"/>
      <c r="AA68" s="2"/>
      <c r="AB68" s="2"/>
    </row>
    <row r="69" spans="1:28" hidden="1" outlineLevel="1" x14ac:dyDescent="0.25">
      <c r="B69" t="s">
        <v>29</v>
      </c>
      <c r="C69">
        <f>Inputs!F3</f>
        <v>8000</v>
      </c>
      <c r="E69" s="14">
        <f>$C$69</f>
        <v>8000</v>
      </c>
      <c r="F69" s="14">
        <f t="shared" ref="F69:AB69" si="49">$C$69</f>
        <v>8000</v>
      </c>
      <c r="G69" s="14">
        <f t="shared" si="49"/>
        <v>8000</v>
      </c>
      <c r="H69" s="14">
        <f t="shared" si="49"/>
        <v>8000</v>
      </c>
      <c r="I69" s="14">
        <f t="shared" si="49"/>
        <v>8000</v>
      </c>
      <c r="J69" s="14">
        <f t="shared" si="49"/>
        <v>8000</v>
      </c>
      <c r="K69" s="14">
        <f t="shared" si="49"/>
        <v>8000</v>
      </c>
      <c r="L69" s="14">
        <f t="shared" si="49"/>
        <v>8000</v>
      </c>
      <c r="M69" s="14">
        <f t="shared" si="49"/>
        <v>8000</v>
      </c>
      <c r="N69" s="14">
        <f t="shared" si="49"/>
        <v>8000</v>
      </c>
      <c r="O69" s="14">
        <f t="shared" si="49"/>
        <v>8000</v>
      </c>
      <c r="P69" s="14">
        <f t="shared" si="49"/>
        <v>8000</v>
      </c>
      <c r="Q69" s="14">
        <f t="shared" si="49"/>
        <v>8000</v>
      </c>
      <c r="R69" s="14">
        <f t="shared" si="49"/>
        <v>8000</v>
      </c>
      <c r="S69" s="14">
        <f t="shared" si="49"/>
        <v>8000</v>
      </c>
      <c r="T69" s="14">
        <f t="shared" si="49"/>
        <v>8000</v>
      </c>
      <c r="U69" s="14">
        <f t="shared" si="49"/>
        <v>8000</v>
      </c>
      <c r="V69" s="14">
        <f t="shared" si="49"/>
        <v>8000</v>
      </c>
      <c r="W69" s="14">
        <f t="shared" si="49"/>
        <v>8000</v>
      </c>
      <c r="X69" s="14">
        <f t="shared" si="49"/>
        <v>8000</v>
      </c>
      <c r="Y69" s="14">
        <f t="shared" si="49"/>
        <v>8000</v>
      </c>
      <c r="Z69" s="14">
        <f t="shared" si="49"/>
        <v>8000</v>
      </c>
      <c r="AA69" s="14">
        <f t="shared" si="49"/>
        <v>8000</v>
      </c>
      <c r="AB69" s="14">
        <f t="shared" si="49"/>
        <v>8000</v>
      </c>
    </row>
    <row r="70" spans="1:28" hidden="1" outlineLevel="1" x14ac:dyDescent="0.25">
      <c r="E70" s="2"/>
      <c r="F70" s="2"/>
      <c r="G70" s="2"/>
      <c r="H70" s="2"/>
      <c r="I70" s="2"/>
      <c r="J70" s="2"/>
      <c r="K70" s="2"/>
      <c r="L70" s="2"/>
      <c r="M70" s="2"/>
      <c r="N70" s="2"/>
      <c r="O70" s="2"/>
      <c r="P70" s="2"/>
      <c r="Q70" s="2"/>
      <c r="R70" s="2"/>
      <c r="S70" s="2"/>
      <c r="T70" s="2"/>
      <c r="U70" s="2"/>
      <c r="V70" s="2"/>
      <c r="W70" s="2"/>
      <c r="X70" s="2"/>
      <c r="Y70" s="2"/>
      <c r="Z70" s="2"/>
      <c r="AA70" s="2"/>
      <c r="AB70" s="2"/>
    </row>
    <row r="71" spans="1:28" hidden="1" outlineLevel="1" x14ac:dyDescent="0.25">
      <c r="B71" t="s">
        <v>21</v>
      </c>
      <c r="C71">
        <f>Inputs!F8</f>
        <v>1666.6666666666667</v>
      </c>
      <c r="E71" s="14">
        <f>$C$71</f>
        <v>1666.6666666666667</v>
      </c>
      <c r="F71" s="14">
        <f t="shared" ref="F71:AB71" si="50">$C$71</f>
        <v>1666.6666666666667</v>
      </c>
      <c r="G71" s="14">
        <f t="shared" si="50"/>
        <v>1666.6666666666667</v>
      </c>
      <c r="H71" s="14">
        <f t="shared" si="50"/>
        <v>1666.6666666666667</v>
      </c>
      <c r="I71" s="14">
        <f t="shared" si="50"/>
        <v>1666.6666666666667</v>
      </c>
      <c r="J71" s="14">
        <f t="shared" si="50"/>
        <v>1666.6666666666667</v>
      </c>
      <c r="K71" s="14">
        <f t="shared" si="50"/>
        <v>1666.6666666666667</v>
      </c>
      <c r="L71" s="14">
        <f t="shared" si="50"/>
        <v>1666.6666666666667</v>
      </c>
      <c r="M71" s="14">
        <f t="shared" si="50"/>
        <v>1666.6666666666667</v>
      </c>
      <c r="N71" s="14">
        <f t="shared" si="50"/>
        <v>1666.6666666666667</v>
      </c>
      <c r="O71" s="14">
        <f t="shared" si="50"/>
        <v>1666.6666666666667</v>
      </c>
      <c r="P71" s="14">
        <f t="shared" si="50"/>
        <v>1666.6666666666667</v>
      </c>
      <c r="Q71" s="14">
        <f t="shared" si="50"/>
        <v>1666.6666666666667</v>
      </c>
      <c r="R71" s="14">
        <f t="shared" si="50"/>
        <v>1666.6666666666667</v>
      </c>
      <c r="S71" s="14">
        <f t="shared" si="50"/>
        <v>1666.6666666666667</v>
      </c>
      <c r="T71" s="14">
        <f t="shared" si="50"/>
        <v>1666.6666666666667</v>
      </c>
      <c r="U71" s="14">
        <f t="shared" si="50"/>
        <v>1666.6666666666667</v>
      </c>
      <c r="V71" s="14">
        <f t="shared" si="50"/>
        <v>1666.6666666666667</v>
      </c>
      <c r="W71" s="14">
        <f t="shared" si="50"/>
        <v>1666.6666666666667</v>
      </c>
      <c r="X71" s="14">
        <f t="shared" si="50"/>
        <v>1666.6666666666667</v>
      </c>
      <c r="Y71" s="14">
        <f t="shared" si="50"/>
        <v>1666.6666666666667</v>
      </c>
      <c r="Z71" s="14">
        <f t="shared" si="50"/>
        <v>1666.6666666666667</v>
      </c>
      <c r="AA71" s="14">
        <f t="shared" si="50"/>
        <v>1666.6666666666667</v>
      </c>
      <c r="AB71" s="14">
        <f t="shared" si="50"/>
        <v>1666.6666666666667</v>
      </c>
    </row>
    <row r="72" spans="1:28" hidden="1" outlineLevel="1" x14ac:dyDescent="0.25">
      <c r="E72" s="2"/>
      <c r="F72" s="2"/>
      <c r="G72" s="2"/>
      <c r="H72" s="2"/>
      <c r="I72" s="2"/>
      <c r="J72" s="2"/>
      <c r="K72" s="2"/>
      <c r="L72" s="2"/>
      <c r="M72" s="2"/>
      <c r="N72" s="2"/>
      <c r="O72" s="2"/>
      <c r="P72" s="2"/>
      <c r="Q72" s="2"/>
      <c r="R72" s="2"/>
      <c r="S72" s="2"/>
      <c r="T72" s="2"/>
      <c r="U72" s="2"/>
      <c r="V72" s="2"/>
      <c r="W72" s="2"/>
      <c r="X72" s="2"/>
      <c r="Y72" s="2"/>
      <c r="Z72" s="2"/>
      <c r="AA72" s="2"/>
      <c r="AB72" s="2"/>
    </row>
    <row r="73" spans="1:28" hidden="1" outlineLevel="1" x14ac:dyDescent="0.25">
      <c r="C73" t="s">
        <v>43</v>
      </c>
      <c r="E73" s="33">
        <f>E61+E69+E71+E67</f>
        <v>33666.666666666664</v>
      </c>
      <c r="F73" s="33">
        <f t="shared" ref="F73:AB73" si="51">F61+F69+F71+F67</f>
        <v>33666.666666666664</v>
      </c>
      <c r="G73" s="33">
        <f t="shared" si="51"/>
        <v>37010.666666666664</v>
      </c>
      <c r="H73" s="33">
        <f t="shared" si="51"/>
        <v>37010.666666666664</v>
      </c>
      <c r="I73" s="33">
        <f t="shared" si="51"/>
        <v>40354.666666666664</v>
      </c>
      <c r="J73" s="33">
        <f t="shared" si="51"/>
        <v>40354.666666666664</v>
      </c>
      <c r="K73" s="33">
        <f t="shared" si="51"/>
        <v>40354.666666666664</v>
      </c>
      <c r="L73" s="33">
        <f t="shared" si="51"/>
        <v>43698.666666666664</v>
      </c>
      <c r="M73" s="33">
        <f t="shared" si="51"/>
        <v>43698.666666666664</v>
      </c>
      <c r="N73" s="33">
        <f t="shared" si="51"/>
        <v>47042.666666666664</v>
      </c>
      <c r="O73" s="33">
        <f t="shared" si="51"/>
        <v>47042.666666666664</v>
      </c>
      <c r="P73" s="33">
        <f t="shared" si="51"/>
        <v>47042.666666666664</v>
      </c>
      <c r="Q73" s="33">
        <f t="shared" si="51"/>
        <v>50386.666666666664</v>
      </c>
      <c r="R73" s="33">
        <f t="shared" si="51"/>
        <v>50386.666666666664</v>
      </c>
      <c r="S73" s="33">
        <f t="shared" si="51"/>
        <v>53730.666666666664</v>
      </c>
      <c r="T73" s="33">
        <f t="shared" si="51"/>
        <v>53730.666666666664</v>
      </c>
      <c r="U73" s="33">
        <f t="shared" si="51"/>
        <v>53730.666666666664</v>
      </c>
      <c r="V73" s="33">
        <f t="shared" si="51"/>
        <v>57074.666666666664</v>
      </c>
      <c r="W73" s="33">
        <f t="shared" si="51"/>
        <v>57074.666666666664</v>
      </c>
      <c r="X73" s="33">
        <f t="shared" si="51"/>
        <v>60418.666666666664</v>
      </c>
      <c r="Y73" s="33">
        <f t="shared" si="51"/>
        <v>60418.666666666664</v>
      </c>
      <c r="Z73" s="33">
        <f t="shared" si="51"/>
        <v>60418.666666666664</v>
      </c>
      <c r="AA73" s="33">
        <f t="shared" si="51"/>
        <v>60418.666666666664</v>
      </c>
      <c r="AB73" s="33">
        <f t="shared" si="51"/>
        <v>60418.666666666664</v>
      </c>
    </row>
    <row r="74" spans="1:28" collapsed="1" x14ac:dyDescent="0.25"/>
    <row r="75" spans="1:28" x14ac:dyDescent="0.25">
      <c r="A75" s="13"/>
      <c r="B75" s="13" t="s">
        <v>7</v>
      </c>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row>
    <row r="77" spans="1:28" hidden="1" outlineLevel="1" x14ac:dyDescent="0.25">
      <c r="B77" t="s">
        <v>30</v>
      </c>
      <c r="C77">
        <f>Inputs!F14</f>
        <v>4680</v>
      </c>
      <c r="E77" s="14">
        <f>$C$77</f>
        <v>4680</v>
      </c>
      <c r="F77" s="14">
        <f t="shared" ref="F77:AB77" si="52">$C$77</f>
        <v>4680</v>
      </c>
      <c r="G77" s="14">
        <f t="shared" si="52"/>
        <v>4680</v>
      </c>
      <c r="H77" s="14">
        <f t="shared" si="52"/>
        <v>4680</v>
      </c>
      <c r="I77" s="14">
        <f t="shared" si="52"/>
        <v>4680</v>
      </c>
      <c r="J77" s="14">
        <f t="shared" si="52"/>
        <v>4680</v>
      </c>
      <c r="K77" s="14">
        <f t="shared" si="52"/>
        <v>4680</v>
      </c>
      <c r="L77" s="14">
        <f t="shared" si="52"/>
        <v>4680</v>
      </c>
      <c r="M77" s="14">
        <f t="shared" si="52"/>
        <v>4680</v>
      </c>
      <c r="N77" s="14">
        <f t="shared" si="52"/>
        <v>4680</v>
      </c>
      <c r="O77" s="14">
        <f t="shared" si="52"/>
        <v>4680</v>
      </c>
      <c r="P77" s="14">
        <f t="shared" si="52"/>
        <v>4680</v>
      </c>
      <c r="Q77" s="14">
        <f t="shared" si="52"/>
        <v>4680</v>
      </c>
      <c r="R77" s="14">
        <f t="shared" si="52"/>
        <v>4680</v>
      </c>
      <c r="S77" s="14">
        <f t="shared" si="52"/>
        <v>4680</v>
      </c>
      <c r="T77" s="14">
        <f t="shared" si="52"/>
        <v>4680</v>
      </c>
      <c r="U77" s="14">
        <f t="shared" si="52"/>
        <v>4680</v>
      </c>
      <c r="V77" s="14">
        <f t="shared" si="52"/>
        <v>4680</v>
      </c>
      <c r="W77" s="14">
        <f t="shared" si="52"/>
        <v>4680</v>
      </c>
      <c r="X77" s="14">
        <f t="shared" si="52"/>
        <v>4680</v>
      </c>
      <c r="Y77" s="14">
        <f t="shared" si="52"/>
        <v>4680</v>
      </c>
      <c r="Z77" s="14">
        <f t="shared" si="52"/>
        <v>4680</v>
      </c>
      <c r="AA77" s="14">
        <f t="shared" si="52"/>
        <v>4680</v>
      </c>
      <c r="AB77" s="14">
        <f t="shared" si="52"/>
        <v>4680</v>
      </c>
    </row>
    <row r="78" spans="1:28" hidden="1" outlineLevel="1" x14ac:dyDescent="0.25"/>
    <row r="79" spans="1:28" collapsed="1" x14ac:dyDescent="0.25">
      <c r="A79" s="13"/>
      <c r="B79" s="13" t="s">
        <v>3</v>
      </c>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row>
    <row r="81" spans="1:28" hidden="1" outlineLevel="2" x14ac:dyDescent="0.25">
      <c r="B81" t="s">
        <v>5</v>
      </c>
      <c r="C81" s="2">
        <f>Inputs!D6</f>
        <v>100000</v>
      </c>
      <c r="D81" s="2"/>
      <c r="E81" s="2">
        <f>C81</f>
        <v>100000</v>
      </c>
      <c r="F81" s="2"/>
      <c r="G81" s="2"/>
      <c r="H81" s="2"/>
      <c r="I81" s="2"/>
      <c r="J81" s="2"/>
      <c r="K81" s="2"/>
      <c r="L81" s="2"/>
      <c r="M81" s="2"/>
      <c r="N81" s="2"/>
      <c r="O81" s="2"/>
      <c r="P81" s="2"/>
      <c r="Q81" s="2"/>
      <c r="R81" s="2"/>
      <c r="S81" s="2"/>
      <c r="T81" s="2"/>
      <c r="U81" s="2"/>
      <c r="V81" s="2"/>
      <c r="W81" s="2"/>
      <c r="X81" s="2"/>
      <c r="Y81" s="2"/>
      <c r="Z81" s="2"/>
      <c r="AA81" s="2"/>
      <c r="AB81" s="2"/>
    </row>
    <row r="82" spans="1:28" hidden="1" outlineLevel="2" x14ac:dyDescent="0.25">
      <c r="B82" t="s">
        <v>6</v>
      </c>
      <c r="C82" s="2">
        <f>Inputs!D7</f>
        <v>100000</v>
      </c>
      <c r="D82" s="2"/>
      <c r="E82" s="2">
        <f>C82</f>
        <v>100000</v>
      </c>
      <c r="F82" s="2"/>
      <c r="G82" s="2"/>
      <c r="H82" s="2"/>
      <c r="I82" s="2"/>
      <c r="J82" s="2"/>
      <c r="K82" s="2"/>
      <c r="L82" s="2"/>
      <c r="M82" s="2"/>
      <c r="N82" s="2"/>
      <c r="O82" s="2"/>
      <c r="P82" s="2"/>
      <c r="Q82" s="2"/>
      <c r="R82" s="2"/>
      <c r="S82" s="2"/>
      <c r="T82" s="2"/>
      <c r="U82" s="2"/>
      <c r="V82" s="2"/>
      <c r="W82" s="2"/>
      <c r="X82" s="2"/>
      <c r="Y82" s="2"/>
      <c r="Z82" s="2"/>
      <c r="AA82" s="2"/>
      <c r="AB82" s="2"/>
    </row>
    <row r="83" spans="1:28" hidden="1" outlineLevel="2" x14ac:dyDescent="0.25">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idden="1" outlineLevel="2" x14ac:dyDescent="0.25">
      <c r="B84" t="s">
        <v>97</v>
      </c>
      <c r="C84" s="2"/>
      <c r="D84" s="2"/>
      <c r="E84" s="14">
        <f>E81+E82</f>
        <v>200000</v>
      </c>
      <c r="F84" s="14">
        <f t="shared" ref="F84:AB84" si="53">F81+F82</f>
        <v>0</v>
      </c>
      <c r="G84" s="14">
        <f t="shared" si="53"/>
        <v>0</v>
      </c>
      <c r="H84" s="14">
        <f t="shared" si="53"/>
        <v>0</v>
      </c>
      <c r="I84" s="14">
        <f t="shared" si="53"/>
        <v>0</v>
      </c>
      <c r="J84" s="14">
        <f t="shared" si="53"/>
        <v>0</v>
      </c>
      <c r="K84" s="14">
        <f t="shared" si="53"/>
        <v>0</v>
      </c>
      <c r="L84" s="14">
        <f t="shared" si="53"/>
        <v>0</v>
      </c>
      <c r="M84" s="14">
        <f t="shared" si="53"/>
        <v>0</v>
      </c>
      <c r="N84" s="14">
        <f t="shared" si="53"/>
        <v>0</v>
      </c>
      <c r="O84" s="14">
        <f t="shared" si="53"/>
        <v>0</v>
      </c>
      <c r="P84" s="14">
        <f t="shared" si="53"/>
        <v>0</v>
      </c>
      <c r="Q84" s="14">
        <f t="shared" si="53"/>
        <v>0</v>
      </c>
      <c r="R84" s="14">
        <f t="shared" si="53"/>
        <v>0</v>
      </c>
      <c r="S84" s="14">
        <f t="shared" si="53"/>
        <v>0</v>
      </c>
      <c r="T84" s="14">
        <f t="shared" si="53"/>
        <v>0</v>
      </c>
      <c r="U84" s="14">
        <f t="shared" si="53"/>
        <v>0</v>
      </c>
      <c r="V84" s="14">
        <f t="shared" si="53"/>
        <v>0</v>
      </c>
      <c r="W84" s="14">
        <f t="shared" si="53"/>
        <v>0</v>
      </c>
      <c r="X84" s="14">
        <f t="shared" si="53"/>
        <v>0</v>
      </c>
      <c r="Y84" s="14">
        <f t="shared" si="53"/>
        <v>0</v>
      </c>
      <c r="Z84" s="14">
        <f t="shared" si="53"/>
        <v>0</v>
      </c>
      <c r="AA84" s="14">
        <f t="shared" si="53"/>
        <v>0</v>
      </c>
      <c r="AB84" s="14">
        <f t="shared" si="53"/>
        <v>0</v>
      </c>
    </row>
    <row r="85" spans="1:28" collapsed="1" x14ac:dyDescent="0.25"/>
    <row r="86" spans="1:28" x14ac:dyDescent="0.25">
      <c r="A86" s="13"/>
      <c r="B86" s="13" t="s">
        <v>31</v>
      </c>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row>
    <row r="88" spans="1:28" outlineLevel="1" x14ac:dyDescent="0.25">
      <c r="A88" s="4" t="s">
        <v>40</v>
      </c>
      <c r="B88" t="s">
        <v>32</v>
      </c>
      <c r="E88" s="8">
        <f t="shared" ref="E88:AB88" si="54">E42</f>
        <v>0</v>
      </c>
      <c r="F88" s="8">
        <f t="shared" si="54"/>
        <v>0</v>
      </c>
      <c r="G88" s="8">
        <f t="shared" si="54"/>
        <v>12540</v>
      </c>
      <c r="H88" s="8">
        <f t="shared" si="54"/>
        <v>12540</v>
      </c>
      <c r="I88" s="8">
        <f t="shared" si="54"/>
        <v>25080</v>
      </c>
      <c r="J88" s="8">
        <f t="shared" si="54"/>
        <v>25080</v>
      </c>
      <c r="K88" s="8">
        <f t="shared" si="54"/>
        <v>25080</v>
      </c>
      <c r="L88" s="8">
        <f t="shared" si="54"/>
        <v>37620</v>
      </c>
      <c r="M88" s="8">
        <f t="shared" si="54"/>
        <v>37620</v>
      </c>
      <c r="N88" s="8">
        <f t="shared" si="54"/>
        <v>50160</v>
      </c>
      <c r="O88" s="8">
        <f t="shared" si="54"/>
        <v>50160</v>
      </c>
      <c r="P88" s="8">
        <f t="shared" si="54"/>
        <v>50160</v>
      </c>
      <c r="Q88" s="8">
        <f t="shared" si="54"/>
        <v>62700</v>
      </c>
      <c r="R88" s="8">
        <f t="shared" si="54"/>
        <v>62700</v>
      </c>
      <c r="S88" s="8">
        <f t="shared" si="54"/>
        <v>75240</v>
      </c>
      <c r="T88" s="8">
        <f t="shared" si="54"/>
        <v>75240</v>
      </c>
      <c r="U88" s="8">
        <f t="shared" si="54"/>
        <v>75240</v>
      </c>
      <c r="V88" s="8">
        <f t="shared" si="54"/>
        <v>87780</v>
      </c>
      <c r="W88" s="8">
        <f t="shared" si="54"/>
        <v>87780</v>
      </c>
      <c r="X88" s="8">
        <f t="shared" si="54"/>
        <v>100320</v>
      </c>
      <c r="Y88" s="8">
        <f t="shared" si="54"/>
        <v>100320</v>
      </c>
      <c r="Z88" s="8">
        <f t="shared" si="54"/>
        <v>100320</v>
      </c>
      <c r="AA88" s="8">
        <f t="shared" si="54"/>
        <v>100320</v>
      </c>
      <c r="AB88" s="8">
        <f t="shared" si="54"/>
        <v>100320</v>
      </c>
    </row>
    <row r="89" spans="1:28" outlineLevel="1" x14ac:dyDescent="0.25">
      <c r="A89" s="4" t="s">
        <v>41</v>
      </c>
      <c r="B89" t="s">
        <v>33</v>
      </c>
      <c r="E89" s="8">
        <f>-E46</f>
        <v>0</v>
      </c>
      <c r="F89" s="8">
        <f t="shared" ref="F89:AB89" si="55">-F46</f>
        <v>0</v>
      </c>
      <c r="G89" s="8">
        <f t="shared" si="55"/>
        <v>-2633.4</v>
      </c>
      <c r="H89" s="8">
        <f t="shared" si="55"/>
        <v>-2633.4</v>
      </c>
      <c r="I89" s="8">
        <f t="shared" si="55"/>
        <v>-5266.8</v>
      </c>
      <c r="J89" s="8">
        <f t="shared" si="55"/>
        <v>-5266.8</v>
      </c>
      <c r="K89" s="8">
        <f t="shared" si="55"/>
        <v>-5266.8</v>
      </c>
      <c r="L89" s="8">
        <f t="shared" si="55"/>
        <v>-7900.2</v>
      </c>
      <c r="M89" s="8">
        <f t="shared" si="55"/>
        <v>-7900.2</v>
      </c>
      <c r="N89" s="8">
        <f t="shared" si="55"/>
        <v>-10533.6</v>
      </c>
      <c r="O89" s="8">
        <f t="shared" si="55"/>
        <v>-10533.6</v>
      </c>
      <c r="P89" s="8">
        <f t="shared" si="55"/>
        <v>-10533.6</v>
      </c>
      <c r="Q89" s="8">
        <f t="shared" si="55"/>
        <v>-13167</v>
      </c>
      <c r="R89" s="8">
        <f t="shared" si="55"/>
        <v>-13167</v>
      </c>
      <c r="S89" s="8">
        <f t="shared" si="55"/>
        <v>-15800.4</v>
      </c>
      <c r="T89" s="8">
        <f t="shared" si="55"/>
        <v>-15800.4</v>
      </c>
      <c r="U89" s="8">
        <f t="shared" si="55"/>
        <v>-15800.4</v>
      </c>
      <c r="V89" s="8">
        <f t="shared" si="55"/>
        <v>-18433.8</v>
      </c>
      <c r="W89" s="8">
        <f t="shared" si="55"/>
        <v>-18433.8</v>
      </c>
      <c r="X89" s="8">
        <f t="shared" si="55"/>
        <v>-21067.200000000001</v>
      </c>
      <c r="Y89" s="8">
        <f t="shared" si="55"/>
        <v>-21067.200000000001</v>
      </c>
      <c r="Z89" s="8">
        <f t="shared" si="55"/>
        <v>-21067.200000000001</v>
      </c>
      <c r="AA89" s="8">
        <f t="shared" si="55"/>
        <v>-21067.200000000001</v>
      </c>
      <c r="AB89" s="8">
        <f t="shared" si="55"/>
        <v>-21067.200000000001</v>
      </c>
    </row>
    <row r="90" spans="1:28" s="1" customFormat="1" outlineLevel="1" x14ac:dyDescent="0.25">
      <c r="A90" s="5" t="s">
        <v>42</v>
      </c>
      <c r="B90" s="1" t="s">
        <v>34</v>
      </c>
      <c r="E90" s="15">
        <f>SUM(E88:E89)</f>
        <v>0</v>
      </c>
      <c r="F90" s="15">
        <f t="shared" ref="F90:AB90" si="56">SUM(F88:F89)</f>
        <v>0</v>
      </c>
      <c r="G90" s="15">
        <f t="shared" si="56"/>
        <v>9906.6</v>
      </c>
      <c r="H90" s="15">
        <f t="shared" si="56"/>
        <v>9906.6</v>
      </c>
      <c r="I90" s="15">
        <f t="shared" si="56"/>
        <v>19813.2</v>
      </c>
      <c r="J90" s="15">
        <f t="shared" si="56"/>
        <v>19813.2</v>
      </c>
      <c r="K90" s="15">
        <f t="shared" si="56"/>
        <v>19813.2</v>
      </c>
      <c r="L90" s="15">
        <f t="shared" si="56"/>
        <v>29719.8</v>
      </c>
      <c r="M90" s="15">
        <f t="shared" si="56"/>
        <v>29719.8</v>
      </c>
      <c r="N90" s="15">
        <f t="shared" si="56"/>
        <v>39626.400000000001</v>
      </c>
      <c r="O90" s="15">
        <f t="shared" si="56"/>
        <v>39626.400000000001</v>
      </c>
      <c r="P90" s="15">
        <f t="shared" si="56"/>
        <v>39626.400000000001</v>
      </c>
      <c r="Q90" s="15">
        <f t="shared" si="56"/>
        <v>49533</v>
      </c>
      <c r="R90" s="15">
        <f t="shared" si="56"/>
        <v>49533</v>
      </c>
      <c r="S90" s="15">
        <f t="shared" si="56"/>
        <v>59439.6</v>
      </c>
      <c r="T90" s="15">
        <f t="shared" si="56"/>
        <v>59439.6</v>
      </c>
      <c r="U90" s="15">
        <f t="shared" si="56"/>
        <v>59439.6</v>
      </c>
      <c r="V90" s="15">
        <f t="shared" si="56"/>
        <v>69346.2</v>
      </c>
      <c r="W90" s="15">
        <f t="shared" si="56"/>
        <v>69346.2</v>
      </c>
      <c r="X90" s="15">
        <f t="shared" si="56"/>
        <v>79252.800000000003</v>
      </c>
      <c r="Y90" s="15">
        <f t="shared" si="56"/>
        <v>79252.800000000003</v>
      </c>
      <c r="Z90" s="15">
        <f t="shared" si="56"/>
        <v>79252.800000000003</v>
      </c>
      <c r="AA90" s="15">
        <f t="shared" si="56"/>
        <v>79252.800000000003</v>
      </c>
      <c r="AB90" s="15">
        <f t="shared" si="56"/>
        <v>79252.800000000003</v>
      </c>
    </row>
    <row r="91" spans="1:28" outlineLevel="1" x14ac:dyDescent="0.25">
      <c r="A91" s="4" t="s">
        <v>41</v>
      </c>
      <c r="B91" t="s">
        <v>28</v>
      </c>
      <c r="E91" s="8">
        <f>-E73</f>
        <v>-33666.666666666664</v>
      </c>
      <c r="F91" s="8">
        <f t="shared" ref="F91:AB91" si="57">-F73</f>
        <v>-33666.666666666664</v>
      </c>
      <c r="G91" s="8">
        <f t="shared" si="57"/>
        <v>-37010.666666666664</v>
      </c>
      <c r="H91" s="8">
        <f t="shared" si="57"/>
        <v>-37010.666666666664</v>
      </c>
      <c r="I91" s="8">
        <f t="shared" si="57"/>
        <v>-40354.666666666664</v>
      </c>
      <c r="J91" s="8">
        <f t="shared" si="57"/>
        <v>-40354.666666666664</v>
      </c>
      <c r="K91" s="8">
        <f t="shared" si="57"/>
        <v>-40354.666666666664</v>
      </c>
      <c r="L91" s="8">
        <f t="shared" si="57"/>
        <v>-43698.666666666664</v>
      </c>
      <c r="M91" s="8">
        <f t="shared" si="57"/>
        <v>-43698.666666666664</v>
      </c>
      <c r="N91" s="8">
        <f t="shared" si="57"/>
        <v>-47042.666666666664</v>
      </c>
      <c r="O91" s="8">
        <f t="shared" si="57"/>
        <v>-47042.666666666664</v>
      </c>
      <c r="P91" s="8">
        <f t="shared" si="57"/>
        <v>-47042.666666666664</v>
      </c>
      <c r="Q91" s="8">
        <f t="shared" si="57"/>
        <v>-50386.666666666664</v>
      </c>
      <c r="R91" s="8">
        <f t="shared" si="57"/>
        <v>-50386.666666666664</v>
      </c>
      <c r="S91" s="8">
        <f t="shared" si="57"/>
        <v>-53730.666666666664</v>
      </c>
      <c r="T91" s="8">
        <f t="shared" si="57"/>
        <v>-53730.666666666664</v>
      </c>
      <c r="U91" s="8">
        <f t="shared" si="57"/>
        <v>-53730.666666666664</v>
      </c>
      <c r="V91" s="8">
        <f t="shared" si="57"/>
        <v>-57074.666666666664</v>
      </c>
      <c r="W91" s="8">
        <f t="shared" si="57"/>
        <v>-57074.666666666664</v>
      </c>
      <c r="X91" s="8">
        <f t="shared" si="57"/>
        <v>-60418.666666666664</v>
      </c>
      <c r="Y91" s="8">
        <f t="shared" si="57"/>
        <v>-60418.666666666664</v>
      </c>
      <c r="Z91" s="8">
        <f t="shared" si="57"/>
        <v>-60418.666666666664</v>
      </c>
      <c r="AA91" s="8">
        <f t="shared" si="57"/>
        <v>-60418.666666666664</v>
      </c>
      <c r="AB91" s="8">
        <f t="shared" si="57"/>
        <v>-60418.666666666664</v>
      </c>
    </row>
    <row r="92" spans="1:28" s="1" customFormat="1" outlineLevel="1" x14ac:dyDescent="0.25">
      <c r="A92" s="5" t="s">
        <v>42</v>
      </c>
      <c r="B92" s="1" t="s">
        <v>36</v>
      </c>
      <c r="E92" s="15">
        <f>E90+E91</f>
        <v>-33666.666666666664</v>
      </c>
      <c r="F92" s="15">
        <f t="shared" ref="F92:AB92" si="58">F90+F91</f>
        <v>-33666.666666666664</v>
      </c>
      <c r="G92" s="15">
        <f t="shared" si="58"/>
        <v>-27104.066666666666</v>
      </c>
      <c r="H92" s="15">
        <f t="shared" si="58"/>
        <v>-27104.066666666666</v>
      </c>
      <c r="I92" s="15">
        <f t="shared" si="58"/>
        <v>-20541.466666666664</v>
      </c>
      <c r="J92" s="15">
        <f t="shared" si="58"/>
        <v>-20541.466666666664</v>
      </c>
      <c r="K92" s="15">
        <f t="shared" si="58"/>
        <v>-20541.466666666664</v>
      </c>
      <c r="L92" s="15">
        <f t="shared" si="58"/>
        <v>-13978.866666666665</v>
      </c>
      <c r="M92" s="15">
        <f t="shared" si="58"/>
        <v>-13978.866666666665</v>
      </c>
      <c r="N92" s="15">
        <f t="shared" si="58"/>
        <v>-7416.2666666666628</v>
      </c>
      <c r="O92" s="15">
        <f t="shared" si="58"/>
        <v>-7416.2666666666628</v>
      </c>
      <c r="P92" s="15">
        <f t="shared" si="58"/>
        <v>-7416.2666666666628</v>
      </c>
      <c r="Q92" s="15">
        <f t="shared" si="58"/>
        <v>-853.66666666666424</v>
      </c>
      <c r="R92" s="15">
        <f t="shared" si="58"/>
        <v>-853.66666666666424</v>
      </c>
      <c r="S92" s="15">
        <f t="shared" si="58"/>
        <v>5708.9333333333343</v>
      </c>
      <c r="T92" s="15">
        <f t="shared" si="58"/>
        <v>5708.9333333333343</v>
      </c>
      <c r="U92" s="15">
        <f t="shared" si="58"/>
        <v>5708.9333333333343</v>
      </c>
      <c r="V92" s="15">
        <f t="shared" si="58"/>
        <v>12271.533333333333</v>
      </c>
      <c r="W92" s="15">
        <f t="shared" si="58"/>
        <v>12271.533333333333</v>
      </c>
      <c r="X92" s="15">
        <f t="shared" si="58"/>
        <v>18834.133333333339</v>
      </c>
      <c r="Y92" s="15">
        <f t="shared" si="58"/>
        <v>18834.133333333339</v>
      </c>
      <c r="Z92" s="15">
        <f t="shared" si="58"/>
        <v>18834.133333333339</v>
      </c>
      <c r="AA92" s="15">
        <f t="shared" si="58"/>
        <v>18834.133333333339</v>
      </c>
      <c r="AB92" s="15">
        <f t="shared" si="58"/>
        <v>18834.133333333339</v>
      </c>
    </row>
    <row r="93" spans="1:28" outlineLevel="1" x14ac:dyDescent="0.25">
      <c r="A93" s="4" t="s">
        <v>41</v>
      </c>
      <c r="B93" t="s">
        <v>7</v>
      </c>
      <c r="E93" s="8">
        <f>-E77</f>
        <v>-4680</v>
      </c>
      <c r="F93" s="8">
        <f t="shared" ref="F93:AB93" si="59">-F77</f>
        <v>-4680</v>
      </c>
      <c r="G93" s="8">
        <f t="shared" si="59"/>
        <v>-4680</v>
      </c>
      <c r="H93" s="8">
        <f t="shared" si="59"/>
        <v>-4680</v>
      </c>
      <c r="I93" s="8">
        <f t="shared" si="59"/>
        <v>-4680</v>
      </c>
      <c r="J93" s="8">
        <f t="shared" si="59"/>
        <v>-4680</v>
      </c>
      <c r="K93" s="8">
        <f t="shared" si="59"/>
        <v>-4680</v>
      </c>
      <c r="L93" s="8">
        <f t="shared" si="59"/>
        <v>-4680</v>
      </c>
      <c r="M93" s="8">
        <f t="shared" si="59"/>
        <v>-4680</v>
      </c>
      <c r="N93" s="8">
        <f t="shared" si="59"/>
        <v>-4680</v>
      </c>
      <c r="O93" s="8">
        <f t="shared" si="59"/>
        <v>-4680</v>
      </c>
      <c r="P93" s="8">
        <f t="shared" si="59"/>
        <v>-4680</v>
      </c>
      <c r="Q93" s="8">
        <f t="shared" si="59"/>
        <v>-4680</v>
      </c>
      <c r="R93" s="8">
        <f t="shared" si="59"/>
        <v>-4680</v>
      </c>
      <c r="S93" s="8">
        <f t="shared" si="59"/>
        <v>-4680</v>
      </c>
      <c r="T93" s="8">
        <f t="shared" si="59"/>
        <v>-4680</v>
      </c>
      <c r="U93" s="8">
        <f t="shared" si="59"/>
        <v>-4680</v>
      </c>
      <c r="V93" s="8">
        <f t="shared" si="59"/>
        <v>-4680</v>
      </c>
      <c r="W93" s="8">
        <f t="shared" si="59"/>
        <v>-4680</v>
      </c>
      <c r="X93" s="8">
        <f t="shared" si="59"/>
        <v>-4680</v>
      </c>
      <c r="Y93" s="8">
        <f t="shared" si="59"/>
        <v>-4680</v>
      </c>
      <c r="Z93" s="8">
        <f t="shared" si="59"/>
        <v>-4680</v>
      </c>
      <c r="AA93" s="8">
        <f t="shared" si="59"/>
        <v>-4680</v>
      </c>
      <c r="AB93" s="8">
        <f t="shared" si="59"/>
        <v>-4680</v>
      </c>
    </row>
    <row r="94" spans="1:28" outlineLevel="1" x14ac:dyDescent="0.25">
      <c r="A94" s="4" t="s">
        <v>41</v>
      </c>
      <c r="B94" t="s">
        <v>37</v>
      </c>
    </row>
    <row r="95" spans="1:28" s="1" customFormat="1" outlineLevel="1" x14ac:dyDescent="0.25">
      <c r="A95" s="5" t="s">
        <v>42</v>
      </c>
      <c r="B95" s="1" t="s">
        <v>38</v>
      </c>
      <c r="E95" s="15">
        <f>E92+E93+E94</f>
        <v>-38346.666666666664</v>
      </c>
      <c r="F95" s="15">
        <f t="shared" ref="F95:AB95" si="60">F92+F93+F94</f>
        <v>-38346.666666666664</v>
      </c>
      <c r="G95" s="15">
        <f t="shared" si="60"/>
        <v>-31784.066666666666</v>
      </c>
      <c r="H95" s="15">
        <f t="shared" si="60"/>
        <v>-31784.066666666666</v>
      </c>
      <c r="I95" s="15">
        <f t="shared" si="60"/>
        <v>-25221.466666666664</v>
      </c>
      <c r="J95" s="15">
        <f t="shared" si="60"/>
        <v>-25221.466666666664</v>
      </c>
      <c r="K95" s="15">
        <f t="shared" si="60"/>
        <v>-25221.466666666664</v>
      </c>
      <c r="L95" s="15">
        <f t="shared" si="60"/>
        <v>-18658.866666666665</v>
      </c>
      <c r="M95" s="15">
        <f t="shared" si="60"/>
        <v>-18658.866666666665</v>
      </c>
      <c r="N95" s="15">
        <f t="shared" si="60"/>
        <v>-12096.266666666663</v>
      </c>
      <c r="O95" s="15">
        <f t="shared" si="60"/>
        <v>-12096.266666666663</v>
      </c>
      <c r="P95" s="15">
        <f t="shared" si="60"/>
        <v>-12096.266666666663</v>
      </c>
      <c r="Q95" s="15">
        <f t="shared" si="60"/>
        <v>-5533.6666666666642</v>
      </c>
      <c r="R95" s="15">
        <f t="shared" si="60"/>
        <v>-5533.6666666666642</v>
      </c>
      <c r="S95" s="15">
        <f t="shared" si="60"/>
        <v>1028.9333333333343</v>
      </c>
      <c r="T95" s="15">
        <f t="shared" si="60"/>
        <v>1028.9333333333343</v>
      </c>
      <c r="U95" s="15">
        <f t="shared" si="60"/>
        <v>1028.9333333333343</v>
      </c>
      <c r="V95" s="15">
        <f t="shared" si="60"/>
        <v>7591.5333333333328</v>
      </c>
      <c r="W95" s="15">
        <f t="shared" si="60"/>
        <v>7591.5333333333328</v>
      </c>
      <c r="X95" s="15">
        <f t="shared" si="60"/>
        <v>14154.133333333339</v>
      </c>
      <c r="Y95" s="15">
        <f t="shared" si="60"/>
        <v>14154.133333333339</v>
      </c>
      <c r="Z95" s="15">
        <f t="shared" si="60"/>
        <v>14154.133333333339</v>
      </c>
      <c r="AA95" s="15">
        <f t="shared" si="60"/>
        <v>14154.133333333339</v>
      </c>
      <c r="AB95" s="15">
        <f t="shared" si="60"/>
        <v>14154.133333333339</v>
      </c>
    </row>
    <row r="96" spans="1:28" outlineLevel="1" x14ac:dyDescent="0.25">
      <c r="A96" s="4" t="s">
        <v>41</v>
      </c>
      <c r="B96" t="s">
        <v>39</v>
      </c>
    </row>
    <row r="97" spans="1:28" s="1" customFormat="1" outlineLevel="1" x14ac:dyDescent="0.25">
      <c r="A97" s="5" t="s">
        <v>42</v>
      </c>
      <c r="B97" s="1" t="s">
        <v>35</v>
      </c>
      <c r="E97" s="15">
        <f>E95+E96</f>
        <v>-38346.666666666664</v>
      </c>
      <c r="F97" s="15">
        <f t="shared" ref="F97:AB97" si="61">F95+F96</f>
        <v>-38346.666666666664</v>
      </c>
      <c r="G97" s="15">
        <f t="shared" si="61"/>
        <v>-31784.066666666666</v>
      </c>
      <c r="H97" s="15">
        <f t="shared" si="61"/>
        <v>-31784.066666666666</v>
      </c>
      <c r="I97" s="15">
        <f t="shared" si="61"/>
        <v>-25221.466666666664</v>
      </c>
      <c r="J97" s="15">
        <f t="shared" si="61"/>
        <v>-25221.466666666664</v>
      </c>
      <c r="K97" s="15">
        <f t="shared" si="61"/>
        <v>-25221.466666666664</v>
      </c>
      <c r="L97" s="15">
        <f t="shared" si="61"/>
        <v>-18658.866666666665</v>
      </c>
      <c r="M97" s="15">
        <f t="shared" si="61"/>
        <v>-18658.866666666665</v>
      </c>
      <c r="N97" s="15">
        <f t="shared" si="61"/>
        <v>-12096.266666666663</v>
      </c>
      <c r="O97" s="15">
        <f t="shared" si="61"/>
        <v>-12096.266666666663</v>
      </c>
      <c r="P97" s="15">
        <f t="shared" si="61"/>
        <v>-12096.266666666663</v>
      </c>
      <c r="Q97" s="15">
        <f t="shared" si="61"/>
        <v>-5533.6666666666642</v>
      </c>
      <c r="R97" s="15">
        <f t="shared" si="61"/>
        <v>-5533.6666666666642</v>
      </c>
      <c r="S97" s="15">
        <f t="shared" si="61"/>
        <v>1028.9333333333343</v>
      </c>
      <c r="T97" s="15">
        <f t="shared" si="61"/>
        <v>1028.9333333333343</v>
      </c>
      <c r="U97" s="15">
        <f t="shared" si="61"/>
        <v>1028.9333333333343</v>
      </c>
      <c r="V97" s="15">
        <f t="shared" si="61"/>
        <v>7591.5333333333328</v>
      </c>
      <c r="W97" s="15">
        <f t="shared" si="61"/>
        <v>7591.5333333333328</v>
      </c>
      <c r="X97" s="15">
        <f t="shared" si="61"/>
        <v>14154.133333333339</v>
      </c>
      <c r="Y97" s="15">
        <f t="shared" si="61"/>
        <v>14154.133333333339</v>
      </c>
      <c r="Z97" s="15">
        <f t="shared" si="61"/>
        <v>14154.133333333339</v>
      </c>
      <c r="AA97" s="15">
        <f t="shared" si="61"/>
        <v>14154.133333333339</v>
      </c>
      <c r="AB97" s="15">
        <f t="shared" si="61"/>
        <v>14154.133333333339</v>
      </c>
    </row>
    <row r="98" spans="1:28" outlineLevel="1" x14ac:dyDescent="0.25"/>
    <row r="99" spans="1:28" outlineLevel="1" x14ac:dyDescent="0.25">
      <c r="E99" s="15">
        <f>SUM(E97:E98)</f>
        <v>-38346.666666666664</v>
      </c>
      <c r="F99" s="15">
        <f t="shared" ref="F99:AB99" si="62">SUM(F97:F98)</f>
        <v>-38346.666666666664</v>
      </c>
      <c r="G99" s="15">
        <f t="shared" si="62"/>
        <v>-31784.066666666666</v>
      </c>
      <c r="H99" s="15">
        <f t="shared" si="62"/>
        <v>-31784.066666666666</v>
      </c>
      <c r="I99" s="15">
        <f t="shared" si="62"/>
        <v>-25221.466666666664</v>
      </c>
      <c r="J99" s="15">
        <f t="shared" si="62"/>
        <v>-25221.466666666664</v>
      </c>
      <c r="K99" s="15">
        <f t="shared" si="62"/>
        <v>-25221.466666666664</v>
      </c>
      <c r="L99" s="15">
        <f t="shared" si="62"/>
        <v>-18658.866666666665</v>
      </c>
      <c r="M99" s="15">
        <f t="shared" si="62"/>
        <v>-18658.866666666665</v>
      </c>
      <c r="N99" s="15">
        <f t="shared" si="62"/>
        <v>-12096.266666666663</v>
      </c>
      <c r="O99" s="15">
        <f t="shared" si="62"/>
        <v>-12096.266666666663</v>
      </c>
      <c r="P99" s="15">
        <f t="shared" si="62"/>
        <v>-12096.266666666663</v>
      </c>
      <c r="Q99" s="15">
        <f t="shared" si="62"/>
        <v>-5533.6666666666642</v>
      </c>
      <c r="R99" s="15">
        <f t="shared" si="62"/>
        <v>-5533.6666666666642</v>
      </c>
      <c r="S99" s="15">
        <f t="shared" si="62"/>
        <v>1028.9333333333343</v>
      </c>
      <c r="T99" s="15">
        <f t="shared" si="62"/>
        <v>1028.9333333333343</v>
      </c>
      <c r="U99" s="15">
        <f t="shared" si="62"/>
        <v>1028.9333333333343</v>
      </c>
      <c r="V99" s="15">
        <f t="shared" si="62"/>
        <v>7591.5333333333328</v>
      </c>
      <c r="W99" s="15">
        <f t="shared" si="62"/>
        <v>7591.5333333333328</v>
      </c>
      <c r="X99" s="15">
        <f t="shared" si="62"/>
        <v>14154.133333333339</v>
      </c>
      <c r="Y99" s="15">
        <f t="shared" si="62"/>
        <v>14154.133333333339</v>
      </c>
      <c r="Z99" s="15">
        <f t="shared" si="62"/>
        <v>14154.133333333339</v>
      </c>
      <c r="AA99" s="15">
        <f t="shared" si="62"/>
        <v>14154.133333333339</v>
      </c>
      <c r="AB99" s="15">
        <f t="shared" si="62"/>
        <v>14154.133333333339</v>
      </c>
    </row>
    <row r="100" spans="1:28" s="1" customFormat="1" outlineLevel="1" x14ac:dyDescent="0.25">
      <c r="B100" s="1" t="s">
        <v>119</v>
      </c>
      <c r="E100" s="15">
        <f>E99+D100</f>
        <v>-38346.666666666664</v>
      </c>
      <c r="F100" s="15">
        <f t="shared" ref="F100:AB100" si="63">F99+E100</f>
        <v>-76693.333333333328</v>
      </c>
      <c r="G100" s="15">
        <f t="shared" si="63"/>
        <v>-108477.4</v>
      </c>
      <c r="H100" s="15">
        <f t="shared" si="63"/>
        <v>-140261.46666666667</v>
      </c>
      <c r="I100" s="15">
        <f t="shared" si="63"/>
        <v>-165482.93333333335</v>
      </c>
      <c r="J100" s="15">
        <f t="shared" si="63"/>
        <v>-190704.40000000002</v>
      </c>
      <c r="K100" s="15">
        <f t="shared" si="63"/>
        <v>-215925.8666666667</v>
      </c>
      <c r="L100" s="15">
        <f t="shared" si="63"/>
        <v>-234584.73333333337</v>
      </c>
      <c r="M100" s="15">
        <f t="shared" si="63"/>
        <v>-253243.60000000003</v>
      </c>
      <c r="N100" s="15">
        <f t="shared" si="63"/>
        <v>-265339.8666666667</v>
      </c>
      <c r="O100" s="15">
        <f t="shared" si="63"/>
        <v>-277436.13333333336</v>
      </c>
      <c r="P100" s="15">
        <f t="shared" si="63"/>
        <v>-289532.40000000002</v>
      </c>
      <c r="Q100" s="15">
        <f t="shared" si="63"/>
        <v>-295066.06666666671</v>
      </c>
      <c r="R100" s="15">
        <f t="shared" si="63"/>
        <v>-300599.7333333334</v>
      </c>
      <c r="S100" s="15">
        <f t="shared" si="63"/>
        <v>-299570.80000000005</v>
      </c>
      <c r="T100" s="15">
        <f t="shared" si="63"/>
        <v>-298541.8666666667</v>
      </c>
      <c r="U100" s="15">
        <f t="shared" si="63"/>
        <v>-297512.93333333335</v>
      </c>
      <c r="V100" s="15">
        <f t="shared" si="63"/>
        <v>-289921.40000000002</v>
      </c>
      <c r="W100" s="15">
        <f t="shared" si="63"/>
        <v>-282329.8666666667</v>
      </c>
      <c r="X100" s="15">
        <f t="shared" si="63"/>
        <v>-268175.73333333334</v>
      </c>
      <c r="Y100" s="15">
        <f t="shared" si="63"/>
        <v>-254021.6</v>
      </c>
      <c r="Z100" s="15">
        <f t="shared" si="63"/>
        <v>-239867.46666666667</v>
      </c>
      <c r="AA100" s="15">
        <f t="shared" si="63"/>
        <v>-225713.33333333334</v>
      </c>
      <c r="AB100" s="15">
        <f t="shared" si="63"/>
        <v>-211559.2</v>
      </c>
    </row>
    <row r="101" spans="1:28" x14ac:dyDescent="0.25">
      <c r="E101" s="8"/>
      <c r="F101" s="8"/>
      <c r="G101" s="8"/>
      <c r="H101" s="8"/>
      <c r="I101" s="8"/>
      <c r="J101" s="8"/>
      <c r="K101" s="8"/>
      <c r="L101" s="8"/>
      <c r="M101" s="8"/>
      <c r="N101" s="8"/>
      <c r="O101" s="8"/>
      <c r="P101" s="8"/>
      <c r="Q101" s="8"/>
      <c r="R101" s="8"/>
      <c r="S101" s="8"/>
      <c r="T101" s="8"/>
      <c r="U101" s="8"/>
      <c r="V101" s="8"/>
      <c r="W101" s="8"/>
      <c r="X101" s="8"/>
      <c r="Y101" s="8"/>
      <c r="Z101" s="8"/>
      <c r="AA101" s="8"/>
      <c r="AB101" s="8"/>
    </row>
    <row r="102" spans="1:28" x14ac:dyDescent="0.25">
      <c r="A102" s="13"/>
      <c r="B102" s="13" t="s">
        <v>70</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row>
    <row r="104" spans="1:28" outlineLevel="1" x14ac:dyDescent="0.25"/>
    <row r="105" spans="1:28" outlineLevel="1" x14ac:dyDescent="0.25">
      <c r="B105" t="s">
        <v>78</v>
      </c>
      <c r="C105">
        <v>50</v>
      </c>
      <c r="E105">
        <f>(ROUNDUP($C$105/30,0))</f>
        <v>2</v>
      </c>
      <c r="F105">
        <f t="shared" ref="F105:AB105" si="64">(ROUNDUP($C$105/30,0))</f>
        <v>2</v>
      </c>
      <c r="G105">
        <f t="shared" si="64"/>
        <v>2</v>
      </c>
      <c r="H105">
        <f t="shared" si="64"/>
        <v>2</v>
      </c>
      <c r="I105">
        <f t="shared" si="64"/>
        <v>2</v>
      </c>
      <c r="J105">
        <f t="shared" si="64"/>
        <v>2</v>
      </c>
      <c r="K105">
        <f t="shared" si="64"/>
        <v>2</v>
      </c>
      <c r="L105">
        <f t="shared" si="64"/>
        <v>2</v>
      </c>
      <c r="M105">
        <f t="shared" si="64"/>
        <v>2</v>
      </c>
      <c r="N105">
        <f t="shared" si="64"/>
        <v>2</v>
      </c>
      <c r="O105">
        <f t="shared" si="64"/>
        <v>2</v>
      </c>
      <c r="P105">
        <f t="shared" si="64"/>
        <v>2</v>
      </c>
      <c r="Q105">
        <f t="shared" si="64"/>
        <v>2</v>
      </c>
      <c r="R105">
        <f t="shared" si="64"/>
        <v>2</v>
      </c>
      <c r="S105">
        <f t="shared" si="64"/>
        <v>2</v>
      </c>
      <c r="T105">
        <f t="shared" si="64"/>
        <v>2</v>
      </c>
      <c r="U105">
        <f t="shared" si="64"/>
        <v>2</v>
      </c>
      <c r="V105">
        <f t="shared" si="64"/>
        <v>2</v>
      </c>
      <c r="W105">
        <f t="shared" si="64"/>
        <v>2</v>
      </c>
      <c r="X105">
        <f t="shared" si="64"/>
        <v>2</v>
      </c>
      <c r="Y105">
        <f t="shared" si="64"/>
        <v>2</v>
      </c>
      <c r="Z105">
        <f t="shared" si="64"/>
        <v>2</v>
      </c>
      <c r="AA105">
        <f t="shared" si="64"/>
        <v>2</v>
      </c>
      <c r="AB105">
        <f t="shared" si="64"/>
        <v>2</v>
      </c>
    </row>
    <row r="106" spans="1:28" s="1" customFormat="1" outlineLevel="1" x14ac:dyDescent="0.25">
      <c r="B106" s="1" t="s">
        <v>79</v>
      </c>
      <c r="E106" s="3" cm="1">
        <f t="array" aca="1" ref="E106" ca="1">OFFSET(E42,,-E105,,)</f>
        <v>0</v>
      </c>
      <c r="F106" s="3" cm="1">
        <f t="array" aca="1" ref="F106" ca="1">OFFSET(F42,,-F105,,)</f>
        <v>0</v>
      </c>
      <c r="G106" s="3" cm="1">
        <f t="array" aca="1" ref="G106" ca="1">OFFSET(G42,,-G105,,)</f>
        <v>0</v>
      </c>
      <c r="H106" s="3" cm="1">
        <f t="array" aca="1" ref="H106" ca="1">OFFSET(H42,,-H105,,)</f>
        <v>0</v>
      </c>
      <c r="I106" s="3" cm="1">
        <f t="array" aca="1" ref="I106" ca="1">OFFSET(I42,,-I105,,)</f>
        <v>12540</v>
      </c>
      <c r="J106" s="3" cm="1">
        <f t="array" aca="1" ref="J106" ca="1">OFFSET(J42,,-J105,,)</f>
        <v>12540</v>
      </c>
      <c r="K106" s="3" cm="1">
        <f t="array" aca="1" ref="K106" ca="1">OFFSET(K42,,-K105,,)</f>
        <v>25080</v>
      </c>
      <c r="L106" s="3" cm="1">
        <f t="array" aca="1" ref="L106" ca="1">OFFSET(L42,,-L105,,)</f>
        <v>25080</v>
      </c>
      <c r="M106" s="3" cm="1">
        <f t="array" aca="1" ref="M106" ca="1">OFFSET(M42,,-M105,,)</f>
        <v>25080</v>
      </c>
      <c r="N106" s="3" cm="1">
        <f t="array" aca="1" ref="N106" ca="1">OFFSET(N42,,-N105,,)</f>
        <v>37620</v>
      </c>
      <c r="O106" s="3" cm="1">
        <f t="array" aca="1" ref="O106" ca="1">OFFSET(O42,,-O105,,)</f>
        <v>37620</v>
      </c>
      <c r="P106" s="3" cm="1">
        <f t="array" aca="1" ref="P106" ca="1">OFFSET(P42,,-P105,,)</f>
        <v>50160</v>
      </c>
      <c r="Q106" s="3" cm="1">
        <f t="array" aca="1" ref="Q106" ca="1">OFFSET(Q42,,-Q105,,)</f>
        <v>50160</v>
      </c>
      <c r="R106" s="3" cm="1">
        <f t="array" aca="1" ref="R106" ca="1">OFFSET(R42,,-R105,,)</f>
        <v>50160</v>
      </c>
      <c r="S106" s="3" cm="1">
        <f t="array" aca="1" ref="S106" ca="1">OFFSET(S42,,-S105,,)</f>
        <v>62700</v>
      </c>
      <c r="T106" s="3" cm="1">
        <f t="array" aca="1" ref="T106" ca="1">OFFSET(T42,,-T105,,)</f>
        <v>62700</v>
      </c>
      <c r="U106" s="3" cm="1">
        <f t="array" aca="1" ref="U106" ca="1">OFFSET(U42,,-U105,,)</f>
        <v>75240</v>
      </c>
      <c r="V106" s="3" cm="1">
        <f t="array" aca="1" ref="V106" ca="1">OFFSET(V42,,-V105,,)</f>
        <v>75240</v>
      </c>
      <c r="W106" s="3" cm="1">
        <f t="array" aca="1" ref="W106" ca="1">OFFSET(W42,,-W105,,)</f>
        <v>75240</v>
      </c>
      <c r="X106" s="3" cm="1">
        <f t="array" aca="1" ref="X106" ca="1">OFFSET(X42,,-X105,,)</f>
        <v>87780</v>
      </c>
      <c r="Y106" s="3" cm="1">
        <f t="array" aca="1" ref="Y106" ca="1">OFFSET(Y42,,-Y105,,)</f>
        <v>87780</v>
      </c>
      <c r="Z106" s="3" cm="1">
        <f t="array" aca="1" ref="Z106" ca="1">OFFSET(Z42,,-Z105,,)</f>
        <v>100320</v>
      </c>
      <c r="AA106" s="3" cm="1">
        <f t="array" aca="1" ref="AA106" ca="1">OFFSET(AA42,,-AA105,,)</f>
        <v>100320</v>
      </c>
      <c r="AB106" s="3" cm="1">
        <f t="array" aca="1" ref="AB106" ca="1">OFFSET(AB42,,-AB105,,)</f>
        <v>100320</v>
      </c>
    </row>
    <row r="107" spans="1:28" outlineLevel="1" x14ac:dyDescent="0.25"/>
    <row r="108" spans="1:28" outlineLevel="1" x14ac:dyDescent="0.25">
      <c r="B108" t="s">
        <v>80</v>
      </c>
      <c r="C108">
        <f>Inputs!C48</f>
        <v>30</v>
      </c>
      <c r="E108">
        <f>(ROUNDDOWN($C$108/30,0))</f>
        <v>1</v>
      </c>
      <c r="F108">
        <f t="shared" ref="F108:AB108" si="65">(ROUNDDOWN($C$108/30,0))</f>
        <v>1</v>
      </c>
      <c r="G108">
        <f t="shared" si="65"/>
        <v>1</v>
      </c>
      <c r="H108">
        <f t="shared" si="65"/>
        <v>1</v>
      </c>
      <c r="I108">
        <f t="shared" si="65"/>
        <v>1</v>
      </c>
      <c r="J108">
        <f t="shared" si="65"/>
        <v>1</v>
      </c>
      <c r="K108">
        <f t="shared" si="65"/>
        <v>1</v>
      </c>
      <c r="L108">
        <f t="shared" si="65"/>
        <v>1</v>
      </c>
      <c r="M108">
        <f t="shared" si="65"/>
        <v>1</v>
      </c>
      <c r="N108">
        <f t="shared" si="65"/>
        <v>1</v>
      </c>
      <c r="O108">
        <f t="shared" si="65"/>
        <v>1</v>
      </c>
      <c r="P108">
        <f t="shared" si="65"/>
        <v>1</v>
      </c>
      <c r="Q108">
        <f t="shared" si="65"/>
        <v>1</v>
      </c>
      <c r="R108">
        <f t="shared" si="65"/>
        <v>1</v>
      </c>
      <c r="S108">
        <f t="shared" si="65"/>
        <v>1</v>
      </c>
      <c r="T108">
        <f t="shared" si="65"/>
        <v>1</v>
      </c>
      <c r="U108">
        <f t="shared" si="65"/>
        <v>1</v>
      </c>
      <c r="V108">
        <f t="shared" si="65"/>
        <v>1</v>
      </c>
      <c r="W108">
        <f t="shared" si="65"/>
        <v>1</v>
      </c>
      <c r="X108">
        <f t="shared" si="65"/>
        <v>1</v>
      </c>
      <c r="Y108">
        <f t="shared" si="65"/>
        <v>1</v>
      </c>
      <c r="Z108">
        <f t="shared" si="65"/>
        <v>1</v>
      </c>
      <c r="AA108">
        <f t="shared" si="65"/>
        <v>1</v>
      </c>
      <c r="AB108">
        <f t="shared" si="65"/>
        <v>1</v>
      </c>
    </row>
    <row r="109" spans="1:28" s="1" customFormat="1" outlineLevel="1" x14ac:dyDescent="0.25">
      <c r="B109" s="1" t="s">
        <v>81</v>
      </c>
      <c r="E109" s="3" cm="1">
        <f t="array" aca="1" ref="E109" ca="1">OFFSET(E46,,-E108,,)</f>
        <v>0</v>
      </c>
      <c r="F109" s="3" cm="1">
        <f t="array" aca="1" ref="F109" ca="1">OFFSET(F46,,-F108,,)</f>
        <v>0</v>
      </c>
      <c r="G109" s="3" cm="1">
        <f t="array" aca="1" ref="G109" ca="1">OFFSET(G46,,-G108,,)</f>
        <v>0</v>
      </c>
      <c r="H109" s="3" cm="1">
        <f t="array" aca="1" ref="H109" ca="1">OFFSET(H46,,-H108,,)</f>
        <v>2633.4</v>
      </c>
      <c r="I109" s="3" cm="1">
        <f t="array" aca="1" ref="I109" ca="1">OFFSET(I46,,-I108,,)</f>
        <v>2633.4</v>
      </c>
      <c r="J109" s="3" cm="1">
        <f t="array" aca="1" ref="J109" ca="1">OFFSET(J46,,-J108,,)</f>
        <v>5266.8</v>
      </c>
      <c r="K109" s="3" cm="1">
        <f t="array" aca="1" ref="K109" ca="1">OFFSET(K46,,-K108,,)</f>
        <v>5266.8</v>
      </c>
      <c r="L109" s="3" cm="1">
        <f t="array" aca="1" ref="L109" ca="1">OFFSET(L46,,-L108,,)</f>
        <v>5266.8</v>
      </c>
      <c r="M109" s="3" cm="1">
        <f t="array" aca="1" ref="M109" ca="1">OFFSET(M46,,-M108,,)</f>
        <v>7900.2</v>
      </c>
      <c r="N109" s="3" cm="1">
        <f t="array" aca="1" ref="N109" ca="1">OFFSET(N46,,-N108,,)</f>
        <v>7900.2</v>
      </c>
      <c r="O109" s="3" cm="1">
        <f t="array" aca="1" ref="O109" ca="1">OFFSET(O46,,-O108,,)</f>
        <v>10533.6</v>
      </c>
      <c r="P109" s="3" cm="1">
        <f t="array" aca="1" ref="P109" ca="1">OFFSET(P46,,-P108,,)</f>
        <v>10533.6</v>
      </c>
      <c r="Q109" s="3" cm="1">
        <f t="array" aca="1" ref="Q109" ca="1">OFFSET(Q46,,-Q108,,)</f>
        <v>10533.6</v>
      </c>
      <c r="R109" s="3" cm="1">
        <f t="array" aca="1" ref="R109" ca="1">OFFSET(R46,,-R108,,)</f>
        <v>13167</v>
      </c>
      <c r="S109" s="3" cm="1">
        <f t="array" aca="1" ref="S109" ca="1">OFFSET(S46,,-S108,,)</f>
        <v>13167</v>
      </c>
      <c r="T109" s="3" cm="1">
        <f t="array" aca="1" ref="T109" ca="1">OFFSET(T46,,-T108,,)</f>
        <v>15800.4</v>
      </c>
      <c r="U109" s="3" cm="1">
        <f t="array" aca="1" ref="U109" ca="1">OFFSET(U46,,-U108,,)</f>
        <v>15800.4</v>
      </c>
      <c r="V109" s="3" cm="1">
        <f t="array" aca="1" ref="V109" ca="1">OFFSET(V46,,-V108,,)</f>
        <v>15800.4</v>
      </c>
      <c r="W109" s="3" cm="1">
        <f t="array" aca="1" ref="W109" ca="1">OFFSET(W46,,-W108,,)</f>
        <v>18433.8</v>
      </c>
      <c r="X109" s="3" cm="1">
        <f t="array" aca="1" ref="X109" ca="1">OFFSET(X46,,-X108,,)</f>
        <v>18433.8</v>
      </c>
      <c r="Y109" s="3" cm="1">
        <f t="array" aca="1" ref="Y109" ca="1">OFFSET(Y46,,-Y108,,)</f>
        <v>21067.200000000001</v>
      </c>
      <c r="Z109" s="3" cm="1">
        <f t="array" aca="1" ref="Z109" ca="1">OFFSET(Z46,,-Z108,,)</f>
        <v>21067.200000000001</v>
      </c>
      <c r="AA109" s="3" cm="1">
        <f t="array" aca="1" ref="AA109" ca="1">OFFSET(AA46,,-AA108,,)</f>
        <v>21067.200000000001</v>
      </c>
      <c r="AB109" s="3" cm="1">
        <f t="array" aca="1" ref="AB109" ca="1">OFFSET(AB46,,-AB108,,)</f>
        <v>21067.200000000001</v>
      </c>
    </row>
    <row r="110" spans="1:28" outlineLevel="1" x14ac:dyDescent="0.25"/>
    <row r="111" spans="1:28" outlineLevel="1" x14ac:dyDescent="0.25">
      <c r="B111" t="s">
        <v>82</v>
      </c>
      <c r="C111">
        <f>Inputs!C49</f>
        <v>30</v>
      </c>
      <c r="E111">
        <f>(ROUNDDOWN($C$111/30,0))</f>
        <v>1</v>
      </c>
      <c r="F111">
        <f t="shared" ref="F111:AB111" si="66">(ROUNDDOWN($C$111/30,0))</f>
        <v>1</v>
      </c>
      <c r="G111">
        <f t="shared" si="66"/>
        <v>1</v>
      </c>
      <c r="H111">
        <f t="shared" si="66"/>
        <v>1</v>
      </c>
      <c r="I111">
        <f t="shared" si="66"/>
        <v>1</v>
      </c>
      <c r="J111">
        <f t="shared" si="66"/>
        <v>1</v>
      </c>
      <c r="K111">
        <f t="shared" si="66"/>
        <v>1</v>
      </c>
      <c r="L111">
        <f t="shared" si="66"/>
        <v>1</v>
      </c>
      <c r="M111">
        <f t="shared" si="66"/>
        <v>1</v>
      </c>
      <c r="N111">
        <f t="shared" si="66"/>
        <v>1</v>
      </c>
      <c r="O111">
        <f t="shared" si="66"/>
        <v>1</v>
      </c>
      <c r="P111">
        <f t="shared" si="66"/>
        <v>1</v>
      </c>
      <c r="Q111">
        <f t="shared" si="66"/>
        <v>1</v>
      </c>
      <c r="R111">
        <f t="shared" si="66"/>
        <v>1</v>
      </c>
      <c r="S111">
        <f t="shared" si="66"/>
        <v>1</v>
      </c>
      <c r="T111">
        <f t="shared" si="66"/>
        <v>1</v>
      </c>
      <c r="U111">
        <f t="shared" si="66"/>
        <v>1</v>
      </c>
      <c r="V111">
        <f t="shared" si="66"/>
        <v>1</v>
      </c>
      <c r="W111">
        <f t="shared" si="66"/>
        <v>1</v>
      </c>
      <c r="X111">
        <f t="shared" si="66"/>
        <v>1</v>
      </c>
      <c r="Y111">
        <f t="shared" si="66"/>
        <v>1</v>
      </c>
      <c r="Z111">
        <f t="shared" si="66"/>
        <v>1</v>
      </c>
      <c r="AA111">
        <f t="shared" si="66"/>
        <v>1</v>
      </c>
      <c r="AB111">
        <f t="shared" si="66"/>
        <v>1</v>
      </c>
    </row>
    <row r="112" spans="1:28" s="1" customFormat="1" outlineLevel="1" x14ac:dyDescent="0.25">
      <c r="B112" s="1" t="s">
        <v>84</v>
      </c>
      <c r="E112" s="3" cm="1">
        <f t="array" aca="1" ref="E112" ca="1">OFFSET(E61,,-E111,,)</f>
        <v>0</v>
      </c>
      <c r="F112" s="3" cm="1">
        <f t="array" aca="1" ref="F112" ca="1">OFFSET(F61,,-F111,,)</f>
        <v>24000</v>
      </c>
      <c r="G112" s="3" cm="1">
        <f t="array" aca="1" ref="G112" ca="1">OFFSET(G61,,-G111,,)</f>
        <v>24000</v>
      </c>
      <c r="H112" s="3" cm="1">
        <f t="array" aca="1" ref="H112" ca="1">OFFSET(H61,,-H111,,)</f>
        <v>24000</v>
      </c>
      <c r="I112" s="3" cm="1">
        <f t="array" aca="1" ref="I112" ca="1">OFFSET(I61,,-I111,,)</f>
        <v>24000</v>
      </c>
      <c r="J112" s="3" cm="1">
        <f t="array" aca="1" ref="J112" ca="1">OFFSET(J61,,-J111,,)</f>
        <v>24000</v>
      </c>
      <c r="K112" s="3" cm="1">
        <f t="array" aca="1" ref="K112" ca="1">OFFSET(K61,,-K111,,)</f>
        <v>24000</v>
      </c>
      <c r="L112" s="3" cm="1">
        <f t="array" aca="1" ref="L112" ca="1">OFFSET(L61,,-L111,,)</f>
        <v>24000</v>
      </c>
      <c r="M112" s="3" cm="1">
        <f t="array" aca="1" ref="M112" ca="1">OFFSET(M61,,-M111,,)</f>
        <v>24000</v>
      </c>
      <c r="N112" s="3" cm="1">
        <f t="array" aca="1" ref="N112" ca="1">OFFSET(N61,,-N111,,)</f>
        <v>24000</v>
      </c>
      <c r="O112" s="3" cm="1">
        <f t="array" aca="1" ref="O112" ca="1">OFFSET(O61,,-O111,,)</f>
        <v>24000</v>
      </c>
      <c r="P112" s="3" cm="1">
        <f t="array" aca="1" ref="P112" ca="1">OFFSET(P61,,-P111,,)</f>
        <v>24000</v>
      </c>
      <c r="Q112" s="3" cm="1">
        <f t="array" aca="1" ref="Q112" ca="1">OFFSET(Q61,,-Q111,,)</f>
        <v>24000</v>
      </c>
      <c r="R112" s="3" cm="1">
        <f t="array" aca="1" ref="R112" ca="1">OFFSET(R61,,-R111,,)</f>
        <v>24000</v>
      </c>
      <c r="S112" s="3" cm="1">
        <f t="array" aca="1" ref="S112" ca="1">OFFSET(S61,,-S111,,)</f>
        <v>24000</v>
      </c>
      <c r="T112" s="3" cm="1">
        <f t="array" aca="1" ref="T112" ca="1">OFFSET(T61,,-T111,,)</f>
        <v>24000</v>
      </c>
      <c r="U112" s="3" cm="1">
        <f t="array" aca="1" ref="U112" ca="1">OFFSET(U61,,-U111,,)</f>
        <v>24000</v>
      </c>
      <c r="V112" s="3" cm="1">
        <f t="array" aca="1" ref="V112" ca="1">OFFSET(V61,,-V111,,)</f>
        <v>24000</v>
      </c>
      <c r="W112" s="3" cm="1">
        <f t="array" aca="1" ref="W112" ca="1">OFFSET(W61,,-W111,,)</f>
        <v>24000</v>
      </c>
      <c r="X112" s="3" cm="1">
        <f t="array" aca="1" ref="X112" ca="1">OFFSET(X61,,-X111,,)</f>
        <v>24000</v>
      </c>
      <c r="Y112" s="3" cm="1">
        <f t="array" aca="1" ref="Y112" ca="1">OFFSET(Y61,,-Y111,,)</f>
        <v>24000</v>
      </c>
      <c r="Z112" s="3" cm="1">
        <f t="array" aca="1" ref="Z112" ca="1">OFFSET(Z61,,-Z111,,)</f>
        <v>24000</v>
      </c>
      <c r="AA112" s="3" cm="1">
        <f t="array" aca="1" ref="AA112" ca="1">OFFSET(AA61,,-AA111,,)</f>
        <v>24000</v>
      </c>
      <c r="AB112" s="3" cm="1">
        <f t="array" aca="1" ref="AB112" ca="1">OFFSET(AB61,,-AB111,,)</f>
        <v>24000</v>
      </c>
    </row>
    <row r="113" spans="1:28" outlineLevel="1" x14ac:dyDescent="0.25"/>
    <row r="114" spans="1:28" outlineLevel="1" x14ac:dyDescent="0.25">
      <c r="B114" t="s">
        <v>85</v>
      </c>
      <c r="C114">
        <f>Inputs!C50</f>
        <v>60</v>
      </c>
      <c r="E114">
        <f>(ROUNDDOWN($C$114/30,0))</f>
        <v>2</v>
      </c>
      <c r="F114">
        <f t="shared" ref="F114:AB114" si="67">(ROUNDDOWN($C$114/30,0))</f>
        <v>2</v>
      </c>
      <c r="G114">
        <f t="shared" si="67"/>
        <v>2</v>
      </c>
      <c r="H114">
        <f t="shared" si="67"/>
        <v>2</v>
      </c>
      <c r="I114">
        <f t="shared" si="67"/>
        <v>2</v>
      </c>
      <c r="J114">
        <f t="shared" si="67"/>
        <v>2</v>
      </c>
      <c r="K114">
        <f t="shared" si="67"/>
        <v>2</v>
      </c>
      <c r="L114">
        <f t="shared" si="67"/>
        <v>2</v>
      </c>
      <c r="M114">
        <f t="shared" si="67"/>
        <v>2</v>
      </c>
      <c r="N114">
        <f t="shared" si="67"/>
        <v>2</v>
      </c>
      <c r="O114">
        <f t="shared" si="67"/>
        <v>2</v>
      </c>
      <c r="P114">
        <f t="shared" si="67"/>
        <v>2</v>
      </c>
      <c r="Q114">
        <f t="shared" si="67"/>
        <v>2</v>
      </c>
      <c r="R114">
        <f t="shared" si="67"/>
        <v>2</v>
      </c>
      <c r="S114">
        <f t="shared" si="67"/>
        <v>2</v>
      </c>
      <c r="T114">
        <f t="shared" si="67"/>
        <v>2</v>
      </c>
      <c r="U114">
        <f t="shared" si="67"/>
        <v>2</v>
      </c>
      <c r="V114">
        <f t="shared" si="67"/>
        <v>2</v>
      </c>
      <c r="W114">
        <f t="shared" si="67"/>
        <v>2</v>
      </c>
      <c r="X114">
        <f t="shared" si="67"/>
        <v>2</v>
      </c>
      <c r="Y114">
        <f t="shared" si="67"/>
        <v>2</v>
      </c>
      <c r="Z114">
        <f t="shared" si="67"/>
        <v>2</v>
      </c>
      <c r="AA114">
        <f t="shared" si="67"/>
        <v>2</v>
      </c>
      <c r="AB114">
        <f t="shared" si="67"/>
        <v>2</v>
      </c>
    </row>
    <row r="115" spans="1:28" outlineLevel="1" x14ac:dyDescent="0.25">
      <c r="B115" s="1" t="s">
        <v>83</v>
      </c>
      <c r="E115" s="3" cm="1">
        <f t="array" aca="1" ref="E115" ca="1">OFFSET(E67,,-E114,,)</f>
        <v>0</v>
      </c>
      <c r="F115" s="3" cm="1">
        <f t="array" aca="1" ref="F115" ca="1">OFFSET(F67,,-F114,,)</f>
        <v>0</v>
      </c>
      <c r="G115" s="3" cm="1">
        <f t="array" aca="1" ref="G115" ca="1">OFFSET(G67,,-G114,,)</f>
        <v>0</v>
      </c>
      <c r="H115" s="3" cm="1">
        <f t="array" aca="1" ref="H115" ca="1">OFFSET(H67,,-H114,,)</f>
        <v>0</v>
      </c>
      <c r="I115" s="3" cm="1">
        <f t="array" aca="1" ref="I115" ca="1">OFFSET(I67,,-I114,,)</f>
        <v>3344</v>
      </c>
      <c r="J115" s="3" cm="1">
        <f t="array" aca="1" ref="J115" ca="1">OFFSET(J67,,-J114,,)</f>
        <v>3344</v>
      </c>
      <c r="K115" s="3" cm="1">
        <f t="array" aca="1" ref="K115" ca="1">OFFSET(K67,,-K114,,)</f>
        <v>6688</v>
      </c>
      <c r="L115" s="3" cm="1">
        <f t="array" aca="1" ref="L115" ca="1">OFFSET(L67,,-L114,,)</f>
        <v>6688</v>
      </c>
      <c r="M115" s="3" cm="1">
        <f t="array" aca="1" ref="M115" ca="1">OFFSET(M67,,-M114,,)</f>
        <v>6688</v>
      </c>
      <c r="N115" s="3" cm="1">
        <f t="array" aca="1" ref="N115" ca="1">OFFSET(N67,,-N114,,)</f>
        <v>10032</v>
      </c>
      <c r="O115" s="3" cm="1">
        <f t="array" aca="1" ref="O115" ca="1">OFFSET(O67,,-O114,,)</f>
        <v>10032</v>
      </c>
      <c r="P115" s="3" cm="1">
        <f t="array" aca="1" ref="P115" ca="1">OFFSET(P67,,-P114,,)</f>
        <v>13376</v>
      </c>
      <c r="Q115" s="3" cm="1">
        <f t="array" aca="1" ref="Q115" ca="1">OFFSET(Q67,,-Q114,,)</f>
        <v>13376</v>
      </c>
      <c r="R115" s="3" cm="1">
        <f t="array" aca="1" ref="R115" ca="1">OFFSET(R67,,-R114,,)</f>
        <v>13376</v>
      </c>
      <c r="S115" s="3" cm="1">
        <f t="array" aca="1" ref="S115" ca="1">OFFSET(S67,,-S114,,)</f>
        <v>16720</v>
      </c>
      <c r="T115" s="3" cm="1">
        <f t="array" aca="1" ref="T115" ca="1">OFFSET(T67,,-T114,,)</f>
        <v>16720</v>
      </c>
      <c r="U115" s="3" cm="1">
        <f t="array" aca="1" ref="U115" ca="1">OFFSET(U67,,-U114,,)</f>
        <v>20064</v>
      </c>
      <c r="V115" s="3" cm="1">
        <f t="array" aca="1" ref="V115" ca="1">OFFSET(V67,,-V114,,)</f>
        <v>20064</v>
      </c>
      <c r="W115" s="3" cm="1">
        <f t="array" aca="1" ref="W115" ca="1">OFFSET(W67,,-W114,,)</f>
        <v>20064</v>
      </c>
      <c r="X115" s="3" cm="1">
        <f t="array" aca="1" ref="X115" ca="1">OFFSET(X67,,-X114,,)</f>
        <v>23408</v>
      </c>
      <c r="Y115" s="3" cm="1">
        <f t="array" aca="1" ref="Y115" ca="1">OFFSET(Y67,,-Y114,,)</f>
        <v>23408</v>
      </c>
      <c r="Z115" s="3" cm="1">
        <f t="array" aca="1" ref="Z115" ca="1">OFFSET(Z67,,-Z114,,)</f>
        <v>26752</v>
      </c>
      <c r="AA115" s="3" cm="1">
        <f t="array" aca="1" ref="AA115" ca="1">OFFSET(AA67,,-AA114,,)</f>
        <v>26752</v>
      </c>
      <c r="AB115" s="3" cm="1">
        <f t="array" aca="1" ref="AB115" ca="1">OFFSET(AB67,,-AB114,,)</f>
        <v>26752</v>
      </c>
    </row>
    <row r="116" spans="1:28" outlineLevel="1" x14ac:dyDescent="0.25"/>
    <row r="117" spans="1:28" outlineLevel="1" x14ac:dyDescent="0.25">
      <c r="B117" t="s">
        <v>86</v>
      </c>
      <c r="C117">
        <f>Inputs!C51</f>
        <v>30</v>
      </c>
      <c r="E117">
        <f>(ROUNDDOWN($C$117/30,0))</f>
        <v>1</v>
      </c>
      <c r="F117">
        <f t="shared" ref="F117:AB117" si="68">(ROUNDDOWN($C$117/30,0))</f>
        <v>1</v>
      </c>
      <c r="G117">
        <f t="shared" si="68"/>
        <v>1</v>
      </c>
      <c r="H117">
        <f t="shared" si="68"/>
        <v>1</v>
      </c>
      <c r="I117">
        <f t="shared" si="68"/>
        <v>1</v>
      </c>
      <c r="J117">
        <f t="shared" si="68"/>
        <v>1</v>
      </c>
      <c r="K117">
        <f t="shared" si="68"/>
        <v>1</v>
      </c>
      <c r="L117">
        <f t="shared" si="68"/>
        <v>1</v>
      </c>
      <c r="M117">
        <f t="shared" si="68"/>
        <v>1</v>
      </c>
      <c r="N117">
        <f t="shared" si="68"/>
        <v>1</v>
      </c>
      <c r="O117">
        <f t="shared" si="68"/>
        <v>1</v>
      </c>
      <c r="P117">
        <f t="shared" si="68"/>
        <v>1</v>
      </c>
      <c r="Q117">
        <f t="shared" si="68"/>
        <v>1</v>
      </c>
      <c r="R117">
        <f t="shared" si="68"/>
        <v>1</v>
      </c>
      <c r="S117">
        <f t="shared" si="68"/>
        <v>1</v>
      </c>
      <c r="T117">
        <f t="shared" si="68"/>
        <v>1</v>
      </c>
      <c r="U117">
        <f t="shared" si="68"/>
        <v>1</v>
      </c>
      <c r="V117">
        <f t="shared" si="68"/>
        <v>1</v>
      </c>
      <c r="W117">
        <f t="shared" si="68"/>
        <v>1</v>
      </c>
      <c r="X117">
        <f t="shared" si="68"/>
        <v>1</v>
      </c>
      <c r="Y117">
        <f t="shared" si="68"/>
        <v>1</v>
      </c>
      <c r="Z117">
        <f t="shared" si="68"/>
        <v>1</v>
      </c>
      <c r="AA117">
        <f t="shared" si="68"/>
        <v>1</v>
      </c>
      <c r="AB117">
        <f t="shared" si="68"/>
        <v>1</v>
      </c>
    </row>
    <row r="118" spans="1:28" s="1" customFormat="1" outlineLevel="1" x14ac:dyDescent="0.25">
      <c r="B118" s="1" t="s">
        <v>98</v>
      </c>
      <c r="E118" s="3" cm="1">
        <f t="array" aca="1" ref="E118" ca="1">OFFSET(E69,,-E117,,)</f>
        <v>0</v>
      </c>
      <c r="F118" s="3" cm="1">
        <f t="array" aca="1" ref="F118" ca="1">OFFSET(F69,,-F117,,)</f>
        <v>8000</v>
      </c>
      <c r="G118" s="3" cm="1">
        <f t="array" aca="1" ref="G118" ca="1">OFFSET(G69,,-G117,,)</f>
        <v>8000</v>
      </c>
      <c r="H118" s="3" cm="1">
        <f t="array" aca="1" ref="H118" ca="1">OFFSET(H69,,-H117,,)</f>
        <v>8000</v>
      </c>
      <c r="I118" s="3" cm="1">
        <f t="array" aca="1" ref="I118" ca="1">OFFSET(I69,,-I117,,)</f>
        <v>8000</v>
      </c>
      <c r="J118" s="3" cm="1">
        <f t="array" aca="1" ref="J118" ca="1">OFFSET(J69,,-J117,,)</f>
        <v>8000</v>
      </c>
      <c r="K118" s="3" cm="1">
        <f t="array" aca="1" ref="K118" ca="1">OFFSET(K69,,-K117,,)</f>
        <v>8000</v>
      </c>
      <c r="L118" s="3" cm="1">
        <f t="array" aca="1" ref="L118" ca="1">OFFSET(L69,,-L117,,)</f>
        <v>8000</v>
      </c>
      <c r="M118" s="3" cm="1">
        <f t="array" aca="1" ref="M118" ca="1">OFFSET(M69,,-M117,,)</f>
        <v>8000</v>
      </c>
      <c r="N118" s="3" cm="1">
        <f t="array" aca="1" ref="N118" ca="1">OFFSET(N69,,-N117,,)</f>
        <v>8000</v>
      </c>
      <c r="O118" s="3" cm="1">
        <f t="array" aca="1" ref="O118" ca="1">OFFSET(O69,,-O117,,)</f>
        <v>8000</v>
      </c>
      <c r="P118" s="3" cm="1">
        <f t="array" aca="1" ref="P118" ca="1">OFFSET(P69,,-P117,,)</f>
        <v>8000</v>
      </c>
      <c r="Q118" s="3" cm="1">
        <f t="array" aca="1" ref="Q118" ca="1">OFFSET(Q69,,-Q117,,)</f>
        <v>8000</v>
      </c>
      <c r="R118" s="3" cm="1">
        <f t="array" aca="1" ref="R118" ca="1">OFFSET(R69,,-R117,,)</f>
        <v>8000</v>
      </c>
      <c r="S118" s="3" cm="1">
        <f t="array" aca="1" ref="S118" ca="1">OFFSET(S69,,-S117,,)</f>
        <v>8000</v>
      </c>
      <c r="T118" s="3" cm="1">
        <f t="array" aca="1" ref="T118" ca="1">OFFSET(T69,,-T117,,)</f>
        <v>8000</v>
      </c>
      <c r="U118" s="3" cm="1">
        <f t="array" aca="1" ref="U118" ca="1">OFFSET(U69,,-U117,,)</f>
        <v>8000</v>
      </c>
      <c r="V118" s="3" cm="1">
        <f t="array" aca="1" ref="V118" ca="1">OFFSET(V69,,-V117,,)</f>
        <v>8000</v>
      </c>
      <c r="W118" s="3" cm="1">
        <f t="array" aca="1" ref="W118" ca="1">OFFSET(W69,,-W117,,)</f>
        <v>8000</v>
      </c>
      <c r="X118" s="3" cm="1">
        <f t="array" aca="1" ref="X118" ca="1">OFFSET(X69,,-X117,,)</f>
        <v>8000</v>
      </c>
      <c r="Y118" s="3" cm="1">
        <f t="array" aca="1" ref="Y118" ca="1">OFFSET(Y69,,-Y117,,)</f>
        <v>8000</v>
      </c>
      <c r="Z118" s="3" cm="1">
        <f t="array" aca="1" ref="Z118" ca="1">OFFSET(Z69,,-Z117,,)</f>
        <v>8000</v>
      </c>
      <c r="AA118" s="3" cm="1">
        <f t="array" aca="1" ref="AA118" ca="1">OFFSET(AA69,,-AA117,,)</f>
        <v>8000</v>
      </c>
      <c r="AB118" s="3" cm="1">
        <f t="array" aca="1" ref="AB118" ca="1">OFFSET(AB69,,-AB117,,)</f>
        <v>8000</v>
      </c>
    </row>
    <row r="119" spans="1:28" outlineLevel="1" x14ac:dyDescent="0.25"/>
    <row r="120" spans="1:28" outlineLevel="1" x14ac:dyDescent="0.25">
      <c r="B120" t="s">
        <v>87</v>
      </c>
      <c r="C120">
        <f>Inputs!C52</f>
        <v>28</v>
      </c>
      <c r="E120">
        <f>(ROUNDDOWN($C$120/30,0))</f>
        <v>0</v>
      </c>
      <c r="F120">
        <f t="shared" ref="F120:AB120" si="69">(ROUNDDOWN($C$120/30,0))</f>
        <v>0</v>
      </c>
      <c r="G120">
        <f t="shared" si="69"/>
        <v>0</v>
      </c>
      <c r="H120">
        <f t="shared" si="69"/>
        <v>0</v>
      </c>
      <c r="I120">
        <f t="shared" si="69"/>
        <v>0</v>
      </c>
      <c r="J120">
        <f t="shared" si="69"/>
        <v>0</v>
      </c>
      <c r="K120">
        <f t="shared" si="69"/>
        <v>0</v>
      </c>
      <c r="L120">
        <f t="shared" si="69"/>
        <v>0</v>
      </c>
      <c r="M120">
        <f t="shared" si="69"/>
        <v>0</v>
      </c>
      <c r="N120">
        <f t="shared" si="69"/>
        <v>0</v>
      </c>
      <c r="O120">
        <f t="shared" si="69"/>
        <v>0</v>
      </c>
      <c r="P120">
        <f t="shared" si="69"/>
        <v>0</v>
      </c>
      <c r="Q120">
        <f t="shared" si="69"/>
        <v>0</v>
      </c>
      <c r="R120">
        <f t="shared" si="69"/>
        <v>0</v>
      </c>
      <c r="S120">
        <f t="shared" si="69"/>
        <v>0</v>
      </c>
      <c r="T120">
        <f t="shared" si="69"/>
        <v>0</v>
      </c>
      <c r="U120">
        <f t="shared" si="69"/>
        <v>0</v>
      </c>
      <c r="V120">
        <f t="shared" si="69"/>
        <v>0</v>
      </c>
      <c r="W120">
        <f t="shared" si="69"/>
        <v>0</v>
      </c>
      <c r="X120">
        <f t="shared" si="69"/>
        <v>0</v>
      </c>
      <c r="Y120">
        <f t="shared" si="69"/>
        <v>0</v>
      </c>
      <c r="Z120">
        <f t="shared" si="69"/>
        <v>0</v>
      </c>
      <c r="AA120">
        <f t="shared" si="69"/>
        <v>0</v>
      </c>
      <c r="AB120">
        <f t="shared" si="69"/>
        <v>0</v>
      </c>
    </row>
    <row r="121" spans="1:28" s="1" customFormat="1" outlineLevel="1" x14ac:dyDescent="0.25">
      <c r="B121" s="1" t="s">
        <v>87</v>
      </c>
      <c r="E121" s="3" cm="1">
        <f t="array" aca="1" ref="E121" ca="1">OFFSET(E77,,-E120,,)</f>
        <v>4680</v>
      </c>
      <c r="F121" s="3" cm="1">
        <f t="array" aca="1" ref="F121" ca="1">OFFSET(F77,,-F120,,)</f>
        <v>4680</v>
      </c>
      <c r="G121" s="3" cm="1">
        <f t="array" aca="1" ref="G121" ca="1">OFFSET(G77,,-G120,,)</f>
        <v>4680</v>
      </c>
      <c r="H121" s="3" cm="1">
        <f t="array" aca="1" ref="H121" ca="1">OFFSET(H77,,-H120,,)</f>
        <v>4680</v>
      </c>
      <c r="I121" s="3" cm="1">
        <f t="array" aca="1" ref="I121" ca="1">OFFSET(I77,,-I120,,)</f>
        <v>4680</v>
      </c>
      <c r="J121" s="3" cm="1">
        <f t="array" aca="1" ref="J121" ca="1">OFFSET(J77,,-J120,,)</f>
        <v>4680</v>
      </c>
      <c r="K121" s="3" cm="1">
        <f t="array" aca="1" ref="K121" ca="1">OFFSET(K77,,-K120,,)</f>
        <v>4680</v>
      </c>
      <c r="L121" s="3" cm="1">
        <f t="array" aca="1" ref="L121" ca="1">OFFSET(L77,,-L120,,)</f>
        <v>4680</v>
      </c>
      <c r="M121" s="3" cm="1">
        <f t="array" aca="1" ref="M121" ca="1">OFFSET(M77,,-M120,,)</f>
        <v>4680</v>
      </c>
      <c r="N121" s="3" cm="1">
        <f t="array" aca="1" ref="N121" ca="1">OFFSET(N77,,-N120,,)</f>
        <v>4680</v>
      </c>
      <c r="O121" s="3" cm="1">
        <f t="array" aca="1" ref="O121" ca="1">OFFSET(O77,,-O120,,)</f>
        <v>4680</v>
      </c>
      <c r="P121" s="3" cm="1">
        <f t="array" aca="1" ref="P121" ca="1">OFFSET(P77,,-P120,,)</f>
        <v>4680</v>
      </c>
      <c r="Q121" s="3" cm="1">
        <f t="array" aca="1" ref="Q121" ca="1">OFFSET(Q77,,-Q120,,)</f>
        <v>4680</v>
      </c>
      <c r="R121" s="3" cm="1">
        <f t="array" aca="1" ref="R121" ca="1">OFFSET(R77,,-R120,,)</f>
        <v>4680</v>
      </c>
      <c r="S121" s="3" cm="1">
        <f t="array" aca="1" ref="S121" ca="1">OFFSET(S77,,-S120,,)</f>
        <v>4680</v>
      </c>
      <c r="T121" s="3" cm="1">
        <f t="array" aca="1" ref="T121" ca="1">OFFSET(T77,,-T120,,)</f>
        <v>4680</v>
      </c>
      <c r="U121" s="3" cm="1">
        <f t="array" aca="1" ref="U121" ca="1">OFFSET(U77,,-U120,,)</f>
        <v>4680</v>
      </c>
      <c r="V121" s="3" cm="1">
        <f t="array" aca="1" ref="V121" ca="1">OFFSET(V77,,-V120,,)</f>
        <v>4680</v>
      </c>
      <c r="W121" s="3" cm="1">
        <f t="array" aca="1" ref="W121" ca="1">OFFSET(W77,,-W120,,)</f>
        <v>4680</v>
      </c>
      <c r="X121" s="3" cm="1">
        <f t="array" aca="1" ref="X121" ca="1">OFFSET(X77,,-X120,,)</f>
        <v>4680</v>
      </c>
      <c r="Y121" s="3" cm="1">
        <f t="array" aca="1" ref="Y121" ca="1">OFFSET(Y77,,-Y120,,)</f>
        <v>4680</v>
      </c>
      <c r="Z121" s="3" cm="1">
        <f t="array" aca="1" ref="Z121" ca="1">OFFSET(Z77,,-Z120,,)</f>
        <v>4680</v>
      </c>
      <c r="AA121" s="3" cm="1">
        <f t="array" aca="1" ref="AA121" ca="1">OFFSET(AA77,,-AA120,,)</f>
        <v>4680</v>
      </c>
      <c r="AB121" s="3" cm="1">
        <f t="array" aca="1" ref="AB121" ca="1">OFFSET(AB77,,-AB120,,)</f>
        <v>4680</v>
      </c>
    </row>
    <row r="122" spans="1:28" outlineLevel="1" x14ac:dyDescent="0.25"/>
    <row r="123" spans="1:28" s="1" customFormat="1" outlineLevel="1" x14ac:dyDescent="0.25">
      <c r="B123" s="1" t="s">
        <v>3</v>
      </c>
      <c r="E123" s="15">
        <f>E84</f>
        <v>200000</v>
      </c>
      <c r="F123" s="15">
        <f t="shared" ref="F123:AB123" si="70">F84</f>
        <v>0</v>
      </c>
      <c r="G123" s="15">
        <f t="shared" si="70"/>
        <v>0</v>
      </c>
      <c r="H123" s="15">
        <f t="shared" si="70"/>
        <v>0</v>
      </c>
      <c r="I123" s="15">
        <f t="shared" si="70"/>
        <v>0</v>
      </c>
      <c r="J123" s="15">
        <f t="shared" si="70"/>
        <v>0</v>
      </c>
      <c r="K123" s="15">
        <f t="shared" si="70"/>
        <v>0</v>
      </c>
      <c r="L123" s="15">
        <f t="shared" si="70"/>
        <v>0</v>
      </c>
      <c r="M123" s="15">
        <f t="shared" si="70"/>
        <v>0</v>
      </c>
      <c r="N123" s="15">
        <f t="shared" si="70"/>
        <v>0</v>
      </c>
      <c r="O123" s="15">
        <f t="shared" si="70"/>
        <v>0</v>
      </c>
      <c r="P123" s="15">
        <f t="shared" si="70"/>
        <v>0</v>
      </c>
      <c r="Q123" s="15">
        <f t="shared" si="70"/>
        <v>0</v>
      </c>
      <c r="R123" s="15">
        <f t="shared" si="70"/>
        <v>0</v>
      </c>
      <c r="S123" s="15">
        <f t="shared" si="70"/>
        <v>0</v>
      </c>
      <c r="T123" s="15">
        <f t="shared" si="70"/>
        <v>0</v>
      </c>
      <c r="U123" s="15">
        <f t="shared" si="70"/>
        <v>0</v>
      </c>
      <c r="V123" s="15">
        <f t="shared" si="70"/>
        <v>0</v>
      </c>
      <c r="W123" s="15">
        <f t="shared" si="70"/>
        <v>0</v>
      </c>
      <c r="X123" s="15">
        <f t="shared" si="70"/>
        <v>0</v>
      </c>
      <c r="Y123" s="15">
        <f t="shared" si="70"/>
        <v>0</v>
      </c>
      <c r="Z123" s="15">
        <f t="shared" si="70"/>
        <v>0</v>
      </c>
      <c r="AA123" s="15">
        <f t="shared" si="70"/>
        <v>0</v>
      </c>
      <c r="AB123" s="15">
        <f t="shared" si="70"/>
        <v>0</v>
      </c>
    </row>
    <row r="124" spans="1:28" outlineLevel="1" x14ac:dyDescent="0.25"/>
    <row r="125" spans="1:28" outlineLevel="1" x14ac:dyDescent="0.25"/>
    <row r="126" spans="1:28" outlineLevel="1" x14ac:dyDescent="0.25"/>
    <row r="127" spans="1:28" outlineLevel="1" x14ac:dyDescent="0.25">
      <c r="A127" s="4" t="s">
        <v>88</v>
      </c>
      <c r="B127" s="20" t="s">
        <v>89</v>
      </c>
      <c r="E127" s="8">
        <f ca="1">E106</f>
        <v>0</v>
      </c>
      <c r="F127" s="8">
        <f t="shared" ref="F127:AB127" ca="1" si="71">F106</f>
        <v>0</v>
      </c>
      <c r="G127" s="8">
        <f t="shared" ca="1" si="71"/>
        <v>0</v>
      </c>
      <c r="H127" s="8">
        <f t="shared" ca="1" si="71"/>
        <v>0</v>
      </c>
      <c r="I127" s="8">
        <f t="shared" ca="1" si="71"/>
        <v>12540</v>
      </c>
      <c r="J127" s="8">
        <f t="shared" ca="1" si="71"/>
        <v>12540</v>
      </c>
      <c r="K127" s="8">
        <f t="shared" ca="1" si="71"/>
        <v>25080</v>
      </c>
      <c r="L127" s="8">
        <f t="shared" ca="1" si="71"/>
        <v>25080</v>
      </c>
      <c r="M127" s="8">
        <f t="shared" ca="1" si="71"/>
        <v>25080</v>
      </c>
      <c r="N127" s="8">
        <f t="shared" ca="1" si="71"/>
        <v>37620</v>
      </c>
      <c r="O127" s="8">
        <f t="shared" ca="1" si="71"/>
        <v>37620</v>
      </c>
      <c r="P127" s="8">
        <f t="shared" ca="1" si="71"/>
        <v>50160</v>
      </c>
      <c r="Q127" s="8">
        <f t="shared" ca="1" si="71"/>
        <v>50160</v>
      </c>
      <c r="R127" s="8">
        <f t="shared" ca="1" si="71"/>
        <v>50160</v>
      </c>
      <c r="S127" s="8">
        <f t="shared" ca="1" si="71"/>
        <v>62700</v>
      </c>
      <c r="T127" s="8">
        <f t="shared" ca="1" si="71"/>
        <v>62700</v>
      </c>
      <c r="U127" s="8">
        <f t="shared" ca="1" si="71"/>
        <v>75240</v>
      </c>
      <c r="V127" s="8">
        <f t="shared" ca="1" si="71"/>
        <v>75240</v>
      </c>
      <c r="W127" s="8">
        <f t="shared" ca="1" si="71"/>
        <v>75240</v>
      </c>
      <c r="X127" s="8">
        <f t="shared" ca="1" si="71"/>
        <v>87780</v>
      </c>
      <c r="Y127" s="8">
        <f t="shared" ca="1" si="71"/>
        <v>87780</v>
      </c>
      <c r="Z127" s="8">
        <f t="shared" ca="1" si="71"/>
        <v>100320</v>
      </c>
      <c r="AA127" s="8">
        <f t="shared" ca="1" si="71"/>
        <v>100320</v>
      </c>
      <c r="AB127" s="8">
        <f t="shared" ca="1" si="71"/>
        <v>100320</v>
      </c>
    </row>
    <row r="128" spans="1:28" outlineLevel="1" x14ac:dyDescent="0.25">
      <c r="A128" s="4"/>
    </row>
    <row r="129" spans="1:28" outlineLevel="1" x14ac:dyDescent="0.25">
      <c r="A129" s="4" t="s">
        <v>90</v>
      </c>
      <c r="B129" t="s">
        <v>91</v>
      </c>
      <c r="E129" s="8">
        <f ca="1">-E109</f>
        <v>0</v>
      </c>
      <c r="F129" s="8">
        <f t="shared" ref="F129:AB129" ca="1" si="72">-F109</f>
        <v>0</v>
      </c>
      <c r="G129" s="8">
        <f t="shared" ca="1" si="72"/>
        <v>0</v>
      </c>
      <c r="H129" s="8">
        <f t="shared" ca="1" si="72"/>
        <v>-2633.4</v>
      </c>
      <c r="I129" s="8">
        <f t="shared" ca="1" si="72"/>
        <v>-2633.4</v>
      </c>
      <c r="J129" s="8">
        <f t="shared" ca="1" si="72"/>
        <v>-5266.8</v>
      </c>
      <c r="K129" s="8">
        <f t="shared" ca="1" si="72"/>
        <v>-5266.8</v>
      </c>
      <c r="L129" s="8">
        <f t="shared" ca="1" si="72"/>
        <v>-5266.8</v>
      </c>
      <c r="M129" s="8">
        <f t="shared" ca="1" si="72"/>
        <v>-7900.2</v>
      </c>
      <c r="N129" s="8">
        <f t="shared" ca="1" si="72"/>
        <v>-7900.2</v>
      </c>
      <c r="O129" s="8">
        <f t="shared" ca="1" si="72"/>
        <v>-10533.6</v>
      </c>
      <c r="P129" s="8">
        <f t="shared" ca="1" si="72"/>
        <v>-10533.6</v>
      </c>
      <c r="Q129" s="8">
        <f t="shared" ca="1" si="72"/>
        <v>-10533.6</v>
      </c>
      <c r="R129" s="8">
        <f t="shared" ca="1" si="72"/>
        <v>-13167</v>
      </c>
      <c r="S129" s="8">
        <f t="shared" ca="1" si="72"/>
        <v>-13167</v>
      </c>
      <c r="T129" s="8">
        <f t="shared" ca="1" si="72"/>
        <v>-15800.4</v>
      </c>
      <c r="U129" s="8">
        <f t="shared" ca="1" si="72"/>
        <v>-15800.4</v>
      </c>
      <c r="V129" s="8">
        <f t="shared" ca="1" si="72"/>
        <v>-15800.4</v>
      </c>
      <c r="W129" s="8">
        <f t="shared" ca="1" si="72"/>
        <v>-18433.8</v>
      </c>
      <c r="X129" s="8">
        <f t="shared" ca="1" si="72"/>
        <v>-18433.8</v>
      </c>
      <c r="Y129" s="8">
        <f t="shared" ca="1" si="72"/>
        <v>-21067.200000000001</v>
      </c>
      <c r="Z129" s="8">
        <f t="shared" ca="1" si="72"/>
        <v>-21067.200000000001</v>
      </c>
      <c r="AA129" s="8">
        <f t="shared" ca="1" si="72"/>
        <v>-21067.200000000001</v>
      </c>
      <c r="AB129" s="8">
        <f t="shared" ca="1" si="72"/>
        <v>-21067.200000000001</v>
      </c>
    </row>
    <row r="130" spans="1:28" outlineLevel="1" x14ac:dyDescent="0.25">
      <c r="A130" s="4" t="s">
        <v>90</v>
      </c>
      <c r="B130" s="20" t="s">
        <v>92</v>
      </c>
      <c r="E130" s="8">
        <f ca="1">-E112</f>
        <v>0</v>
      </c>
      <c r="F130" s="8">
        <f t="shared" ref="F130:AB130" ca="1" si="73">-F112</f>
        <v>-24000</v>
      </c>
      <c r="G130" s="8">
        <f t="shared" ca="1" si="73"/>
        <v>-24000</v>
      </c>
      <c r="H130" s="8">
        <f t="shared" ca="1" si="73"/>
        <v>-24000</v>
      </c>
      <c r="I130" s="8">
        <f t="shared" ca="1" si="73"/>
        <v>-24000</v>
      </c>
      <c r="J130" s="8">
        <f t="shared" ca="1" si="73"/>
        <v>-24000</v>
      </c>
      <c r="K130" s="8">
        <f t="shared" ca="1" si="73"/>
        <v>-24000</v>
      </c>
      <c r="L130" s="8">
        <f t="shared" ca="1" si="73"/>
        <v>-24000</v>
      </c>
      <c r="M130" s="8">
        <f t="shared" ca="1" si="73"/>
        <v>-24000</v>
      </c>
      <c r="N130" s="8">
        <f t="shared" ca="1" si="73"/>
        <v>-24000</v>
      </c>
      <c r="O130" s="8">
        <f t="shared" ca="1" si="73"/>
        <v>-24000</v>
      </c>
      <c r="P130" s="8">
        <f t="shared" ca="1" si="73"/>
        <v>-24000</v>
      </c>
      <c r="Q130" s="8">
        <f t="shared" ca="1" si="73"/>
        <v>-24000</v>
      </c>
      <c r="R130" s="8">
        <f t="shared" ca="1" si="73"/>
        <v>-24000</v>
      </c>
      <c r="S130" s="8">
        <f t="shared" ca="1" si="73"/>
        <v>-24000</v>
      </c>
      <c r="T130" s="8">
        <f t="shared" ca="1" si="73"/>
        <v>-24000</v>
      </c>
      <c r="U130" s="8">
        <f t="shared" ca="1" si="73"/>
        <v>-24000</v>
      </c>
      <c r="V130" s="8">
        <f t="shared" ca="1" si="73"/>
        <v>-24000</v>
      </c>
      <c r="W130" s="8">
        <f t="shared" ca="1" si="73"/>
        <v>-24000</v>
      </c>
      <c r="X130" s="8">
        <f t="shared" ca="1" si="73"/>
        <v>-24000</v>
      </c>
      <c r="Y130" s="8">
        <f t="shared" ca="1" si="73"/>
        <v>-24000</v>
      </c>
      <c r="Z130" s="8">
        <f t="shared" ca="1" si="73"/>
        <v>-24000</v>
      </c>
      <c r="AA130" s="8">
        <f t="shared" ca="1" si="73"/>
        <v>-24000</v>
      </c>
      <c r="AB130" s="8">
        <f t="shared" ca="1" si="73"/>
        <v>-24000</v>
      </c>
    </row>
    <row r="131" spans="1:28" outlineLevel="1" x14ac:dyDescent="0.25">
      <c r="A131" s="4" t="s">
        <v>90</v>
      </c>
      <c r="B131" s="20" t="s">
        <v>93</v>
      </c>
      <c r="E131" s="8">
        <f ca="1">-E115</f>
        <v>0</v>
      </c>
      <c r="F131" s="8">
        <f t="shared" ref="F131:AB131" ca="1" si="74">-F115</f>
        <v>0</v>
      </c>
      <c r="G131" s="8">
        <f t="shared" ca="1" si="74"/>
        <v>0</v>
      </c>
      <c r="H131" s="8">
        <f t="shared" ca="1" si="74"/>
        <v>0</v>
      </c>
      <c r="I131" s="8">
        <f t="shared" ca="1" si="74"/>
        <v>-3344</v>
      </c>
      <c r="J131" s="8">
        <f t="shared" ca="1" si="74"/>
        <v>-3344</v>
      </c>
      <c r="K131" s="8">
        <f t="shared" ca="1" si="74"/>
        <v>-6688</v>
      </c>
      <c r="L131" s="8">
        <f t="shared" ca="1" si="74"/>
        <v>-6688</v>
      </c>
      <c r="M131" s="8">
        <f t="shared" ca="1" si="74"/>
        <v>-6688</v>
      </c>
      <c r="N131" s="8">
        <f t="shared" ca="1" si="74"/>
        <v>-10032</v>
      </c>
      <c r="O131" s="8">
        <f t="shared" ca="1" si="74"/>
        <v>-10032</v>
      </c>
      <c r="P131" s="8">
        <f t="shared" ca="1" si="74"/>
        <v>-13376</v>
      </c>
      <c r="Q131" s="8">
        <f t="shared" ca="1" si="74"/>
        <v>-13376</v>
      </c>
      <c r="R131" s="8">
        <f t="shared" ca="1" si="74"/>
        <v>-13376</v>
      </c>
      <c r="S131" s="8">
        <f t="shared" ca="1" si="74"/>
        <v>-16720</v>
      </c>
      <c r="T131" s="8">
        <f t="shared" ca="1" si="74"/>
        <v>-16720</v>
      </c>
      <c r="U131" s="8">
        <f t="shared" ca="1" si="74"/>
        <v>-20064</v>
      </c>
      <c r="V131" s="8">
        <f t="shared" ca="1" si="74"/>
        <v>-20064</v>
      </c>
      <c r="W131" s="8">
        <f t="shared" ca="1" si="74"/>
        <v>-20064</v>
      </c>
      <c r="X131" s="8">
        <f t="shared" ca="1" si="74"/>
        <v>-23408</v>
      </c>
      <c r="Y131" s="8">
        <f t="shared" ca="1" si="74"/>
        <v>-23408</v>
      </c>
      <c r="Z131" s="8">
        <f t="shared" ca="1" si="74"/>
        <v>-26752</v>
      </c>
      <c r="AA131" s="8">
        <f t="shared" ca="1" si="74"/>
        <v>-26752</v>
      </c>
      <c r="AB131" s="8">
        <f t="shared" ca="1" si="74"/>
        <v>-26752</v>
      </c>
    </row>
    <row r="132" spans="1:28" outlineLevel="1" x14ac:dyDescent="0.25">
      <c r="A132" s="4" t="s">
        <v>90</v>
      </c>
      <c r="B132" s="20" t="s">
        <v>29</v>
      </c>
      <c r="E132" s="8">
        <f ca="1">-E118</f>
        <v>0</v>
      </c>
      <c r="F132" s="8">
        <f t="shared" ref="F132:AB132" ca="1" si="75">-F118</f>
        <v>-8000</v>
      </c>
      <c r="G132" s="8">
        <f t="shared" ca="1" si="75"/>
        <v>-8000</v>
      </c>
      <c r="H132" s="8">
        <f t="shared" ca="1" si="75"/>
        <v>-8000</v>
      </c>
      <c r="I132" s="8">
        <f t="shared" ca="1" si="75"/>
        <v>-8000</v>
      </c>
      <c r="J132" s="8">
        <f t="shared" ca="1" si="75"/>
        <v>-8000</v>
      </c>
      <c r="K132" s="8">
        <f t="shared" ca="1" si="75"/>
        <v>-8000</v>
      </c>
      <c r="L132" s="8">
        <f t="shared" ca="1" si="75"/>
        <v>-8000</v>
      </c>
      <c r="M132" s="8">
        <f t="shared" ca="1" si="75"/>
        <v>-8000</v>
      </c>
      <c r="N132" s="8">
        <f t="shared" ca="1" si="75"/>
        <v>-8000</v>
      </c>
      <c r="O132" s="8">
        <f t="shared" ca="1" si="75"/>
        <v>-8000</v>
      </c>
      <c r="P132" s="8">
        <f t="shared" ca="1" si="75"/>
        <v>-8000</v>
      </c>
      <c r="Q132" s="8">
        <f t="shared" ca="1" si="75"/>
        <v>-8000</v>
      </c>
      <c r="R132" s="8">
        <f t="shared" ca="1" si="75"/>
        <v>-8000</v>
      </c>
      <c r="S132" s="8">
        <f t="shared" ca="1" si="75"/>
        <v>-8000</v>
      </c>
      <c r="T132" s="8">
        <f t="shared" ca="1" si="75"/>
        <v>-8000</v>
      </c>
      <c r="U132" s="8">
        <f t="shared" ca="1" si="75"/>
        <v>-8000</v>
      </c>
      <c r="V132" s="8">
        <f t="shared" ca="1" si="75"/>
        <v>-8000</v>
      </c>
      <c r="W132" s="8">
        <f t="shared" ca="1" si="75"/>
        <v>-8000</v>
      </c>
      <c r="X132" s="8">
        <f t="shared" ca="1" si="75"/>
        <v>-8000</v>
      </c>
      <c r="Y132" s="8">
        <f t="shared" ca="1" si="75"/>
        <v>-8000</v>
      </c>
      <c r="Z132" s="8">
        <f t="shared" ca="1" si="75"/>
        <v>-8000</v>
      </c>
      <c r="AA132" s="8">
        <f t="shared" ca="1" si="75"/>
        <v>-8000</v>
      </c>
      <c r="AB132" s="8">
        <f t="shared" ca="1" si="75"/>
        <v>-8000</v>
      </c>
    </row>
    <row r="133" spans="1:28" outlineLevel="1" x14ac:dyDescent="0.25">
      <c r="A133" s="4" t="s">
        <v>90</v>
      </c>
      <c r="B133" s="20" t="s">
        <v>30</v>
      </c>
      <c r="E133" s="8">
        <f ca="1">-E121</f>
        <v>-4680</v>
      </c>
      <c r="F133" s="8">
        <f t="shared" ref="F133:AB133" ca="1" si="76">-F121</f>
        <v>-4680</v>
      </c>
      <c r="G133" s="8">
        <f t="shared" ca="1" si="76"/>
        <v>-4680</v>
      </c>
      <c r="H133" s="8">
        <f t="shared" ca="1" si="76"/>
        <v>-4680</v>
      </c>
      <c r="I133" s="8">
        <f t="shared" ca="1" si="76"/>
        <v>-4680</v>
      </c>
      <c r="J133" s="8">
        <f t="shared" ca="1" si="76"/>
        <v>-4680</v>
      </c>
      <c r="K133" s="8">
        <f t="shared" ca="1" si="76"/>
        <v>-4680</v>
      </c>
      <c r="L133" s="8">
        <f t="shared" ca="1" si="76"/>
        <v>-4680</v>
      </c>
      <c r="M133" s="8">
        <f t="shared" ca="1" si="76"/>
        <v>-4680</v>
      </c>
      <c r="N133" s="8">
        <f t="shared" ca="1" si="76"/>
        <v>-4680</v>
      </c>
      <c r="O133" s="8">
        <f t="shared" ca="1" si="76"/>
        <v>-4680</v>
      </c>
      <c r="P133" s="8">
        <f t="shared" ca="1" si="76"/>
        <v>-4680</v>
      </c>
      <c r="Q133" s="8">
        <f t="shared" ca="1" si="76"/>
        <v>-4680</v>
      </c>
      <c r="R133" s="8">
        <f t="shared" ca="1" si="76"/>
        <v>-4680</v>
      </c>
      <c r="S133" s="8">
        <f t="shared" ca="1" si="76"/>
        <v>-4680</v>
      </c>
      <c r="T133" s="8">
        <f t="shared" ca="1" si="76"/>
        <v>-4680</v>
      </c>
      <c r="U133" s="8">
        <f t="shared" ca="1" si="76"/>
        <v>-4680</v>
      </c>
      <c r="V133" s="8">
        <f t="shared" ca="1" si="76"/>
        <v>-4680</v>
      </c>
      <c r="W133" s="8">
        <f t="shared" ca="1" si="76"/>
        <v>-4680</v>
      </c>
      <c r="X133" s="8">
        <f t="shared" ca="1" si="76"/>
        <v>-4680</v>
      </c>
      <c r="Y133" s="8">
        <f t="shared" ca="1" si="76"/>
        <v>-4680</v>
      </c>
      <c r="Z133" s="8">
        <f t="shared" ca="1" si="76"/>
        <v>-4680</v>
      </c>
      <c r="AA133" s="8">
        <f t="shared" ca="1" si="76"/>
        <v>-4680</v>
      </c>
      <c r="AB133" s="8">
        <f t="shared" ca="1" si="76"/>
        <v>-4680</v>
      </c>
    </row>
    <row r="134" spans="1:28" outlineLevel="1" x14ac:dyDescent="0.25">
      <c r="A134" s="4" t="s">
        <v>90</v>
      </c>
      <c r="B134" s="20" t="s">
        <v>94</v>
      </c>
      <c r="E134" s="8">
        <f>-E123</f>
        <v>-200000</v>
      </c>
      <c r="F134" s="8">
        <f t="shared" ref="F134:AB134" si="77">-F123</f>
        <v>0</v>
      </c>
      <c r="G134" s="8">
        <f t="shared" si="77"/>
        <v>0</v>
      </c>
      <c r="H134" s="8">
        <f t="shared" si="77"/>
        <v>0</v>
      </c>
      <c r="I134" s="8">
        <f t="shared" si="77"/>
        <v>0</v>
      </c>
      <c r="J134" s="8">
        <f t="shared" si="77"/>
        <v>0</v>
      </c>
      <c r="K134" s="8">
        <f t="shared" si="77"/>
        <v>0</v>
      </c>
      <c r="L134" s="8">
        <f t="shared" si="77"/>
        <v>0</v>
      </c>
      <c r="M134" s="8">
        <f t="shared" si="77"/>
        <v>0</v>
      </c>
      <c r="N134" s="8">
        <f t="shared" si="77"/>
        <v>0</v>
      </c>
      <c r="O134" s="8">
        <f t="shared" si="77"/>
        <v>0</v>
      </c>
      <c r="P134" s="8">
        <f t="shared" si="77"/>
        <v>0</v>
      </c>
      <c r="Q134" s="8">
        <f t="shared" si="77"/>
        <v>0</v>
      </c>
      <c r="R134" s="8">
        <f t="shared" si="77"/>
        <v>0</v>
      </c>
      <c r="S134" s="8">
        <f t="shared" si="77"/>
        <v>0</v>
      </c>
      <c r="T134" s="8">
        <f t="shared" si="77"/>
        <v>0</v>
      </c>
      <c r="U134" s="8">
        <f t="shared" si="77"/>
        <v>0</v>
      </c>
      <c r="V134" s="8">
        <f t="shared" si="77"/>
        <v>0</v>
      </c>
      <c r="W134" s="8">
        <f t="shared" si="77"/>
        <v>0</v>
      </c>
      <c r="X134" s="8">
        <f t="shared" si="77"/>
        <v>0</v>
      </c>
      <c r="Y134" s="8">
        <f t="shared" si="77"/>
        <v>0</v>
      </c>
      <c r="Z134" s="8">
        <f t="shared" si="77"/>
        <v>0</v>
      </c>
      <c r="AA134" s="8">
        <f t="shared" si="77"/>
        <v>0</v>
      </c>
      <c r="AB134" s="8">
        <f t="shared" si="77"/>
        <v>0</v>
      </c>
    </row>
    <row r="135" spans="1:28" outlineLevel="1" x14ac:dyDescent="0.25">
      <c r="A135" s="4"/>
    </row>
    <row r="136" spans="1:28" outlineLevel="1" x14ac:dyDescent="0.25">
      <c r="A136" s="5" t="s">
        <v>95</v>
      </c>
      <c r="B136" s="27" t="s">
        <v>96</v>
      </c>
      <c r="E136" s="15">
        <f ca="1">SUM(E127:E134)</f>
        <v>-204680</v>
      </c>
      <c r="F136" s="15">
        <f t="shared" ref="F136:AB136" ca="1" si="78">SUM(F127:F134)</f>
        <v>-36680</v>
      </c>
      <c r="G136" s="15">
        <f t="shared" ca="1" si="78"/>
        <v>-36680</v>
      </c>
      <c r="H136" s="15">
        <f t="shared" ca="1" si="78"/>
        <v>-39313.4</v>
      </c>
      <c r="I136" s="15">
        <f t="shared" ca="1" si="78"/>
        <v>-30117.4</v>
      </c>
      <c r="J136" s="15">
        <f t="shared" ca="1" si="78"/>
        <v>-32750.799999999999</v>
      </c>
      <c r="K136" s="15">
        <f t="shared" ca="1" si="78"/>
        <v>-23554.799999999999</v>
      </c>
      <c r="L136" s="15">
        <f t="shared" ca="1" si="78"/>
        <v>-23554.799999999999</v>
      </c>
      <c r="M136" s="15">
        <f t="shared" ca="1" si="78"/>
        <v>-26188.2</v>
      </c>
      <c r="N136" s="15">
        <f t="shared" ca="1" si="78"/>
        <v>-16992.2</v>
      </c>
      <c r="O136" s="15">
        <f t="shared" ca="1" si="78"/>
        <v>-19625.599999999999</v>
      </c>
      <c r="P136" s="15">
        <f t="shared" ca="1" si="78"/>
        <v>-10429.599999999999</v>
      </c>
      <c r="Q136" s="15">
        <f t="shared" ca="1" si="78"/>
        <v>-10429.599999999999</v>
      </c>
      <c r="R136" s="15">
        <f t="shared" ca="1" si="78"/>
        <v>-13063</v>
      </c>
      <c r="S136" s="15">
        <f t="shared" ca="1" si="78"/>
        <v>-3867</v>
      </c>
      <c r="T136" s="15">
        <f t="shared" ca="1" si="78"/>
        <v>-6500.4000000000015</v>
      </c>
      <c r="U136" s="15">
        <f t="shared" ca="1" si="78"/>
        <v>2695.5999999999985</v>
      </c>
      <c r="V136" s="15">
        <f t="shared" ca="1" si="78"/>
        <v>2695.5999999999985</v>
      </c>
      <c r="W136" s="15">
        <f t="shared" ca="1" si="78"/>
        <v>62.19999999999709</v>
      </c>
      <c r="X136" s="15">
        <f t="shared" ca="1" si="78"/>
        <v>9258.1999999999971</v>
      </c>
      <c r="Y136" s="15">
        <f t="shared" ca="1" si="78"/>
        <v>6624.8000000000029</v>
      </c>
      <c r="Z136" s="15">
        <f t="shared" ca="1" si="78"/>
        <v>15820.800000000003</v>
      </c>
      <c r="AA136" s="15">
        <f t="shared" ca="1" si="78"/>
        <v>15820.800000000003</v>
      </c>
      <c r="AB136" s="15">
        <f t="shared" ca="1" si="78"/>
        <v>15820.800000000003</v>
      </c>
    </row>
    <row r="137" spans="1:28" outlineLevel="1" x14ac:dyDescent="0.25">
      <c r="B137" s="27" t="s">
        <v>121</v>
      </c>
      <c r="E137" s="8">
        <f ca="1">E136+D137</f>
        <v>-204680</v>
      </c>
      <c r="F137" s="8">
        <f t="shared" ref="F137:AB137" ca="1" si="79">F136+E137</f>
        <v>-241360</v>
      </c>
      <c r="G137" s="8">
        <f t="shared" ca="1" si="79"/>
        <v>-278040</v>
      </c>
      <c r="H137" s="8">
        <f t="shared" ca="1" si="79"/>
        <v>-317353.40000000002</v>
      </c>
      <c r="I137" s="8">
        <f t="shared" ca="1" si="79"/>
        <v>-347470.80000000005</v>
      </c>
      <c r="J137" s="8">
        <f t="shared" ca="1" si="79"/>
        <v>-380221.60000000003</v>
      </c>
      <c r="K137" s="8">
        <f t="shared" ca="1" si="79"/>
        <v>-403776.4</v>
      </c>
      <c r="L137" s="8">
        <f t="shared" ca="1" si="79"/>
        <v>-427331.2</v>
      </c>
      <c r="M137" s="8">
        <f t="shared" ca="1" si="79"/>
        <v>-453519.4</v>
      </c>
      <c r="N137" s="8">
        <f t="shared" ca="1" si="79"/>
        <v>-470511.60000000003</v>
      </c>
      <c r="O137" s="8">
        <f t="shared" ca="1" si="79"/>
        <v>-490137.2</v>
      </c>
      <c r="P137" s="8">
        <f t="shared" ca="1" si="79"/>
        <v>-500566.8</v>
      </c>
      <c r="Q137" s="8">
        <f t="shared" ca="1" si="79"/>
        <v>-510996.39999999997</v>
      </c>
      <c r="R137" s="8">
        <f t="shared" ca="1" si="79"/>
        <v>-524059.39999999997</v>
      </c>
      <c r="S137" s="8">
        <f t="shared" ca="1" si="79"/>
        <v>-527926.39999999991</v>
      </c>
      <c r="T137" s="8">
        <f t="shared" ca="1" si="79"/>
        <v>-534426.79999999993</v>
      </c>
      <c r="U137" s="8">
        <f t="shared" ca="1" si="79"/>
        <v>-531731.19999999995</v>
      </c>
      <c r="V137" s="8">
        <f t="shared" ca="1" si="79"/>
        <v>-529035.6</v>
      </c>
      <c r="W137" s="8">
        <f t="shared" ca="1" si="79"/>
        <v>-528973.4</v>
      </c>
      <c r="X137" s="8">
        <f t="shared" ca="1" si="79"/>
        <v>-519715.2</v>
      </c>
      <c r="Y137" s="8">
        <f t="shared" ca="1" si="79"/>
        <v>-513090.4</v>
      </c>
      <c r="Z137" s="8">
        <f t="shared" ca="1" si="79"/>
        <v>-497269.60000000003</v>
      </c>
      <c r="AA137" s="8">
        <f t="shared" ca="1" si="79"/>
        <v>-481448.80000000005</v>
      </c>
      <c r="AB137" s="8">
        <f t="shared" ca="1" si="79"/>
        <v>-465628.00000000006</v>
      </c>
    </row>
    <row r="138" spans="1:28" outlineLevel="1" x14ac:dyDescent="0.25"/>
    <row r="139" spans="1:28" outlineLevel="1" x14ac:dyDescent="0.25">
      <c r="E139" s="15">
        <v>-204680</v>
      </c>
      <c r="F139" s="15">
        <v>-36680</v>
      </c>
      <c r="G139" s="15">
        <v>-36680</v>
      </c>
      <c r="H139" s="15">
        <v>-39313.4</v>
      </c>
      <c r="I139" s="15">
        <v>-30117.4</v>
      </c>
      <c r="J139" s="15">
        <v>-32750.799999999999</v>
      </c>
      <c r="K139" s="15">
        <v>-23554.799999999999</v>
      </c>
      <c r="L139" s="15">
        <v>-23554.799999999999</v>
      </c>
      <c r="M139" s="15">
        <v>-26188.2</v>
      </c>
      <c r="N139" s="15">
        <v>-16992.2</v>
      </c>
      <c r="O139" s="15">
        <v>-19625.599999999999</v>
      </c>
      <c r="P139" s="15">
        <v>-10429.599999999999</v>
      </c>
      <c r="Q139" s="15">
        <v>-10429.599999999999</v>
      </c>
      <c r="R139" s="15">
        <v>-13063</v>
      </c>
      <c r="S139" s="15">
        <v>-3867</v>
      </c>
      <c r="T139" s="15">
        <v>-6500.4000000000015</v>
      </c>
      <c r="U139" s="15">
        <v>2695.5999999999985</v>
      </c>
      <c r="V139" s="15">
        <v>2695.5999999999985</v>
      </c>
      <c r="W139" s="15">
        <v>62.19999999999709</v>
      </c>
      <c r="X139" s="15">
        <v>9258.1999999999971</v>
      </c>
      <c r="Y139" s="15">
        <v>6624.8000000000029</v>
      </c>
      <c r="Z139" s="15">
        <v>15820.800000000003</v>
      </c>
      <c r="AA139" s="15">
        <v>15820.800000000003</v>
      </c>
      <c r="AB139" s="15">
        <v>15820.800000000003</v>
      </c>
    </row>
    <row r="140" spans="1:28" outlineLevel="1" x14ac:dyDescent="0.25"/>
    <row r="141" spans="1:28" x14ac:dyDescent="0.25">
      <c r="E141" s="8">
        <f ca="1">E139-E136</f>
        <v>0</v>
      </c>
      <c r="F141" s="8">
        <f t="shared" ref="F141:AA141" ca="1" si="80">F139-F136</f>
        <v>0</v>
      </c>
      <c r="G141" s="8">
        <f t="shared" ca="1" si="80"/>
        <v>0</v>
      </c>
      <c r="H141" s="8">
        <f t="shared" ca="1" si="80"/>
        <v>0</v>
      </c>
      <c r="I141" s="8">
        <f t="shared" ca="1" si="80"/>
        <v>0</v>
      </c>
      <c r="J141" s="8">
        <f t="shared" ca="1" si="80"/>
        <v>0</v>
      </c>
      <c r="K141" s="8">
        <f t="shared" ca="1" si="80"/>
        <v>0</v>
      </c>
      <c r="L141" s="8">
        <f t="shared" ca="1" si="80"/>
        <v>0</v>
      </c>
      <c r="M141" s="8">
        <f t="shared" ca="1" si="80"/>
        <v>0</v>
      </c>
      <c r="N141" s="8">
        <f t="shared" ca="1" si="80"/>
        <v>0</v>
      </c>
      <c r="O141" s="8">
        <f t="shared" ca="1" si="80"/>
        <v>0</v>
      </c>
      <c r="P141" s="8">
        <f t="shared" ca="1" si="80"/>
        <v>0</v>
      </c>
      <c r="Q141" s="8">
        <f t="shared" ca="1" si="80"/>
        <v>0</v>
      </c>
      <c r="R141" s="8">
        <f t="shared" ca="1" si="80"/>
        <v>0</v>
      </c>
      <c r="S141" s="8">
        <f t="shared" ca="1" si="80"/>
        <v>0</v>
      </c>
      <c r="T141" s="8">
        <f t="shared" ca="1" si="80"/>
        <v>0</v>
      </c>
      <c r="U141" s="8">
        <f t="shared" ca="1" si="80"/>
        <v>0</v>
      </c>
      <c r="V141" s="8">
        <f t="shared" ca="1" si="80"/>
        <v>0</v>
      </c>
      <c r="W141" s="8">
        <f t="shared" ca="1" si="80"/>
        <v>0</v>
      </c>
      <c r="X141" s="8">
        <f t="shared" ca="1" si="80"/>
        <v>0</v>
      </c>
      <c r="Y141" s="8">
        <f t="shared" ca="1" si="80"/>
        <v>0</v>
      </c>
      <c r="Z141" s="8">
        <f t="shared" ca="1" si="80"/>
        <v>0</v>
      </c>
      <c r="AA141" s="8">
        <f t="shared" ca="1" si="80"/>
        <v>0</v>
      </c>
    </row>
    <row r="143" spans="1:28" x14ac:dyDescent="0.25">
      <c r="A143" s="13"/>
      <c r="B143" s="13" t="s">
        <v>105</v>
      </c>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row>
    <row r="145" spans="1:28" outlineLevel="1" x14ac:dyDescent="0.25">
      <c r="B145" s="1" t="s">
        <v>106</v>
      </c>
    </row>
    <row r="146" spans="1:28" outlineLevel="1" x14ac:dyDescent="0.25">
      <c r="B146" t="s">
        <v>107</v>
      </c>
      <c r="E146" s="7">
        <f>D149</f>
        <v>0</v>
      </c>
      <c r="F146" s="2">
        <f t="shared" ref="F146:AB146" ca="1" si="81">E149</f>
        <v>0</v>
      </c>
      <c r="G146" s="2">
        <f t="shared" ca="1" si="81"/>
        <v>0</v>
      </c>
      <c r="H146" s="2">
        <f t="shared" ca="1" si="81"/>
        <v>12540</v>
      </c>
      <c r="I146" s="2">
        <f t="shared" ca="1" si="81"/>
        <v>25080</v>
      </c>
      <c r="J146" s="2">
        <f t="shared" ca="1" si="81"/>
        <v>37620</v>
      </c>
      <c r="K146" s="2">
        <f t="shared" ca="1" si="81"/>
        <v>50160</v>
      </c>
      <c r="L146" s="2">
        <f t="shared" ca="1" si="81"/>
        <v>50160</v>
      </c>
      <c r="M146" s="2">
        <f t="shared" ca="1" si="81"/>
        <v>62700</v>
      </c>
      <c r="N146" s="2">
        <f t="shared" ca="1" si="81"/>
        <v>75240</v>
      </c>
      <c r="O146" s="2">
        <f t="shared" ca="1" si="81"/>
        <v>87780</v>
      </c>
      <c r="P146" s="2">
        <f t="shared" ca="1" si="81"/>
        <v>100320</v>
      </c>
      <c r="Q146" s="2">
        <f t="shared" ca="1" si="81"/>
        <v>100320</v>
      </c>
      <c r="R146" s="2">
        <f t="shared" ca="1" si="81"/>
        <v>112860</v>
      </c>
      <c r="S146" s="2">
        <f t="shared" ca="1" si="81"/>
        <v>125400</v>
      </c>
      <c r="T146" s="2">
        <f t="shared" ca="1" si="81"/>
        <v>137940</v>
      </c>
      <c r="U146" s="2">
        <f t="shared" ca="1" si="81"/>
        <v>150480</v>
      </c>
      <c r="V146" s="2">
        <f t="shared" ca="1" si="81"/>
        <v>150480</v>
      </c>
      <c r="W146" s="2">
        <f t="shared" ca="1" si="81"/>
        <v>163020</v>
      </c>
      <c r="X146" s="2">
        <f t="shared" ca="1" si="81"/>
        <v>175560</v>
      </c>
      <c r="Y146" s="2">
        <f t="shared" ca="1" si="81"/>
        <v>188100</v>
      </c>
      <c r="Z146" s="2">
        <f t="shared" ca="1" si="81"/>
        <v>200640</v>
      </c>
      <c r="AA146" s="2">
        <f t="shared" ca="1" si="81"/>
        <v>200640</v>
      </c>
      <c r="AB146" s="2">
        <f t="shared" ca="1" si="81"/>
        <v>200640</v>
      </c>
    </row>
    <row r="147" spans="1:28" outlineLevel="1" x14ac:dyDescent="0.25">
      <c r="A147" t="s">
        <v>88</v>
      </c>
      <c r="B147" t="s">
        <v>108</v>
      </c>
      <c r="D147" s="8"/>
      <c r="E147" s="7">
        <f>E88</f>
        <v>0</v>
      </c>
      <c r="F147" s="2">
        <f t="shared" ref="F147:AB147" si="82">F88</f>
        <v>0</v>
      </c>
      <c r="G147" s="2">
        <f t="shared" si="82"/>
        <v>12540</v>
      </c>
      <c r="H147" s="2">
        <f t="shared" si="82"/>
        <v>12540</v>
      </c>
      <c r="I147" s="2">
        <f t="shared" si="82"/>
        <v>25080</v>
      </c>
      <c r="J147" s="2">
        <f t="shared" si="82"/>
        <v>25080</v>
      </c>
      <c r="K147" s="2">
        <f t="shared" si="82"/>
        <v>25080</v>
      </c>
      <c r="L147" s="2">
        <f t="shared" si="82"/>
        <v>37620</v>
      </c>
      <c r="M147" s="2">
        <f t="shared" si="82"/>
        <v>37620</v>
      </c>
      <c r="N147" s="2">
        <f t="shared" si="82"/>
        <v>50160</v>
      </c>
      <c r="O147" s="2">
        <f t="shared" si="82"/>
        <v>50160</v>
      </c>
      <c r="P147" s="2">
        <f t="shared" si="82"/>
        <v>50160</v>
      </c>
      <c r="Q147" s="2">
        <f t="shared" si="82"/>
        <v>62700</v>
      </c>
      <c r="R147" s="2">
        <f t="shared" si="82"/>
        <v>62700</v>
      </c>
      <c r="S147" s="2">
        <f t="shared" si="82"/>
        <v>75240</v>
      </c>
      <c r="T147" s="2">
        <f t="shared" si="82"/>
        <v>75240</v>
      </c>
      <c r="U147" s="2">
        <f t="shared" si="82"/>
        <v>75240</v>
      </c>
      <c r="V147" s="2">
        <f t="shared" si="82"/>
        <v>87780</v>
      </c>
      <c r="W147" s="2">
        <f t="shared" si="82"/>
        <v>87780</v>
      </c>
      <c r="X147" s="2">
        <f t="shared" si="82"/>
        <v>100320</v>
      </c>
      <c r="Y147" s="2">
        <f t="shared" si="82"/>
        <v>100320</v>
      </c>
      <c r="Z147" s="2">
        <f t="shared" si="82"/>
        <v>100320</v>
      </c>
      <c r="AA147" s="2">
        <f t="shared" si="82"/>
        <v>100320</v>
      </c>
      <c r="AB147" s="2">
        <f t="shared" si="82"/>
        <v>100320</v>
      </c>
    </row>
    <row r="148" spans="1:28" outlineLevel="1" x14ac:dyDescent="0.25">
      <c r="A148" t="s">
        <v>90</v>
      </c>
      <c r="B148" t="s">
        <v>109</v>
      </c>
      <c r="E148" s="7">
        <f ca="1">-E106</f>
        <v>0</v>
      </c>
      <c r="F148" s="2">
        <f t="shared" ref="F148:AB148" ca="1" si="83">-F106</f>
        <v>0</v>
      </c>
      <c r="G148" s="2">
        <f t="shared" ca="1" si="83"/>
        <v>0</v>
      </c>
      <c r="H148" s="2">
        <f t="shared" ca="1" si="83"/>
        <v>0</v>
      </c>
      <c r="I148" s="2">
        <f t="shared" ca="1" si="83"/>
        <v>-12540</v>
      </c>
      <c r="J148" s="2">
        <f t="shared" ca="1" si="83"/>
        <v>-12540</v>
      </c>
      <c r="K148" s="2">
        <f t="shared" ca="1" si="83"/>
        <v>-25080</v>
      </c>
      <c r="L148" s="2">
        <f t="shared" ca="1" si="83"/>
        <v>-25080</v>
      </c>
      <c r="M148" s="2">
        <f t="shared" ca="1" si="83"/>
        <v>-25080</v>
      </c>
      <c r="N148" s="2">
        <f t="shared" ca="1" si="83"/>
        <v>-37620</v>
      </c>
      <c r="O148" s="2">
        <f t="shared" ca="1" si="83"/>
        <v>-37620</v>
      </c>
      <c r="P148" s="2">
        <f t="shared" ca="1" si="83"/>
        <v>-50160</v>
      </c>
      <c r="Q148" s="2">
        <f t="shared" ca="1" si="83"/>
        <v>-50160</v>
      </c>
      <c r="R148" s="2">
        <f t="shared" ca="1" si="83"/>
        <v>-50160</v>
      </c>
      <c r="S148" s="2">
        <f t="shared" ca="1" si="83"/>
        <v>-62700</v>
      </c>
      <c r="T148" s="2">
        <f t="shared" ca="1" si="83"/>
        <v>-62700</v>
      </c>
      <c r="U148" s="2">
        <f t="shared" ca="1" si="83"/>
        <v>-75240</v>
      </c>
      <c r="V148" s="2">
        <f t="shared" ca="1" si="83"/>
        <v>-75240</v>
      </c>
      <c r="W148" s="2">
        <f t="shared" ca="1" si="83"/>
        <v>-75240</v>
      </c>
      <c r="X148" s="2">
        <f t="shared" ca="1" si="83"/>
        <v>-87780</v>
      </c>
      <c r="Y148" s="2">
        <f t="shared" ca="1" si="83"/>
        <v>-87780</v>
      </c>
      <c r="Z148" s="2">
        <f t="shared" ca="1" si="83"/>
        <v>-100320</v>
      </c>
      <c r="AA148" s="2">
        <f t="shared" ca="1" si="83"/>
        <v>-100320</v>
      </c>
      <c r="AB148" s="2">
        <f t="shared" ca="1" si="83"/>
        <v>-100320</v>
      </c>
    </row>
    <row r="149" spans="1:28" s="1" customFormat="1" outlineLevel="1" x14ac:dyDescent="0.25">
      <c r="A149" s="1" t="s">
        <v>95</v>
      </c>
      <c r="B149" s="1" t="s">
        <v>110</v>
      </c>
      <c r="D149" s="34">
        <v>0</v>
      </c>
      <c r="E149" s="35">
        <f ca="1">SUM(E146:E148)</f>
        <v>0</v>
      </c>
      <c r="F149" s="3">
        <f t="shared" ref="F149:AB149" ca="1" si="84">SUM(F146:F148)</f>
        <v>0</v>
      </c>
      <c r="G149" s="3">
        <f t="shared" ca="1" si="84"/>
        <v>12540</v>
      </c>
      <c r="H149" s="3">
        <f t="shared" ca="1" si="84"/>
        <v>25080</v>
      </c>
      <c r="I149" s="3">
        <f t="shared" ca="1" si="84"/>
        <v>37620</v>
      </c>
      <c r="J149" s="3">
        <f t="shared" ca="1" si="84"/>
        <v>50160</v>
      </c>
      <c r="K149" s="3">
        <f t="shared" ca="1" si="84"/>
        <v>50160</v>
      </c>
      <c r="L149" s="3">
        <f t="shared" ca="1" si="84"/>
        <v>62700</v>
      </c>
      <c r="M149" s="3">
        <f t="shared" ca="1" si="84"/>
        <v>75240</v>
      </c>
      <c r="N149" s="3">
        <f t="shared" ca="1" si="84"/>
        <v>87780</v>
      </c>
      <c r="O149" s="3">
        <f t="shared" ca="1" si="84"/>
        <v>100320</v>
      </c>
      <c r="P149" s="3">
        <f t="shared" ca="1" si="84"/>
        <v>100320</v>
      </c>
      <c r="Q149" s="3">
        <f t="shared" ca="1" si="84"/>
        <v>112860</v>
      </c>
      <c r="R149" s="3">
        <f t="shared" ca="1" si="84"/>
        <v>125400</v>
      </c>
      <c r="S149" s="3">
        <f t="shared" ca="1" si="84"/>
        <v>137940</v>
      </c>
      <c r="T149" s="3">
        <f t="shared" ca="1" si="84"/>
        <v>150480</v>
      </c>
      <c r="U149" s="3">
        <f t="shared" ca="1" si="84"/>
        <v>150480</v>
      </c>
      <c r="V149" s="3">
        <f t="shared" ca="1" si="84"/>
        <v>163020</v>
      </c>
      <c r="W149" s="3">
        <f t="shared" ca="1" si="84"/>
        <v>175560</v>
      </c>
      <c r="X149" s="3">
        <f t="shared" ca="1" si="84"/>
        <v>188100</v>
      </c>
      <c r="Y149" s="3">
        <f t="shared" ca="1" si="84"/>
        <v>200640</v>
      </c>
      <c r="Z149" s="3">
        <f t="shared" ca="1" si="84"/>
        <v>200640</v>
      </c>
      <c r="AA149" s="3">
        <f t="shared" ca="1" si="84"/>
        <v>200640</v>
      </c>
      <c r="AB149" s="3">
        <f t="shared" ca="1" si="84"/>
        <v>200640</v>
      </c>
    </row>
    <row r="150" spans="1:28" outlineLevel="1" x14ac:dyDescent="0.25"/>
    <row r="151" spans="1:28" outlineLevel="1" x14ac:dyDescent="0.25"/>
    <row r="152" spans="1:28" outlineLevel="1" x14ac:dyDescent="0.25">
      <c r="B152" s="1" t="s">
        <v>111</v>
      </c>
    </row>
    <row r="153" spans="1:28" outlineLevel="1" x14ac:dyDescent="0.25">
      <c r="B153" t="s">
        <v>107</v>
      </c>
      <c r="E153" s="8">
        <f>D156</f>
        <v>0</v>
      </c>
      <c r="F153" s="8">
        <f t="shared" ref="F153:AB153" ca="1" si="85">E156</f>
        <v>0</v>
      </c>
      <c r="G153" s="8">
        <f t="shared" ca="1" si="85"/>
        <v>0</v>
      </c>
      <c r="H153" s="8">
        <f t="shared" ca="1" si="85"/>
        <v>2633.4</v>
      </c>
      <c r="I153" s="8">
        <f t="shared" ca="1" si="85"/>
        <v>2633.4</v>
      </c>
      <c r="J153" s="8">
        <f t="shared" ca="1" si="85"/>
        <v>5266.8000000000011</v>
      </c>
      <c r="K153" s="8">
        <f t="shared" ca="1" si="85"/>
        <v>5266.800000000002</v>
      </c>
      <c r="L153" s="8">
        <f t="shared" ca="1" si="85"/>
        <v>5266.800000000002</v>
      </c>
      <c r="M153" s="8">
        <f t="shared" ca="1" si="85"/>
        <v>7900.2000000000016</v>
      </c>
      <c r="N153" s="8">
        <f t="shared" ca="1" si="85"/>
        <v>7900.2000000000016</v>
      </c>
      <c r="O153" s="8">
        <f t="shared" ca="1" si="85"/>
        <v>10533.600000000002</v>
      </c>
      <c r="P153" s="8">
        <f t="shared" ca="1" si="85"/>
        <v>10533.600000000004</v>
      </c>
      <c r="Q153" s="8">
        <f t="shared" ca="1" si="85"/>
        <v>10533.600000000004</v>
      </c>
      <c r="R153" s="8">
        <f t="shared" ca="1" si="85"/>
        <v>13167.000000000005</v>
      </c>
      <c r="S153" s="8">
        <f t="shared" ca="1" si="85"/>
        <v>13167.000000000007</v>
      </c>
      <c r="T153" s="8">
        <f t="shared" ca="1" si="85"/>
        <v>15800.400000000009</v>
      </c>
      <c r="U153" s="8">
        <f t="shared" ca="1" si="85"/>
        <v>15800.400000000011</v>
      </c>
      <c r="V153" s="8">
        <f t="shared" ca="1" si="85"/>
        <v>15800.400000000011</v>
      </c>
      <c r="W153" s="8">
        <f t="shared" ca="1" si="85"/>
        <v>18433.80000000001</v>
      </c>
      <c r="X153" s="8">
        <f t="shared" ca="1" si="85"/>
        <v>18433.800000000007</v>
      </c>
      <c r="Y153" s="8">
        <f t="shared" ca="1" si="85"/>
        <v>21067.200000000008</v>
      </c>
      <c r="Z153" s="8">
        <f t="shared" ca="1" si="85"/>
        <v>21067.200000000008</v>
      </c>
      <c r="AA153" s="8">
        <f t="shared" ca="1" si="85"/>
        <v>21067.200000000008</v>
      </c>
      <c r="AB153" s="8">
        <f t="shared" ca="1" si="85"/>
        <v>21067.200000000008</v>
      </c>
    </row>
    <row r="154" spans="1:28" outlineLevel="1" x14ac:dyDescent="0.25">
      <c r="A154" t="s">
        <v>88</v>
      </c>
      <c r="B154" t="s">
        <v>108</v>
      </c>
      <c r="E154" s="8">
        <f>-E89</f>
        <v>0</v>
      </c>
      <c r="F154" s="8">
        <f t="shared" ref="F154:AB154" si="86">-F89</f>
        <v>0</v>
      </c>
      <c r="G154" s="8">
        <f t="shared" si="86"/>
        <v>2633.4</v>
      </c>
      <c r="H154" s="8">
        <f t="shared" si="86"/>
        <v>2633.4</v>
      </c>
      <c r="I154" s="8">
        <f t="shared" si="86"/>
        <v>5266.8</v>
      </c>
      <c r="J154" s="8">
        <f t="shared" si="86"/>
        <v>5266.8</v>
      </c>
      <c r="K154" s="8">
        <f t="shared" si="86"/>
        <v>5266.8</v>
      </c>
      <c r="L154" s="8">
        <f t="shared" si="86"/>
        <v>7900.2</v>
      </c>
      <c r="M154" s="8">
        <f t="shared" si="86"/>
        <v>7900.2</v>
      </c>
      <c r="N154" s="8">
        <f t="shared" si="86"/>
        <v>10533.6</v>
      </c>
      <c r="O154" s="8">
        <f t="shared" si="86"/>
        <v>10533.6</v>
      </c>
      <c r="P154" s="8">
        <f t="shared" si="86"/>
        <v>10533.6</v>
      </c>
      <c r="Q154" s="8">
        <f t="shared" si="86"/>
        <v>13167</v>
      </c>
      <c r="R154" s="8">
        <f t="shared" si="86"/>
        <v>13167</v>
      </c>
      <c r="S154" s="8">
        <f t="shared" si="86"/>
        <v>15800.4</v>
      </c>
      <c r="T154" s="8">
        <f t="shared" si="86"/>
        <v>15800.4</v>
      </c>
      <c r="U154" s="8">
        <f t="shared" si="86"/>
        <v>15800.4</v>
      </c>
      <c r="V154" s="8">
        <f t="shared" si="86"/>
        <v>18433.8</v>
      </c>
      <c r="W154" s="8">
        <f t="shared" si="86"/>
        <v>18433.8</v>
      </c>
      <c r="X154" s="8">
        <f t="shared" si="86"/>
        <v>21067.200000000001</v>
      </c>
      <c r="Y154" s="8">
        <f t="shared" si="86"/>
        <v>21067.200000000001</v>
      </c>
      <c r="Z154" s="8">
        <f t="shared" si="86"/>
        <v>21067.200000000001</v>
      </c>
      <c r="AA154" s="8">
        <f t="shared" si="86"/>
        <v>21067.200000000001</v>
      </c>
      <c r="AB154" s="8">
        <f t="shared" si="86"/>
        <v>21067.200000000001</v>
      </c>
    </row>
    <row r="155" spans="1:28" outlineLevel="1" x14ac:dyDescent="0.25">
      <c r="A155" t="s">
        <v>90</v>
      </c>
      <c r="B155" t="s">
        <v>109</v>
      </c>
      <c r="E155" s="8">
        <f ca="1">-E109</f>
        <v>0</v>
      </c>
      <c r="F155" s="8">
        <f t="shared" ref="F155:AB155" ca="1" si="87">-F109</f>
        <v>0</v>
      </c>
      <c r="G155" s="8">
        <f t="shared" ca="1" si="87"/>
        <v>0</v>
      </c>
      <c r="H155" s="8">
        <f t="shared" ca="1" si="87"/>
        <v>-2633.4</v>
      </c>
      <c r="I155" s="8">
        <f t="shared" ca="1" si="87"/>
        <v>-2633.4</v>
      </c>
      <c r="J155" s="8">
        <f t="shared" ca="1" si="87"/>
        <v>-5266.8</v>
      </c>
      <c r="K155" s="8">
        <f t="shared" ca="1" si="87"/>
        <v>-5266.8</v>
      </c>
      <c r="L155" s="8">
        <f t="shared" ca="1" si="87"/>
        <v>-5266.8</v>
      </c>
      <c r="M155" s="8">
        <f t="shared" ca="1" si="87"/>
        <v>-7900.2</v>
      </c>
      <c r="N155" s="8">
        <f t="shared" ca="1" si="87"/>
        <v>-7900.2</v>
      </c>
      <c r="O155" s="8">
        <f t="shared" ca="1" si="87"/>
        <v>-10533.6</v>
      </c>
      <c r="P155" s="8">
        <f t="shared" ca="1" si="87"/>
        <v>-10533.6</v>
      </c>
      <c r="Q155" s="8">
        <f t="shared" ca="1" si="87"/>
        <v>-10533.6</v>
      </c>
      <c r="R155" s="8">
        <f t="shared" ca="1" si="87"/>
        <v>-13167</v>
      </c>
      <c r="S155" s="8">
        <f t="shared" ca="1" si="87"/>
        <v>-13167</v>
      </c>
      <c r="T155" s="8">
        <f t="shared" ca="1" si="87"/>
        <v>-15800.4</v>
      </c>
      <c r="U155" s="8">
        <f t="shared" ca="1" si="87"/>
        <v>-15800.4</v>
      </c>
      <c r="V155" s="8">
        <f t="shared" ca="1" si="87"/>
        <v>-15800.4</v>
      </c>
      <c r="W155" s="8">
        <f t="shared" ca="1" si="87"/>
        <v>-18433.8</v>
      </c>
      <c r="X155" s="8">
        <f t="shared" ca="1" si="87"/>
        <v>-18433.8</v>
      </c>
      <c r="Y155" s="8">
        <f t="shared" ca="1" si="87"/>
        <v>-21067.200000000001</v>
      </c>
      <c r="Z155" s="8">
        <f t="shared" ca="1" si="87"/>
        <v>-21067.200000000001</v>
      </c>
      <c r="AA155" s="8">
        <f t="shared" ca="1" si="87"/>
        <v>-21067.200000000001</v>
      </c>
      <c r="AB155" s="8">
        <f t="shared" ca="1" si="87"/>
        <v>-21067.200000000001</v>
      </c>
    </row>
    <row r="156" spans="1:28" outlineLevel="1" x14ac:dyDescent="0.25">
      <c r="A156" s="1" t="s">
        <v>95</v>
      </c>
      <c r="B156" s="1" t="s">
        <v>110</v>
      </c>
      <c r="D156" s="34">
        <v>0</v>
      </c>
      <c r="E156" s="8">
        <f ca="1">SUM(E153:E155)</f>
        <v>0</v>
      </c>
      <c r="F156" s="8">
        <f t="shared" ref="F156:AB156" ca="1" si="88">SUM(F153:F155)</f>
        <v>0</v>
      </c>
      <c r="G156" s="8">
        <f t="shared" ca="1" si="88"/>
        <v>2633.4</v>
      </c>
      <c r="H156" s="8">
        <f t="shared" ca="1" si="88"/>
        <v>2633.4</v>
      </c>
      <c r="I156" s="8">
        <f t="shared" ca="1" si="88"/>
        <v>5266.8000000000011</v>
      </c>
      <c r="J156" s="8">
        <f t="shared" ca="1" si="88"/>
        <v>5266.800000000002</v>
      </c>
      <c r="K156" s="8">
        <f t="shared" ca="1" si="88"/>
        <v>5266.800000000002</v>
      </c>
      <c r="L156" s="8">
        <f t="shared" ca="1" si="88"/>
        <v>7900.2000000000016</v>
      </c>
      <c r="M156" s="8">
        <f t="shared" ca="1" si="88"/>
        <v>7900.2000000000016</v>
      </c>
      <c r="N156" s="8">
        <f t="shared" ca="1" si="88"/>
        <v>10533.600000000002</v>
      </c>
      <c r="O156" s="8">
        <f t="shared" ca="1" si="88"/>
        <v>10533.600000000004</v>
      </c>
      <c r="P156" s="8">
        <f t="shared" ca="1" si="88"/>
        <v>10533.600000000004</v>
      </c>
      <c r="Q156" s="8">
        <f t="shared" ca="1" si="88"/>
        <v>13167.000000000005</v>
      </c>
      <c r="R156" s="8">
        <f t="shared" ca="1" si="88"/>
        <v>13167.000000000007</v>
      </c>
      <c r="S156" s="8">
        <f t="shared" ca="1" si="88"/>
        <v>15800.400000000009</v>
      </c>
      <c r="T156" s="8">
        <f t="shared" ca="1" si="88"/>
        <v>15800.400000000011</v>
      </c>
      <c r="U156" s="8">
        <f t="shared" ca="1" si="88"/>
        <v>15800.400000000011</v>
      </c>
      <c r="V156" s="8">
        <f t="shared" ca="1" si="88"/>
        <v>18433.80000000001</v>
      </c>
      <c r="W156" s="8">
        <f t="shared" ca="1" si="88"/>
        <v>18433.800000000007</v>
      </c>
      <c r="X156" s="8">
        <f t="shared" ca="1" si="88"/>
        <v>21067.200000000008</v>
      </c>
      <c r="Y156" s="8">
        <f t="shared" ca="1" si="88"/>
        <v>21067.200000000008</v>
      </c>
      <c r="Z156" s="8">
        <f t="shared" ca="1" si="88"/>
        <v>21067.200000000008</v>
      </c>
      <c r="AA156" s="8">
        <f t="shared" ca="1" si="88"/>
        <v>21067.200000000008</v>
      </c>
      <c r="AB156" s="8">
        <f t="shared" ca="1" si="88"/>
        <v>21067.200000000008</v>
      </c>
    </row>
    <row r="157" spans="1:28" outlineLevel="1" x14ac:dyDescent="0.25"/>
    <row r="158" spans="1:28" outlineLevel="1" x14ac:dyDescent="0.25"/>
    <row r="159" spans="1:28" outlineLevel="1" x14ac:dyDescent="0.25">
      <c r="B159" s="1" t="s">
        <v>112</v>
      </c>
    </row>
    <row r="160" spans="1:28" outlineLevel="1" x14ac:dyDescent="0.25">
      <c r="B160" t="s">
        <v>107</v>
      </c>
      <c r="E160" s="2">
        <f>D163</f>
        <v>0</v>
      </c>
      <c r="F160" s="2">
        <f t="shared" ref="F160:AB160" ca="1" si="89">E163</f>
        <v>24000</v>
      </c>
      <c r="G160" s="2">
        <f t="shared" ca="1" si="89"/>
        <v>24000</v>
      </c>
      <c r="H160" s="2">
        <f t="shared" ca="1" si="89"/>
        <v>27344</v>
      </c>
      <c r="I160" s="2">
        <f t="shared" ca="1" si="89"/>
        <v>30688</v>
      </c>
      <c r="J160" s="2">
        <f t="shared" ca="1" si="89"/>
        <v>34032</v>
      </c>
      <c r="K160" s="2">
        <f t="shared" ca="1" si="89"/>
        <v>37376</v>
      </c>
      <c r="L160" s="2">
        <f t="shared" ca="1" si="89"/>
        <v>37376</v>
      </c>
      <c r="M160" s="2">
        <f t="shared" ca="1" si="89"/>
        <v>40720</v>
      </c>
      <c r="N160" s="2">
        <f t="shared" ca="1" si="89"/>
        <v>44064</v>
      </c>
      <c r="O160" s="2">
        <f t="shared" ca="1" si="89"/>
        <v>47408</v>
      </c>
      <c r="P160" s="2">
        <f t="shared" ca="1" si="89"/>
        <v>50752</v>
      </c>
      <c r="Q160" s="2">
        <f t="shared" ca="1" si="89"/>
        <v>50752</v>
      </c>
      <c r="R160" s="2">
        <f t="shared" ca="1" si="89"/>
        <v>54096</v>
      </c>
      <c r="S160" s="2">
        <f t="shared" ca="1" si="89"/>
        <v>57440</v>
      </c>
      <c r="T160" s="2">
        <f t="shared" ca="1" si="89"/>
        <v>60784</v>
      </c>
      <c r="U160" s="2">
        <f t="shared" ca="1" si="89"/>
        <v>64128</v>
      </c>
      <c r="V160" s="2">
        <f t="shared" ca="1" si="89"/>
        <v>64128</v>
      </c>
      <c r="W160" s="2">
        <f t="shared" ca="1" si="89"/>
        <v>67472</v>
      </c>
      <c r="X160" s="2">
        <f t="shared" ca="1" si="89"/>
        <v>70816</v>
      </c>
      <c r="Y160" s="2">
        <f t="shared" ca="1" si="89"/>
        <v>74160</v>
      </c>
      <c r="Z160" s="2">
        <f t="shared" ca="1" si="89"/>
        <v>77504</v>
      </c>
      <c r="AA160" s="2">
        <f t="shared" ca="1" si="89"/>
        <v>77504</v>
      </c>
      <c r="AB160" s="2">
        <f t="shared" ca="1" si="89"/>
        <v>77504</v>
      </c>
    </row>
    <row r="161" spans="1:28" outlineLevel="1" x14ac:dyDescent="0.25">
      <c r="A161" t="s">
        <v>88</v>
      </c>
      <c r="B161" t="s">
        <v>108</v>
      </c>
      <c r="E161" s="2">
        <f>E61+E67</f>
        <v>24000</v>
      </c>
      <c r="F161" s="2">
        <f t="shared" ref="F161:AB161" si="90">F61+F67</f>
        <v>24000</v>
      </c>
      <c r="G161" s="2">
        <f t="shared" si="90"/>
        <v>27344</v>
      </c>
      <c r="H161" s="2">
        <f t="shared" si="90"/>
        <v>27344</v>
      </c>
      <c r="I161" s="2">
        <f t="shared" si="90"/>
        <v>30688</v>
      </c>
      <c r="J161" s="2">
        <f t="shared" si="90"/>
        <v>30688</v>
      </c>
      <c r="K161" s="2">
        <f t="shared" si="90"/>
        <v>30688</v>
      </c>
      <c r="L161" s="2">
        <f t="shared" si="90"/>
        <v>34032</v>
      </c>
      <c r="M161" s="2">
        <f t="shared" si="90"/>
        <v>34032</v>
      </c>
      <c r="N161" s="2">
        <f t="shared" si="90"/>
        <v>37376</v>
      </c>
      <c r="O161" s="2">
        <f t="shared" si="90"/>
        <v>37376</v>
      </c>
      <c r="P161" s="2">
        <f t="shared" si="90"/>
        <v>37376</v>
      </c>
      <c r="Q161" s="2">
        <f t="shared" si="90"/>
        <v>40720</v>
      </c>
      <c r="R161" s="2">
        <f t="shared" si="90"/>
        <v>40720</v>
      </c>
      <c r="S161" s="2">
        <f t="shared" si="90"/>
        <v>44064</v>
      </c>
      <c r="T161" s="2">
        <f t="shared" si="90"/>
        <v>44064</v>
      </c>
      <c r="U161" s="2">
        <f t="shared" si="90"/>
        <v>44064</v>
      </c>
      <c r="V161" s="2">
        <f t="shared" si="90"/>
        <v>47408</v>
      </c>
      <c r="W161" s="2">
        <f t="shared" si="90"/>
        <v>47408</v>
      </c>
      <c r="X161" s="2">
        <f t="shared" si="90"/>
        <v>50752</v>
      </c>
      <c r="Y161" s="2">
        <f t="shared" si="90"/>
        <v>50752</v>
      </c>
      <c r="Z161" s="2">
        <f t="shared" si="90"/>
        <v>50752</v>
      </c>
      <c r="AA161" s="2">
        <f t="shared" si="90"/>
        <v>50752</v>
      </c>
      <c r="AB161" s="2">
        <f t="shared" si="90"/>
        <v>50752</v>
      </c>
    </row>
    <row r="162" spans="1:28" outlineLevel="1" x14ac:dyDescent="0.25">
      <c r="A162" t="s">
        <v>90</v>
      </c>
      <c r="B162" t="s">
        <v>109</v>
      </c>
      <c r="E162" s="2">
        <f ca="1">E130+E131</f>
        <v>0</v>
      </c>
      <c r="F162" s="2">
        <f t="shared" ref="F162:AB162" ca="1" si="91">F130+F131</f>
        <v>-24000</v>
      </c>
      <c r="G162" s="2">
        <f t="shared" ca="1" si="91"/>
        <v>-24000</v>
      </c>
      <c r="H162" s="2">
        <f t="shared" ca="1" si="91"/>
        <v>-24000</v>
      </c>
      <c r="I162" s="2">
        <f t="shared" ca="1" si="91"/>
        <v>-27344</v>
      </c>
      <c r="J162" s="2">
        <f t="shared" ca="1" si="91"/>
        <v>-27344</v>
      </c>
      <c r="K162" s="2">
        <f t="shared" ca="1" si="91"/>
        <v>-30688</v>
      </c>
      <c r="L162" s="2">
        <f t="shared" ca="1" si="91"/>
        <v>-30688</v>
      </c>
      <c r="M162" s="2">
        <f t="shared" ca="1" si="91"/>
        <v>-30688</v>
      </c>
      <c r="N162" s="2">
        <f t="shared" ca="1" si="91"/>
        <v>-34032</v>
      </c>
      <c r="O162" s="2">
        <f t="shared" ca="1" si="91"/>
        <v>-34032</v>
      </c>
      <c r="P162" s="2">
        <f t="shared" ca="1" si="91"/>
        <v>-37376</v>
      </c>
      <c r="Q162" s="2">
        <f t="shared" ca="1" si="91"/>
        <v>-37376</v>
      </c>
      <c r="R162" s="2">
        <f t="shared" ca="1" si="91"/>
        <v>-37376</v>
      </c>
      <c r="S162" s="2">
        <f t="shared" ca="1" si="91"/>
        <v>-40720</v>
      </c>
      <c r="T162" s="2">
        <f t="shared" ca="1" si="91"/>
        <v>-40720</v>
      </c>
      <c r="U162" s="2">
        <f t="shared" ca="1" si="91"/>
        <v>-44064</v>
      </c>
      <c r="V162" s="2">
        <f t="shared" ca="1" si="91"/>
        <v>-44064</v>
      </c>
      <c r="W162" s="2">
        <f t="shared" ca="1" si="91"/>
        <v>-44064</v>
      </c>
      <c r="X162" s="2">
        <f t="shared" ca="1" si="91"/>
        <v>-47408</v>
      </c>
      <c r="Y162" s="2">
        <f t="shared" ca="1" si="91"/>
        <v>-47408</v>
      </c>
      <c r="Z162" s="2">
        <f t="shared" ca="1" si="91"/>
        <v>-50752</v>
      </c>
      <c r="AA162" s="2">
        <f t="shared" ca="1" si="91"/>
        <v>-50752</v>
      </c>
      <c r="AB162" s="2">
        <f t="shared" ca="1" si="91"/>
        <v>-50752</v>
      </c>
    </row>
    <row r="163" spans="1:28" outlineLevel="1" x14ac:dyDescent="0.25">
      <c r="A163" s="1" t="s">
        <v>95</v>
      </c>
      <c r="B163" s="1" t="s">
        <v>110</v>
      </c>
      <c r="D163" s="34">
        <v>0</v>
      </c>
      <c r="E163" s="2">
        <f ca="1">SUM(E160:E162)</f>
        <v>24000</v>
      </c>
      <c r="F163" s="2">
        <f t="shared" ref="F163:AB163" ca="1" si="92">SUM(F160:F162)</f>
        <v>24000</v>
      </c>
      <c r="G163" s="2">
        <f t="shared" ca="1" si="92"/>
        <v>27344</v>
      </c>
      <c r="H163" s="2">
        <f t="shared" ca="1" si="92"/>
        <v>30688</v>
      </c>
      <c r="I163" s="2">
        <f t="shared" ca="1" si="92"/>
        <v>34032</v>
      </c>
      <c r="J163" s="2">
        <f t="shared" ca="1" si="92"/>
        <v>37376</v>
      </c>
      <c r="K163" s="2">
        <f t="shared" ca="1" si="92"/>
        <v>37376</v>
      </c>
      <c r="L163" s="2">
        <f t="shared" ca="1" si="92"/>
        <v>40720</v>
      </c>
      <c r="M163" s="2">
        <f t="shared" ca="1" si="92"/>
        <v>44064</v>
      </c>
      <c r="N163" s="2">
        <f t="shared" ca="1" si="92"/>
        <v>47408</v>
      </c>
      <c r="O163" s="2">
        <f t="shared" ca="1" si="92"/>
        <v>50752</v>
      </c>
      <c r="P163" s="2">
        <f t="shared" ca="1" si="92"/>
        <v>50752</v>
      </c>
      <c r="Q163" s="2">
        <f t="shared" ca="1" si="92"/>
        <v>54096</v>
      </c>
      <c r="R163" s="2">
        <f t="shared" ca="1" si="92"/>
        <v>57440</v>
      </c>
      <c r="S163" s="2">
        <f t="shared" ca="1" si="92"/>
        <v>60784</v>
      </c>
      <c r="T163" s="2">
        <f t="shared" ca="1" si="92"/>
        <v>64128</v>
      </c>
      <c r="U163" s="2">
        <f t="shared" ca="1" si="92"/>
        <v>64128</v>
      </c>
      <c r="V163" s="2">
        <f t="shared" ca="1" si="92"/>
        <v>67472</v>
      </c>
      <c r="W163" s="2">
        <f t="shared" ca="1" si="92"/>
        <v>70816</v>
      </c>
      <c r="X163" s="2">
        <f t="shared" ca="1" si="92"/>
        <v>74160</v>
      </c>
      <c r="Y163" s="2">
        <f t="shared" ca="1" si="92"/>
        <v>77504</v>
      </c>
      <c r="Z163" s="2">
        <f t="shared" ca="1" si="92"/>
        <v>77504</v>
      </c>
      <c r="AA163" s="2">
        <f t="shared" ca="1" si="92"/>
        <v>77504</v>
      </c>
      <c r="AB163" s="2">
        <f t="shared" ca="1" si="92"/>
        <v>77504</v>
      </c>
    </row>
    <row r="164" spans="1:28" outlineLevel="1" x14ac:dyDescent="0.25"/>
    <row r="165" spans="1:28" outlineLevel="1" x14ac:dyDescent="0.25"/>
    <row r="166" spans="1:28" outlineLevel="1" x14ac:dyDescent="0.25">
      <c r="B166" s="1" t="s">
        <v>29</v>
      </c>
    </row>
    <row r="167" spans="1:28" outlineLevel="1" x14ac:dyDescent="0.25">
      <c r="B167" t="s">
        <v>107</v>
      </c>
      <c r="E167" s="2">
        <f>D170</f>
        <v>0</v>
      </c>
      <c r="F167" s="2">
        <f t="shared" ref="F167:AB167" ca="1" si="93">E170</f>
        <v>8000</v>
      </c>
      <c r="G167" s="2">
        <f t="shared" ca="1" si="93"/>
        <v>8000</v>
      </c>
      <c r="H167" s="2">
        <f t="shared" ca="1" si="93"/>
        <v>8000</v>
      </c>
      <c r="I167" s="2">
        <f t="shared" ca="1" si="93"/>
        <v>8000</v>
      </c>
      <c r="J167" s="2">
        <f t="shared" ca="1" si="93"/>
        <v>8000</v>
      </c>
      <c r="K167" s="2">
        <f t="shared" ca="1" si="93"/>
        <v>8000</v>
      </c>
      <c r="L167" s="2">
        <f t="shared" ca="1" si="93"/>
        <v>8000</v>
      </c>
      <c r="M167" s="2">
        <f t="shared" ca="1" si="93"/>
        <v>8000</v>
      </c>
      <c r="N167" s="2">
        <f t="shared" ca="1" si="93"/>
        <v>8000</v>
      </c>
      <c r="O167" s="2">
        <f t="shared" ca="1" si="93"/>
        <v>8000</v>
      </c>
      <c r="P167" s="2">
        <f t="shared" ca="1" si="93"/>
        <v>8000</v>
      </c>
      <c r="Q167" s="2">
        <f t="shared" ca="1" si="93"/>
        <v>8000</v>
      </c>
      <c r="R167" s="2">
        <f t="shared" ca="1" si="93"/>
        <v>8000</v>
      </c>
      <c r="S167" s="2">
        <f t="shared" ca="1" si="93"/>
        <v>8000</v>
      </c>
      <c r="T167" s="2">
        <f t="shared" ca="1" si="93"/>
        <v>8000</v>
      </c>
      <c r="U167" s="2">
        <f t="shared" ca="1" si="93"/>
        <v>8000</v>
      </c>
      <c r="V167" s="2">
        <f t="shared" ca="1" si="93"/>
        <v>8000</v>
      </c>
      <c r="W167" s="2">
        <f t="shared" ca="1" si="93"/>
        <v>8000</v>
      </c>
      <c r="X167" s="2">
        <f t="shared" ca="1" si="93"/>
        <v>8000</v>
      </c>
      <c r="Y167" s="2">
        <f t="shared" ca="1" si="93"/>
        <v>8000</v>
      </c>
      <c r="Z167" s="2">
        <f t="shared" ca="1" si="93"/>
        <v>8000</v>
      </c>
      <c r="AA167" s="2">
        <f t="shared" ca="1" si="93"/>
        <v>8000</v>
      </c>
      <c r="AB167" s="2">
        <f t="shared" ca="1" si="93"/>
        <v>8000</v>
      </c>
    </row>
    <row r="168" spans="1:28" outlineLevel="1" x14ac:dyDescent="0.25">
      <c r="A168" t="s">
        <v>88</v>
      </c>
      <c r="B168" t="s">
        <v>108</v>
      </c>
      <c r="E168" s="2">
        <f>E69</f>
        <v>8000</v>
      </c>
      <c r="F168" s="2">
        <f t="shared" ref="F168:AB168" si="94">F69</f>
        <v>8000</v>
      </c>
      <c r="G168" s="2">
        <f t="shared" si="94"/>
        <v>8000</v>
      </c>
      <c r="H168" s="2">
        <f t="shared" si="94"/>
        <v>8000</v>
      </c>
      <c r="I168" s="2">
        <f t="shared" si="94"/>
        <v>8000</v>
      </c>
      <c r="J168" s="2">
        <f t="shared" si="94"/>
        <v>8000</v>
      </c>
      <c r="K168" s="2">
        <f t="shared" si="94"/>
        <v>8000</v>
      </c>
      <c r="L168" s="2">
        <f t="shared" si="94"/>
        <v>8000</v>
      </c>
      <c r="M168" s="2">
        <f t="shared" si="94"/>
        <v>8000</v>
      </c>
      <c r="N168" s="2">
        <f t="shared" si="94"/>
        <v>8000</v>
      </c>
      <c r="O168" s="2">
        <f t="shared" si="94"/>
        <v>8000</v>
      </c>
      <c r="P168" s="2">
        <f t="shared" si="94"/>
        <v>8000</v>
      </c>
      <c r="Q168" s="2">
        <f t="shared" si="94"/>
        <v>8000</v>
      </c>
      <c r="R168" s="2">
        <f t="shared" si="94"/>
        <v>8000</v>
      </c>
      <c r="S168" s="2">
        <f t="shared" si="94"/>
        <v>8000</v>
      </c>
      <c r="T168" s="2">
        <f t="shared" si="94"/>
        <v>8000</v>
      </c>
      <c r="U168" s="2">
        <f t="shared" si="94"/>
        <v>8000</v>
      </c>
      <c r="V168" s="2">
        <f t="shared" si="94"/>
        <v>8000</v>
      </c>
      <c r="W168" s="2">
        <f t="shared" si="94"/>
        <v>8000</v>
      </c>
      <c r="X168" s="2">
        <f t="shared" si="94"/>
        <v>8000</v>
      </c>
      <c r="Y168" s="2">
        <f t="shared" si="94"/>
        <v>8000</v>
      </c>
      <c r="Z168" s="2">
        <f t="shared" si="94"/>
        <v>8000</v>
      </c>
      <c r="AA168" s="2">
        <f t="shared" si="94"/>
        <v>8000</v>
      </c>
      <c r="AB168" s="2">
        <f t="shared" si="94"/>
        <v>8000</v>
      </c>
    </row>
    <row r="169" spans="1:28" outlineLevel="1" x14ac:dyDescent="0.25">
      <c r="A169" t="s">
        <v>90</v>
      </c>
      <c r="B169" t="s">
        <v>109</v>
      </c>
      <c r="E169" s="2">
        <f ca="1">-E118</f>
        <v>0</v>
      </c>
      <c r="F169" s="2">
        <f t="shared" ref="F169:AB169" ca="1" si="95">-F118</f>
        <v>-8000</v>
      </c>
      <c r="G169" s="2">
        <f t="shared" ca="1" si="95"/>
        <v>-8000</v>
      </c>
      <c r="H169" s="2">
        <f t="shared" ca="1" si="95"/>
        <v>-8000</v>
      </c>
      <c r="I169" s="2">
        <f t="shared" ca="1" si="95"/>
        <v>-8000</v>
      </c>
      <c r="J169" s="2">
        <f t="shared" ca="1" si="95"/>
        <v>-8000</v>
      </c>
      <c r="K169" s="2">
        <f t="shared" ca="1" si="95"/>
        <v>-8000</v>
      </c>
      <c r="L169" s="2">
        <f t="shared" ca="1" si="95"/>
        <v>-8000</v>
      </c>
      <c r="M169" s="2">
        <f t="shared" ca="1" si="95"/>
        <v>-8000</v>
      </c>
      <c r="N169" s="2">
        <f t="shared" ca="1" si="95"/>
        <v>-8000</v>
      </c>
      <c r="O169" s="2">
        <f t="shared" ca="1" si="95"/>
        <v>-8000</v>
      </c>
      <c r="P169" s="2">
        <f t="shared" ca="1" si="95"/>
        <v>-8000</v>
      </c>
      <c r="Q169" s="2">
        <f t="shared" ca="1" si="95"/>
        <v>-8000</v>
      </c>
      <c r="R169" s="2">
        <f t="shared" ca="1" si="95"/>
        <v>-8000</v>
      </c>
      <c r="S169" s="2">
        <f t="shared" ca="1" si="95"/>
        <v>-8000</v>
      </c>
      <c r="T169" s="2">
        <f t="shared" ca="1" si="95"/>
        <v>-8000</v>
      </c>
      <c r="U169" s="2">
        <f t="shared" ca="1" si="95"/>
        <v>-8000</v>
      </c>
      <c r="V169" s="2">
        <f t="shared" ca="1" si="95"/>
        <v>-8000</v>
      </c>
      <c r="W169" s="2">
        <f t="shared" ca="1" si="95"/>
        <v>-8000</v>
      </c>
      <c r="X169" s="2">
        <f t="shared" ca="1" si="95"/>
        <v>-8000</v>
      </c>
      <c r="Y169" s="2">
        <f t="shared" ca="1" si="95"/>
        <v>-8000</v>
      </c>
      <c r="Z169" s="2">
        <f t="shared" ca="1" si="95"/>
        <v>-8000</v>
      </c>
      <c r="AA169" s="2">
        <f t="shared" ca="1" si="95"/>
        <v>-8000</v>
      </c>
      <c r="AB169" s="2">
        <f t="shared" ca="1" si="95"/>
        <v>-8000</v>
      </c>
    </row>
    <row r="170" spans="1:28" outlineLevel="1" x14ac:dyDescent="0.25">
      <c r="A170" s="1" t="s">
        <v>95</v>
      </c>
      <c r="B170" s="1" t="s">
        <v>110</v>
      </c>
      <c r="D170" s="34">
        <v>0</v>
      </c>
      <c r="E170" s="2">
        <f ca="1">SUM(E167:E169)</f>
        <v>8000</v>
      </c>
      <c r="F170" s="2">
        <f t="shared" ref="F170:AB170" ca="1" si="96">SUM(F167:F169)</f>
        <v>8000</v>
      </c>
      <c r="G170" s="2">
        <f t="shared" ca="1" si="96"/>
        <v>8000</v>
      </c>
      <c r="H170" s="2">
        <f t="shared" ca="1" si="96"/>
        <v>8000</v>
      </c>
      <c r="I170" s="2">
        <f t="shared" ca="1" si="96"/>
        <v>8000</v>
      </c>
      <c r="J170" s="2">
        <f t="shared" ca="1" si="96"/>
        <v>8000</v>
      </c>
      <c r="K170" s="2">
        <f t="shared" ca="1" si="96"/>
        <v>8000</v>
      </c>
      <c r="L170" s="2">
        <f t="shared" ca="1" si="96"/>
        <v>8000</v>
      </c>
      <c r="M170" s="2">
        <f t="shared" ca="1" si="96"/>
        <v>8000</v>
      </c>
      <c r="N170" s="2">
        <f t="shared" ca="1" si="96"/>
        <v>8000</v>
      </c>
      <c r="O170" s="2">
        <f t="shared" ca="1" si="96"/>
        <v>8000</v>
      </c>
      <c r="P170" s="2">
        <f t="shared" ca="1" si="96"/>
        <v>8000</v>
      </c>
      <c r="Q170" s="2">
        <f t="shared" ca="1" si="96"/>
        <v>8000</v>
      </c>
      <c r="R170" s="2">
        <f t="shared" ca="1" si="96"/>
        <v>8000</v>
      </c>
      <c r="S170" s="2">
        <f t="shared" ca="1" si="96"/>
        <v>8000</v>
      </c>
      <c r="T170" s="2">
        <f t="shared" ca="1" si="96"/>
        <v>8000</v>
      </c>
      <c r="U170" s="2">
        <f t="shared" ca="1" si="96"/>
        <v>8000</v>
      </c>
      <c r="V170" s="2">
        <f t="shared" ca="1" si="96"/>
        <v>8000</v>
      </c>
      <c r="W170" s="2">
        <f t="shared" ca="1" si="96"/>
        <v>8000</v>
      </c>
      <c r="X170" s="2">
        <f t="shared" ca="1" si="96"/>
        <v>8000</v>
      </c>
      <c r="Y170" s="2">
        <f t="shared" ca="1" si="96"/>
        <v>8000</v>
      </c>
      <c r="Z170" s="2">
        <f t="shared" ca="1" si="96"/>
        <v>8000</v>
      </c>
      <c r="AA170" s="2">
        <f t="shared" ca="1" si="96"/>
        <v>8000</v>
      </c>
      <c r="AB170" s="2">
        <f t="shared" ca="1" si="96"/>
        <v>8000</v>
      </c>
    </row>
    <row r="171" spans="1:28" outlineLevel="1" x14ac:dyDescent="0.25"/>
    <row r="172" spans="1:28" outlineLevel="1" x14ac:dyDescent="0.25"/>
    <row r="173" spans="1:28" outlineLevel="1" x14ac:dyDescent="0.25">
      <c r="B173" s="1" t="s">
        <v>30</v>
      </c>
    </row>
    <row r="174" spans="1:28" outlineLevel="1" x14ac:dyDescent="0.25">
      <c r="B174" t="s">
        <v>107</v>
      </c>
      <c r="E174" s="2">
        <f>D177</f>
        <v>0</v>
      </c>
      <c r="F174" s="2">
        <f t="shared" ref="F174:AB174" ca="1" si="97">E177</f>
        <v>0</v>
      </c>
      <c r="G174" s="2">
        <f t="shared" ca="1" si="97"/>
        <v>0</v>
      </c>
      <c r="H174" s="2">
        <f t="shared" ca="1" si="97"/>
        <v>0</v>
      </c>
      <c r="I174" s="2">
        <f t="shared" ca="1" si="97"/>
        <v>0</v>
      </c>
      <c r="J174" s="2">
        <f t="shared" ca="1" si="97"/>
        <v>0</v>
      </c>
      <c r="K174" s="2">
        <f t="shared" ca="1" si="97"/>
        <v>0</v>
      </c>
      <c r="L174" s="2">
        <f t="shared" ca="1" si="97"/>
        <v>0</v>
      </c>
      <c r="M174" s="2">
        <f t="shared" ca="1" si="97"/>
        <v>0</v>
      </c>
      <c r="N174" s="2">
        <f t="shared" ca="1" si="97"/>
        <v>0</v>
      </c>
      <c r="O174" s="2">
        <f t="shared" ca="1" si="97"/>
        <v>0</v>
      </c>
      <c r="P174" s="2">
        <f t="shared" ca="1" si="97"/>
        <v>0</v>
      </c>
      <c r="Q174" s="2">
        <f t="shared" ca="1" si="97"/>
        <v>0</v>
      </c>
      <c r="R174" s="2">
        <f t="shared" ca="1" si="97"/>
        <v>0</v>
      </c>
      <c r="S174" s="2">
        <f t="shared" ca="1" si="97"/>
        <v>0</v>
      </c>
      <c r="T174" s="2">
        <f t="shared" ca="1" si="97"/>
        <v>0</v>
      </c>
      <c r="U174" s="2">
        <f t="shared" ca="1" si="97"/>
        <v>0</v>
      </c>
      <c r="V174" s="2">
        <f t="shared" ca="1" si="97"/>
        <v>0</v>
      </c>
      <c r="W174" s="2">
        <f t="shared" ca="1" si="97"/>
        <v>0</v>
      </c>
      <c r="X174" s="2">
        <f t="shared" ca="1" si="97"/>
        <v>0</v>
      </c>
      <c r="Y174" s="2">
        <f t="shared" ca="1" si="97"/>
        <v>0</v>
      </c>
      <c r="Z174" s="2">
        <f t="shared" ca="1" si="97"/>
        <v>0</v>
      </c>
      <c r="AA174" s="2">
        <f t="shared" ca="1" si="97"/>
        <v>0</v>
      </c>
      <c r="AB174" s="2">
        <f t="shared" ca="1" si="97"/>
        <v>0</v>
      </c>
    </row>
    <row r="175" spans="1:28" outlineLevel="1" x14ac:dyDescent="0.25">
      <c r="A175" t="s">
        <v>88</v>
      </c>
      <c r="B175" t="s">
        <v>108</v>
      </c>
      <c r="E175" s="2">
        <f>E77</f>
        <v>4680</v>
      </c>
      <c r="F175" s="2">
        <f t="shared" ref="F175:AB175" si="98">F77</f>
        <v>4680</v>
      </c>
      <c r="G175" s="2">
        <f t="shared" si="98"/>
        <v>4680</v>
      </c>
      <c r="H175" s="2">
        <f t="shared" si="98"/>
        <v>4680</v>
      </c>
      <c r="I175" s="2">
        <f t="shared" si="98"/>
        <v>4680</v>
      </c>
      <c r="J175" s="2">
        <f t="shared" si="98"/>
        <v>4680</v>
      </c>
      <c r="K175" s="2">
        <f t="shared" si="98"/>
        <v>4680</v>
      </c>
      <c r="L175" s="2">
        <f t="shared" si="98"/>
        <v>4680</v>
      </c>
      <c r="M175" s="2">
        <f t="shared" si="98"/>
        <v>4680</v>
      </c>
      <c r="N175" s="2">
        <f t="shared" si="98"/>
        <v>4680</v>
      </c>
      <c r="O175" s="2">
        <f t="shared" si="98"/>
        <v>4680</v>
      </c>
      <c r="P175" s="2">
        <f t="shared" si="98"/>
        <v>4680</v>
      </c>
      <c r="Q175" s="2">
        <f t="shared" si="98"/>
        <v>4680</v>
      </c>
      <c r="R175" s="2">
        <f t="shared" si="98"/>
        <v>4680</v>
      </c>
      <c r="S175" s="2">
        <f t="shared" si="98"/>
        <v>4680</v>
      </c>
      <c r="T175" s="2">
        <f t="shared" si="98"/>
        <v>4680</v>
      </c>
      <c r="U175" s="2">
        <f t="shared" si="98"/>
        <v>4680</v>
      </c>
      <c r="V175" s="2">
        <f t="shared" si="98"/>
        <v>4680</v>
      </c>
      <c r="W175" s="2">
        <f t="shared" si="98"/>
        <v>4680</v>
      </c>
      <c r="X175" s="2">
        <f t="shared" si="98"/>
        <v>4680</v>
      </c>
      <c r="Y175" s="2">
        <f t="shared" si="98"/>
        <v>4680</v>
      </c>
      <c r="Z175" s="2">
        <f t="shared" si="98"/>
        <v>4680</v>
      </c>
      <c r="AA175" s="2">
        <f t="shared" si="98"/>
        <v>4680</v>
      </c>
      <c r="AB175" s="2">
        <f t="shared" si="98"/>
        <v>4680</v>
      </c>
    </row>
    <row r="176" spans="1:28" outlineLevel="1" x14ac:dyDescent="0.25">
      <c r="A176" t="s">
        <v>90</v>
      </c>
      <c r="B176" t="s">
        <v>109</v>
      </c>
      <c r="E176" s="2">
        <f ca="1">-E121</f>
        <v>-4680</v>
      </c>
      <c r="F176" s="2">
        <f t="shared" ref="F176:AB176" ca="1" si="99">-F121</f>
        <v>-4680</v>
      </c>
      <c r="G176" s="2">
        <f t="shared" ca="1" si="99"/>
        <v>-4680</v>
      </c>
      <c r="H176" s="2">
        <f t="shared" ca="1" si="99"/>
        <v>-4680</v>
      </c>
      <c r="I176" s="2">
        <f t="shared" ca="1" si="99"/>
        <v>-4680</v>
      </c>
      <c r="J176" s="2">
        <f t="shared" ca="1" si="99"/>
        <v>-4680</v>
      </c>
      <c r="K176" s="2">
        <f t="shared" ca="1" si="99"/>
        <v>-4680</v>
      </c>
      <c r="L176" s="2">
        <f t="shared" ca="1" si="99"/>
        <v>-4680</v>
      </c>
      <c r="M176" s="2">
        <f t="shared" ca="1" si="99"/>
        <v>-4680</v>
      </c>
      <c r="N176" s="2">
        <f t="shared" ca="1" si="99"/>
        <v>-4680</v>
      </c>
      <c r="O176" s="2">
        <f t="shared" ca="1" si="99"/>
        <v>-4680</v>
      </c>
      <c r="P176" s="2">
        <f t="shared" ca="1" si="99"/>
        <v>-4680</v>
      </c>
      <c r="Q176" s="2">
        <f t="shared" ca="1" si="99"/>
        <v>-4680</v>
      </c>
      <c r="R176" s="2">
        <f t="shared" ca="1" si="99"/>
        <v>-4680</v>
      </c>
      <c r="S176" s="2">
        <f t="shared" ca="1" si="99"/>
        <v>-4680</v>
      </c>
      <c r="T176" s="2">
        <f t="shared" ca="1" si="99"/>
        <v>-4680</v>
      </c>
      <c r="U176" s="2">
        <f t="shared" ca="1" si="99"/>
        <v>-4680</v>
      </c>
      <c r="V176" s="2">
        <f t="shared" ca="1" si="99"/>
        <v>-4680</v>
      </c>
      <c r="W176" s="2">
        <f t="shared" ca="1" si="99"/>
        <v>-4680</v>
      </c>
      <c r="X176" s="2">
        <f t="shared" ca="1" si="99"/>
        <v>-4680</v>
      </c>
      <c r="Y176" s="2">
        <f t="shared" ca="1" si="99"/>
        <v>-4680</v>
      </c>
      <c r="Z176" s="2">
        <f t="shared" ca="1" si="99"/>
        <v>-4680</v>
      </c>
      <c r="AA176" s="2">
        <f t="shared" ca="1" si="99"/>
        <v>-4680</v>
      </c>
      <c r="AB176" s="2">
        <f t="shared" ca="1" si="99"/>
        <v>-4680</v>
      </c>
    </row>
    <row r="177" spans="1:28" outlineLevel="1" x14ac:dyDescent="0.25">
      <c r="A177" s="1" t="s">
        <v>95</v>
      </c>
      <c r="B177" s="1" t="s">
        <v>110</v>
      </c>
      <c r="D177" s="34">
        <v>0</v>
      </c>
      <c r="E177" s="2">
        <f ca="1">SUM(E174:E176)</f>
        <v>0</v>
      </c>
      <c r="F177" s="2">
        <f t="shared" ref="F177:AB177" ca="1" si="100">SUM(F174:F176)</f>
        <v>0</v>
      </c>
      <c r="G177" s="2">
        <f t="shared" ca="1" si="100"/>
        <v>0</v>
      </c>
      <c r="H177" s="2">
        <f t="shared" ca="1" si="100"/>
        <v>0</v>
      </c>
      <c r="I177" s="2">
        <f t="shared" ca="1" si="100"/>
        <v>0</v>
      </c>
      <c r="J177" s="2">
        <f t="shared" ca="1" si="100"/>
        <v>0</v>
      </c>
      <c r="K177" s="2">
        <f t="shared" ca="1" si="100"/>
        <v>0</v>
      </c>
      <c r="L177" s="2">
        <f t="shared" ca="1" si="100"/>
        <v>0</v>
      </c>
      <c r="M177" s="2">
        <f t="shared" ca="1" si="100"/>
        <v>0</v>
      </c>
      <c r="N177" s="2">
        <f t="shared" ca="1" si="100"/>
        <v>0</v>
      </c>
      <c r="O177" s="2">
        <f t="shared" ca="1" si="100"/>
        <v>0</v>
      </c>
      <c r="P177" s="2">
        <f t="shared" ca="1" si="100"/>
        <v>0</v>
      </c>
      <c r="Q177" s="2">
        <f t="shared" ca="1" si="100"/>
        <v>0</v>
      </c>
      <c r="R177" s="2">
        <f t="shared" ca="1" si="100"/>
        <v>0</v>
      </c>
      <c r="S177" s="2">
        <f t="shared" ca="1" si="100"/>
        <v>0</v>
      </c>
      <c r="T177" s="2">
        <f t="shared" ca="1" si="100"/>
        <v>0</v>
      </c>
      <c r="U177" s="2">
        <f t="shared" ca="1" si="100"/>
        <v>0</v>
      </c>
      <c r="V177" s="2">
        <f t="shared" ca="1" si="100"/>
        <v>0</v>
      </c>
      <c r="W177" s="2">
        <f t="shared" ca="1" si="100"/>
        <v>0</v>
      </c>
      <c r="X177" s="2">
        <f t="shared" ca="1" si="100"/>
        <v>0</v>
      </c>
      <c r="Y177" s="2">
        <f t="shared" ca="1" si="100"/>
        <v>0</v>
      </c>
      <c r="Z177" s="2">
        <f t="shared" ca="1" si="100"/>
        <v>0</v>
      </c>
      <c r="AA177" s="2">
        <f t="shared" ca="1" si="100"/>
        <v>0</v>
      </c>
      <c r="AB177" s="2">
        <f t="shared" ca="1" si="100"/>
        <v>0</v>
      </c>
    </row>
    <row r="178" spans="1:28" outlineLevel="1" x14ac:dyDescent="0.25"/>
    <row r="179" spans="1:28" outlineLevel="1" x14ac:dyDescent="0.25"/>
    <row r="180" spans="1:28" outlineLevel="1" x14ac:dyDescent="0.25">
      <c r="B180" s="1" t="s">
        <v>113</v>
      </c>
    </row>
    <row r="181" spans="1:28" outlineLevel="1" x14ac:dyDescent="0.25">
      <c r="B181" t="s">
        <v>107</v>
      </c>
      <c r="E181">
        <f>D184</f>
        <v>0</v>
      </c>
      <c r="F181" s="2">
        <f t="shared" ref="F181:AB181" si="101">E184</f>
        <v>198333.33333333334</v>
      </c>
      <c r="G181" s="2">
        <f t="shared" si="101"/>
        <v>196666.66666666669</v>
      </c>
      <c r="H181" s="2">
        <f t="shared" si="101"/>
        <v>195000.00000000003</v>
      </c>
      <c r="I181" s="2">
        <f t="shared" si="101"/>
        <v>193333.33333333337</v>
      </c>
      <c r="J181" s="2">
        <f t="shared" si="101"/>
        <v>191666.66666666672</v>
      </c>
      <c r="K181" s="2">
        <f t="shared" si="101"/>
        <v>190000.00000000006</v>
      </c>
      <c r="L181" s="2">
        <f t="shared" si="101"/>
        <v>188333.3333333334</v>
      </c>
      <c r="M181" s="2">
        <f t="shared" si="101"/>
        <v>186666.66666666674</v>
      </c>
      <c r="N181" s="2">
        <f t="shared" si="101"/>
        <v>185000.00000000009</v>
      </c>
      <c r="O181" s="2">
        <f t="shared" si="101"/>
        <v>183333.33333333343</v>
      </c>
      <c r="P181" s="2">
        <f t="shared" si="101"/>
        <v>181666.66666666677</v>
      </c>
      <c r="Q181" s="2">
        <f t="shared" si="101"/>
        <v>180000.00000000012</v>
      </c>
      <c r="R181" s="2">
        <f t="shared" si="101"/>
        <v>178333.33333333346</v>
      </c>
      <c r="S181" s="2">
        <f t="shared" si="101"/>
        <v>176666.6666666668</v>
      </c>
      <c r="T181" s="2">
        <f t="shared" si="101"/>
        <v>175000.00000000015</v>
      </c>
      <c r="U181" s="2">
        <f t="shared" si="101"/>
        <v>173333.33333333349</v>
      </c>
      <c r="V181" s="2">
        <f t="shared" si="101"/>
        <v>171666.66666666683</v>
      </c>
      <c r="W181" s="2">
        <f t="shared" si="101"/>
        <v>170000.00000000017</v>
      </c>
      <c r="X181" s="2">
        <f t="shared" si="101"/>
        <v>168333.33333333352</v>
      </c>
      <c r="Y181" s="2">
        <f t="shared" si="101"/>
        <v>166666.66666666686</v>
      </c>
      <c r="Z181" s="2">
        <f t="shared" si="101"/>
        <v>165000.0000000002</v>
      </c>
      <c r="AA181" s="2">
        <f t="shared" si="101"/>
        <v>163333.33333333355</v>
      </c>
      <c r="AB181" s="2">
        <f t="shared" si="101"/>
        <v>161666.66666666689</v>
      </c>
    </row>
    <row r="182" spans="1:28" outlineLevel="1" x14ac:dyDescent="0.25">
      <c r="A182" t="s">
        <v>88</v>
      </c>
      <c r="B182" t="s">
        <v>3</v>
      </c>
      <c r="E182" s="8">
        <f>E84</f>
        <v>200000</v>
      </c>
      <c r="F182" s="2">
        <f t="shared" ref="F182:AB182" si="102">F84</f>
        <v>0</v>
      </c>
      <c r="G182" s="2">
        <f t="shared" si="102"/>
        <v>0</v>
      </c>
      <c r="H182" s="2">
        <f t="shared" si="102"/>
        <v>0</v>
      </c>
      <c r="I182" s="2">
        <f t="shared" si="102"/>
        <v>0</v>
      </c>
      <c r="J182" s="2">
        <f t="shared" si="102"/>
        <v>0</v>
      </c>
      <c r="K182" s="2">
        <f t="shared" si="102"/>
        <v>0</v>
      </c>
      <c r="L182" s="2">
        <f t="shared" si="102"/>
        <v>0</v>
      </c>
      <c r="M182" s="2">
        <f t="shared" si="102"/>
        <v>0</v>
      </c>
      <c r="N182" s="2">
        <f t="shared" si="102"/>
        <v>0</v>
      </c>
      <c r="O182" s="2">
        <f t="shared" si="102"/>
        <v>0</v>
      </c>
      <c r="P182" s="2">
        <f t="shared" si="102"/>
        <v>0</v>
      </c>
      <c r="Q182" s="2">
        <f t="shared" si="102"/>
        <v>0</v>
      </c>
      <c r="R182" s="2">
        <f t="shared" si="102"/>
        <v>0</v>
      </c>
      <c r="S182" s="2">
        <f t="shared" si="102"/>
        <v>0</v>
      </c>
      <c r="T182" s="2">
        <f t="shared" si="102"/>
        <v>0</v>
      </c>
      <c r="U182" s="2">
        <f t="shared" si="102"/>
        <v>0</v>
      </c>
      <c r="V182" s="2">
        <f t="shared" si="102"/>
        <v>0</v>
      </c>
      <c r="W182" s="2">
        <f t="shared" si="102"/>
        <v>0</v>
      </c>
      <c r="X182" s="2">
        <f t="shared" si="102"/>
        <v>0</v>
      </c>
      <c r="Y182" s="2">
        <f t="shared" si="102"/>
        <v>0</v>
      </c>
      <c r="Z182" s="2">
        <f t="shared" si="102"/>
        <v>0</v>
      </c>
      <c r="AA182" s="2">
        <f t="shared" si="102"/>
        <v>0</v>
      </c>
      <c r="AB182" s="2">
        <f t="shared" si="102"/>
        <v>0</v>
      </c>
    </row>
    <row r="183" spans="1:28" outlineLevel="1" x14ac:dyDescent="0.25">
      <c r="A183" t="s">
        <v>90</v>
      </c>
      <c r="B183" t="s">
        <v>21</v>
      </c>
      <c r="E183" s="8">
        <f>-E71</f>
        <v>-1666.6666666666667</v>
      </c>
      <c r="F183" s="2">
        <f t="shared" ref="F183:AB183" si="103">-F71</f>
        <v>-1666.6666666666667</v>
      </c>
      <c r="G183" s="2">
        <f t="shared" si="103"/>
        <v>-1666.6666666666667</v>
      </c>
      <c r="H183" s="2">
        <f t="shared" si="103"/>
        <v>-1666.6666666666667</v>
      </c>
      <c r="I183" s="2">
        <f t="shared" si="103"/>
        <v>-1666.6666666666667</v>
      </c>
      <c r="J183" s="2">
        <f t="shared" si="103"/>
        <v>-1666.6666666666667</v>
      </c>
      <c r="K183" s="2">
        <f t="shared" si="103"/>
        <v>-1666.6666666666667</v>
      </c>
      <c r="L183" s="2">
        <f t="shared" si="103"/>
        <v>-1666.6666666666667</v>
      </c>
      <c r="M183" s="2">
        <f t="shared" si="103"/>
        <v>-1666.6666666666667</v>
      </c>
      <c r="N183" s="2">
        <f t="shared" si="103"/>
        <v>-1666.6666666666667</v>
      </c>
      <c r="O183" s="2">
        <f t="shared" si="103"/>
        <v>-1666.6666666666667</v>
      </c>
      <c r="P183" s="2">
        <f t="shared" si="103"/>
        <v>-1666.6666666666667</v>
      </c>
      <c r="Q183" s="2">
        <f t="shared" si="103"/>
        <v>-1666.6666666666667</v>
      </c>
      <c r="R183" s="2">
        <f t="shared" si="103"/>
        <v>-1666.6666666666667</v>
      </c>
      <c r="S183" s="2">
        <f t="shared" si="103"/>
        <v>-1666.6666666666667</v>
      </c>
      <c r="T183" s="2">
        <f t="shared" si="103"/>
        <v>-1666.6666666666667</v>
      </c>
      <c r="U183" s="2">
        <f t="shared" si="103"/>
        <v>-1666.6666666666667</v>
      </c>
      <c r="V183" s="2">
        <f t="shared" si="103"/>
        <v>-1666.6666666666667</v>
      </c>
      <c r="W183" s="2">
        <f t="shared" si="103"/>
        <v>-1666.6666666666667</v>
      </c>
      <c r="X183" s="2">
        <f t="shared" si="103"/>
        <v>-1666.6666666666667</v>
      </c>
      <c r="Y183" s="2">
        <f t="shared" si="103"/>
        <v>-1666.6666666666667</v>
      </c>
      <c r="Z183" s="2">
        <f t="shared" si="103"/>
        <v>-1666.6666666666667</v>
      </c>
      <c r="AA183" s="2">
        <f t="shared" si="103"/>
        <v>-1666.6666666666667</v>
      </c>
      <c r="AB183" s="2">
        <f t="shared" si="103"/>
        <v>-1666.6666666666667</v>
      </c>
    </row>
    <row r="184" spans="1:28" outlineLevel="1" x14ac:dyDescent="0.25">
      <c r="A184" t="s">
        <v>95</v>
      </c>
      <c r="B184" s="1" t="s">
        <v>110</v>
      </c>
      <c r="D184" s="34">
        <v>0</v>
      </c>
      <c r="E184" s="2">
        <f>SUM(E181:E183)</f>
        <v>198333.33333333334</v>
      </c>
      <c r="F184" s="2">
        <f t="shared" ref="F184:AB184" si="104">SUM(F181:F183)</f>
        <v>196666.66666666669</v>
      </c>
      <c r="G184" s="2">
        <f t="shared" si="104"/>
        <v>195000.00000000003</v>
      </c>
      <c r="H184" s="2">
        <f t="shared" si="104"/>
        <v>193333.33333333337</v>
      </c>
      <c r="I184" s="2">
        <f t="shared" si="104"/>
        <v>191666.66666666672</v>
      </c>
      <c r="J184" s="2">
        <f t="shared" si="104"/>
        <v>190000.00000000006</v>
      </c>
      <c r="K184" s="2">
        <f t="shared" si="104"/>
        <v>188333.3333333334</v>
      </c>
      <c r="L184" s="2">
        <f t="shared" si="104"/>
        <v>186666.66666666674</v>
      </c>
      <c r="M184" s="2">
        <f t="shared" si="104"/>
        <v>185000.00000000009</v>
      </c>
      <c r="N184" s="2">
        <f t="shared" si="104"/>
        <v>183333.33333333343</v>
      </c>
      <c r="O184" s="2">
        <f t="shared" si="104"/>
        <v>181666.66666666677</v>
      </c>
      <c r="P184" s="2">
        <f t="shared" si="104"/>
        <v>180000.00000000012</v>
      </c>
      <c r="Q184" s="2">
        <f t="shared" si="104"/>
        <v>178333.33333333346</v>
      </c>
      <c r="R184" s="2">
        <f t="shared" si="104"/>
        <v>176666.6666666668</v>
      </c>
      <c r="S184" s="2">
        <f t="shared" si="104"/>
        <v>175000.00000000015</v>
      </c>
      <c r="T184" s="2">
        <f t="shared" si="104"/>
        <v>173333.33333333349</v>
      </c>
      <c r="U184" s="2">
        <f t="shared" si="104"/>
        <v>171666.66666666683</v>
      </c>
      <c r="V184" s="2">
        <f t="shared" si="104"/>
        <v>170000.00000000017</v>
      </c>
      <c r="W184" s="2">
        <f t="shared" si="104"/>
        <v>168333.33333333352</v>
      </c>
      <c r="X184" s="2">
        <f t="shared" si="104"/>
        <v>166666.66666666686</v>
      </c>
      <c r="Y184" s="2">
        <f t="shared" si="104"/>
        <v>165000.0000000002</v>
      </c>
      <c r="Z184" s="2">
        <f t="shared" si="104"/>
        <v>163333.33333333355</v>
      </c>
      <c r="AA184" s="2">
        <f t="shared" si="104"/>
        <v>161666.66666666689</v>
      </c>
      <c r="AB184" s="2">
        <f t="shared" si="104"/>
        <v>160000.00000000023</v>
      </c>
    </row>
    <row r="185" spans="1:28" outlineLevel="1" x14ac:dyDescent="0.25"/>
    <row r="188" spans="1:28" x14ac:dyDescent="0.25">
      <c r="A188" s="13"/>
      <c r="B188" s="13" t="s">
        <v>114</v>
      </c>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row>
    <row r="190" spans="1:28" x14ac:dyDescent="0.25">
      <c r="B190" t="s">
        <v>109</v>
      </c>
      <c r="E190" s="2">
        <f ca="1">E137</f>
        <v>-204680</v>
      </c>
      <c r="F190" s="2">
        <f t="shared" ref="F190:AB190" ca="1" si="105">F137</f>
        <v>-241360</v>
      </c>
      <c r="G190" s="2">
        <f t="shared" ca="1" si="105"/>
        <v>-278040</v>
      </c>
      <c r="H190" s="2">
        <f t="shared" ca="1" si="105"/>
        <v>-317353.40000000002</v>
      </c>
      <c r="I190" s="2">
        <f t="shared" ca="1" si="105"/>
        <v>-347470.80000000005</v>
      </c>
      <c r="J190" s="2">
        <f t="shared" ca="1" si="105"/>
        <v>-380221.60000000003</v>
      </c>
      <c r="K190" s="2">
        <f t="shared" ca="1" si="105"/>
        <v>-403776.4</v>
      </c>
      <c r="L190" s="2">
        <f t="shared" ca="1" si="105"/>
        <v>-427331.2</v>
      </c>
      <c r="M190" s="2">
        <f t="shared" ca="1" si="105"/>
        <v>-453519.4</v>
      </c>
      <c r="N190" s="2">
        <f t="shared" ca="1" si="105"/>
        <v>-470511.60000000003</v>
      </c>
      <c r="O190" s="2">
        <f t="shared" ca="1" si="105"/>
        <v>-490137.2</v>
      </c>
      <c r="P190" s="2">
        <f t="shared" ca="1" si="105"/>
        <v>-500566.8</v>
      </c>
      <c r="Q190" s="2">
        <f t="shared" ca="1" si="105"/>
        <v>-510996.39999999997</v>
      </c>
      <c r="R190" s="2">
        <f t="shared" ca="1" si="105"/>
        <v>-524059.39999999997</v>
      </c>
      <c r="S190" s="2">
        <f t="shared" ca="1" si="105"/>
        <v>-527926.39999999991</v>
      </c>
      <c r="T190" s="2">
        <f t="shared" ca="1" si="105"/>
        <v>-534426.79999999993</v>
      </c>
      <c r="U190" s="2">
        <f t="shared" ca="1" si="105"/>
        <v>-531731.19999999995</v>
      </c>
      <c r="V190" s="2">
        <f t="shared" ca="1" si="105"/>
        <v>-529035.6</v>
      </c>
      <c r="W190" s="2">
        <f t="shared" ca="1" si="105"/>
        <v>-528973.4</v>
      </c>
      <c r="X190" s="2">
        <f t="shared" ca="1" si="105"/>
        <v>-519715.2</v>
      </c>
      <c r="Y190" s="2">
        <f t="shared" ca="1" si="105"/>
        <v>-513090.4</v>
      </c>
      <c r="Z190" s="2">
        <f t="shared" ca="1" si="105"/>
        <v>-497269.60000000003</v>
      </c>
      <c r="AA190" s="2">
        <f t="shared" ca="1" si="105"/>
        <v>-481448.80000000005</v>
      </c>
      <c r="AB190" s="2">
        <f t="shared" ca="1" si="105"/>
        <v>-465628.00000000006</v>
      </c>
    </row>
    <row r="191" spans="1:28" x14ac:dyDescent="0.25">
      <c r="B191" t="s">
        <v>106</v>
      </c>
      <c r="E191" s="2">
        <f ca="1">E149</f>
        <v>0</v>
      </c>
      <c r="F191" s="2">
        <f t="shared" ref="F191:AB191" ca="1" si="106">F149</f>
        <v>0</v>
      </c>
      <c r="G191" s="2">
        <f t="shared" ca="1" si="106"/>
        <v>12540</v>
      </c>
      <c r="H191" s="2">
        <f t="shared" ca="1" si="106"/>
        <v>25080</v>
      </c>
      <c r="I191" s="2">
        <f t="shared" ca="1" si="106"/>
        <v>37620</v>
      </c>
      <c r="J191" s="2">
        <f t="shared" ca="1" si="106"/>
        <v>50160</v>
      </c>
      <c r="K191" s="2">
        <f t="shared" ca="1" si="106"/>
        <v>50160</v>
      </c>
      <c r="L191" s="2">
        <f t="shared" ca="1" si="106"/>
        <v>62700</v>
      </c>
      <c r="M191" s="2">
        <f t="shared" ca="1" si="106"/>
        <v>75240</v>
      </c>
      <c r="N191" s="2">
        <f t="shared" ca="1" si="106"/>
        <v>87780</v>
      </c>
      <c r="O191" s="2">
        <f t="shared" ca="1" si="106"/>
        <v>100320</v>
      </c>
      <c r="P191" s="2">
        <f t="shared" ca="1" si="106"/>
        <v>100320</v>
      </c>
      <c r="Q191" s="2">
        <f t="shared" ca="1" si="106"/>
        <v>112860</v>
      </c>
      <c r="R191" s="2">
        <f t="shared" ca="1" si="106"/>
        <v>125400</v>
      </c>
      <c r="S191" s="2">
        <f t="shared" ca="1" si="106"/>
        <v>137940</v>
      </c>
      <c r="T191" s="2">
        <f t="shared" ca="1" si="106"/>
        <v>150480</v>
      </c>
      <c r="U191" s="2">
        <f t="shared" ca="1" si="106"/>
        <v>150480</v>
      </c>
      <c r="V191" s="2">
        <f t="shared" ca="1" si="106"/>
        <v>163020</v>
      </c>
      <c r="W191" s="2">
        <f t="shared" ca="1" si="106"/>
        <v>175560</v>
      </c>
      <c r="X191" s="2">
        <f t="shared" ca="1" si="106"/>
        <v>188100</v>
      </c>
      <c r="Y191" s="2">
        <f t="shared" ca="1" si="106"/>
        <v>200640</v>
      </c>
      <c r="Z191" s="2">
        <f t="shared" ca="1" si="106"/>
        <v>200640</v>
      </c>
      <c r="AA191" s="2">
        <f t="shared" ca="1" si="106"/>
        <v>200640</v>
      </c>
      <c r="AB191" s="2">
        <f t="shared" ca="1" si="106"/>
        <v>200640</v>
      </c>
    </row>
    <row r="192" spans="1:28" x14ac:dyDescent="0.25">
      <c r="B192" t="s">
        <v>115</v>
      </c>
      <c r="E192" s="2">
        <f>E184</f>
        <v>198333.33333333334</v>
      </c>
      <c r="F192" s="2">
        <f t="shared" ref="F192:AB192" si="107">F184</f>
        <v>196666.66666666669</v>
      </c>
      <c r="G192" s="2">
        <f t="shared" si="107"/>
        <v>195000.00000000003</v>
      </c>
      <c r="H192" s="2">
        <f t="shared" si="107"/>
        <v>193333.33333333337</v>
      </c>
      <c r="I192" s="2">
        <f t="shared" si="107"/>
        <v>191666.66666666672</v>
      </c>
      <c r="J192" s="2">
        <f t="shared" si="107"/>
        <v>190000.00000000006</v>
      </c>
      <c r="K192" s="2">
        <f t="shared" si="107"/>
        <v>188333.3333333334</v>
      </c>
      <c r="L192" s="2">
        <f t="shared" si="107"/>
        <v>186666.66666666674</v>
      </c>
      <c r="M192" s="2">
        <f t="shared" si="107"/>
        <v>185000.00000000009</v>
      </c>
      <c r="N192" s="2">
        <f t="shared" si="107"/>
        <v>183333.33333333343</v>
      </c>
      <c r="O192" s="2">
        <f t="shared" si="107"/>
        <v>181666.66666666677</v>
      </c>
      <c r="P192" s="2">
        <f t="shared" si="107"/>
        <v>180000.00000000012</v>
      </c>
      <c r="Q192" s="2">
        <f t="shared" si="107"/>
        <v>178333.33333333346</v>
      </c>
      <c r="R192" s="2">
        <f t="shared" si="107"/>
        <v>176666.6666666668</v>
      </c>
      <c r="S192" s="2">
        <f t="shared" si="107"/>
        <v>175000.00000000015</v>
      </c>
      <c r="T192" s="2">
        <f t="shared" si="107"/>
        <v>173333.33333333349</v>
      </c>
      <c r="U192" s="2">
        <f t="shared" si="107"/>
        <v>171666.66666666683</v>
      </c>
      <c r="V192" s="2">
        <f t="shared" si="107"/>
        <v>170000.00000000017</v>
      </c>
      <c r="W192" s="2">
        <f t="shared" si="107"/>
        <v>168333.33333333352</v>
      </c>
      <c r="X192" s="2">
        <f t="shared" si="107"/>
        <v>166666.66666666686</v>
      </c>
      <c r="Y192" s="2">
        <f t="shared" si="107"/>
        <v>165000.0000000002</v>
      </c>
      <c r="Z192" s="2">
        <f t="shared" si="107"/>
        <v>163333.33333333355</v>
      </c>
      <c r="AA192" s="2">
        <f t="shared" si="107"/>
        <v>161666.66666666689</v>
      </c>
      <c r="AB192" s="2">
        <f t="shared" si="107"/>
        <v>160000.00000000023</v>
      </c>
    </row>
    <row r="193" spans="2:28" x14ac:dyDescent="0.25">
      <c r="B193" s="1" t="s">
        <v>116</v>
      </c>
      <c r="C193" s="1"/>
      <c r="D193" s="1"/>
      <c r="E193" s="3">
        <f ca="1">SUM(E190:E192)</f>
        <v>-6346.666666666657</v>
      </c>
      <c r="F193" s="3">
        <f t="shared" ref="F193:AB193" ca="1" si="108">SUM(F190:F192)</f>
        <v>-44693.333333333314</v>
      </c>
      <c r="G193" s="3">
        <f t="shared" ca="1" si="108"/>
        <v>-70499.999999999971</v>
      </c>
      <c r="H193" s="3">
        <f t="shared" ca="1" si="108"/>
        <v>-98940.066666666651</v>
      </c>
      <c r="I193" s="3">
        <f t="shared" ca="1" si="108"/>
        <v>-118184.13333333333</v>
      </c>
      <c r="J193" s="3">
        <f t="shared" ca="1" si="108"/>
        <v>-140061.59999999998</v>
      </c>
      <c r="K193" s="3">
        <f t="shared" ca="1" si="108"/>
        <v>-165283.06666666662</v>
      </c>
      <c r="L193" s="3">
        <f t="shared" ca="1" si="108"/>
        <v>-177964.53333333327</v>
      </c>
      <c r="M193" s="3">
        <f t="shared" ca="1" si="108"/>
        <v>-193279.39999999994</v>
      </c>
      <c r="N193" s="3">
        <f t="shared" ca="1" si="108"/>
        <v>-199398.2666666666</v>
      </c>
      <c r="O193" s="3">
        <f t="shared" ca="1" si="108"/>
        <v>-208150.53333333324</v>
      </c>
      <c r="P193" s="3">
        <f t="shared" ca="1" si="108"/>
        <v>-220246.79999999987</v>
      </c>
      <c r="Q193" s="3">
        <f t="shared" ca="1" si="108"/>
        <v>-219803.06666666651</v>
      </c>
      <c r="R193" s="3">
        <f t="shared" ca="1" si="108"/>
        <v>-221992.73333333316</v>
      </c>
      <c r="S193" s="3">
        <f t="shared" ca="1" si="108"/>
        <v>-214986.39999999976</v>
      </c>
      <c r="T193" s="3">
        <f t="shared" ca="1" si="108"/>
        <v>-210613.46666666644</v>
      </c>
      <c r="U193" s="3">
        <f t="shared" ca="1" si="108"/>
        <v>-209584.53333333312</v>
      </c>
      <c r="V193" s="3">
        <f t="shared" ca="1" si="108"/>
        <v>-196015.5999999998</v>
      </c>
      <c r="W193" s="3">
        <f t="shared" ca="1" si="108"/>
        <v>-185080.06666666651</v>
      </c>
      <c r="X193" s="3">
        <f t="shared" ca="1" si="108"/>
        <v>-164948.53333333315</v>
      </c>
      <c r="Y193" s="3">
        <f t="shared" ca="1" si="108"/>
        <v>-147450.39999999982</v>
      </c>
      <c r="Z193" s="3">
        <f t="shared" ca="1" si="108"/>
        <v>-133296.26666666649</v>
      </c>
      <c r="AA193" s="3">
        <f t="shared" ca="1" si="108"/>
        <v>-119142.13333333316</v>
      </c>
      <c r="AB193" s="3">
        <f t="shared" ca="1" si="108"/>
        <v>-104987.99999999983</v>
      </c>
    </row>
    <row r="195" spans="2:28" x14ac:dyDescent="0.25">
      <c r="B195" t="s">
        <v>111</v>
      </c>
      <c r="E195" s="8">
        <f ca="1">E156</f>
        <v>0</v>
      </c>
      <c r="F195" s="8">
        <f t="shared" ref="F195:AB195" ca="1" si="109">F156</f>
        <v>0</v>
      </c>
      <c r="G195" s="8">
        <f t="shared" ca="1" si="109"/>
        <v>2633.4</v>
      </c>
      <c r="H195" s="8">
        <f t="shared" ca="1" si="109"/>
        <v>2633.4</v>
      </c>
      <c r="I195" s="8">
        <f t="shared" ca="1" si="109"/>
        <v>5266.8000000000011</v>
      </c>
      <c r="J195" s="8">
        <f t="shared" ca="1" si="109"/>
        <v>5266.800000000002</v>
      </c>
      <c r="K195" s="8">
        <f t="shared" ca="1" si="109"/>
        <v>5266.800000000002</v>
      </c>
      <c r="L195" s="8">
        <f t="shared" ca="1" si="109"/>
        <v>7900.2000000000016</v>
      </c>
      <c r="M195" s="8">
        <f t="shared" ca="1" si="109"/>
        <v>7900.2000000000016</v>
      </c>
      <c r="N195" s="8">
        <f t="shared" ca="1" si="109"/>
        <v>10533.600000000002</v>
      </c>
      <c r="O195" s="8">
        <f t="shared" ca="1" si="109"/>
        <v>10533.600000000004</v>
      </c>
      <c r="P195" s="8">
        <f t="shared" ca="1" si="109"/>
        <v>10533.600000000004</v>
      </c>
      <c r="Q195" s="8">
        <f t="shared" ca="1" si="109"/>
        <v>13167.000000000005</v>
      </c>
      <c r="R195" s="8">
        <f t="shared" ca="1" si="109"/>
        <v>13167.000000000007</v>
      </c>
      <c r="S195" s="8">
        <f t="shared" ca="1" si="109"/>
        <v>15800.400000000009</v>
      </c>
      <c r="T195" s="8">
        <f t="shared" ca="1" si="109"/>
        <v>15800.400000000011</v>
      </c>
      <c r="U195" s="8">
        <f t="shared" ca="1" si="109"/>
        <v>15800.400000000011</v>
      </c>
      <c r="V195" s="8">
        <f t="shared" ca="1" si="109"/>
        <v>18433.80000000001</v>
      </c>
      <c r="W195" s="8">
        <f t="shared" ca="1" si="109"/>
        <v>18433.800000000007</v>
      </c>
      <c r="X195" s="8">
        <f t="shared" ca="1" si="109"/>
        <v>21067.200000000008</v>
      </c>
      <c r="Y195" s="8">
        <f t="shared" ca="1" si="109"/>
        <v>21067.200000000008</v>
      </c>
      <c r="Z195" s="8">
        <f t="shared" ca="1" si="109"/>
        <v>21067.200000000008</v>
      </c>
      <c r="AA195" s="8">
        <f t="shared" ca="1" si="109"/>
        <v>21067.200000000008</v>
      </c>
      <c r="AB195" s="8">
        <f t="shared" ca="1" si="109"/>
        <v>21067.200000000008</v>
      </c>
    </row>
    <row r="196" spans="2:28" x14ac:dyDescent="0.25">
      <c r="B196" t="s">
        <v>112</v>
      </c>
      <c r="E196" s="8">
        <f ca="1">E163</f>
        <v>24000</v>
      </c>
      <c r="F196" s="8">
        <f t="shared" ref="F196:AB196" ca="1" si="110">F163</f>
        <v>24000</v>
      </c>
      <c r="G196" s="8">
        <f t="shared" ca="1" si="110"/>
        <v>27344</v>
      </c>
      <c r="H196" s="8">
        <f t="shared" ca="1" si="110"/>
        <v>30688</v>
      </c>
      <c r="I196" s="8">
        <f t="shared" ca="1" si="110"/>
        <v>34032</v>
      </c>
      <c r="J196" s="8">
        <f t="shared" ca="1" si="110"/>
        <v>37376</v>
      </c>
      <c r="K196" s="8">
        <f t="shared" ca="1" si="110"/>
        <v>37376</v>
      </c>
      <c r="L196" s="8">
        <f t="shared" ca="1" si="110"/>
        <v>40720</v>
      </c>
      <c r="M196" s="8">
        <f t="shared" ca="1" si="110"/>
        <v>44064</v>
      </c>
      <c r="N196" s="8">
        <f t="shared" ca="1" si="110"/>
        <v>47408</v>
      </c>
      <c r="O196" s="8">
        <f t="shared" ca="1" si="110"/>
        <v>50752</v>
      </c>
      <c r="P196" s="8">
        <f t="shared" ca="1" si="110"/>
        <v>50752</v>
      </c>
      <c r="Q196" s="8">
        <f t="shared" ca="1" si="110"/>
        <v>54096</v>
      </c>
      <c r="R196" s="8">
        <f t="shared" ca="1" si="110"/>
        <v>57440</v>
      </c>
      <c r="S196" s="8">
        <f t="shared" ca="1" si="110"/>
        <v>60784</v>
      </c>
      <c r="T196" s="8">
        <f t="shared" ca="1" si="110"/>
        <v>64128</v>
      </c>
      <c r="U196" s="8">
        <f t="shared" ca="1" si="110"/>
        <v>64128</v>
      </c>
      <c r="V196" s="8">
        <f t="shared" ca="1" si="110"/>
        <v>67472</v>
      </c>
      <c r="W196" s="8">
        <f t="shared" ca="1" si="110"/>
        <v>70816</v>
      </c>
      <c r="X196" s="8">
        <f t="shared" ca="1" si="110"/>
        <v>74160</v>
      </c>
      <c r="Y196" s="8">
        <f t="shared" ca="1" si="110"/>
        <v>77504</v>
      </c>
      <c r="Z196" s="8">
        <f t="shared" ca="1" si="110"/>
        <v>77504</v>
      </c>
      <c r="AA196" s="8">
        <f t="shared" ca="1" si="110"/>
        <v>77504</v>
      </c>
      <c r="AB196" s="8">
        <f t="shared" ca="1" si="110"/>
        <v>77504</v>
      </c>
    </row>
    <row r="197" spans="2:28" x14ac:dyDescent="0.25">
      <c r="B197" t="s">
        <v>29</v>
      </c>
      <c r="E197" s="8">
        <f ca="1">E170</f>
        <v>8000</v>
      </c>
      <c r="F197" s="8">
        <f t="shared" ref="F197:AB197" ca="1" si="111">F170</f>
        <v>8000</v>
      </c>
      <c r="G197" s="8">
        <f t="shared" ca="1" si="111"/>
        <v>8000</v>
      </c>
      <c r="H197" s="8">
        <f t="shared" ca="1" si="111"/>
        <v>8000</v>
      </c>
      <c r="I197" s="8">
        <f t="shared" ca="1" si="111"/>
        <v>8000</v>
      </c>
      <c r="J197" s="8">
        <f t="shared" ca="1" si="111"/>
        <v>8000</v>
      </c>
      <c r="K197" s="8">
        <f t="shared" ca="1" si="111"/>
        <v>8000</v>
      </c>
      <c r="L197" s="8">
        <f t="shared" ca="1" si="111"/>
        <v>8000</v>
      </c>
      <c r="M197" s="8">
        <f t="shared" ca="1" si="111"/>
        <v>8000</v>
      </c>
      <c r="N197" s="8">
        <f t="shared" ca="1" si="111"/>
        <v>8000</v>
      </c>
      <c r="O197" s="8">
        <f t="shared" ca="1" si="111"/>
        <v>8000</v>
      </c>
      <c r="P197" s="8">
        <f t="shared" ca="1" si="111"/>
        <v>8000</v>
      </c>
      <c r="Q197" s="8">
        <f t="shared" ca="1" si="111"/>
        <v>8000</v>
      </c>
      <c r="R197" s="8">
        <f t="shared" ca="1" si="111"/>
        <v>8000</v>
      </c>
      <c r="S197" s="8">
        <f t="shared" ca="1" si="111"/>
        <v>8000</v>
      </c>
      <c r="T197" s="8">
        <f t="shared" ca="1" si="111"/>
        <v>8000</v>
      </c>
      <c r="U197" s="8">
        <f t="shared" ca="1" si="111"/>
        <v>8000</v>
      </c>
      <c r="V197" s="8">
        <f t="shared" ca="1" si="111"/>
        <v>8000</v>
      </c>
      <c r="W197" s="8">
        <f t="shared" ca="1" si="111"/>
        <v>8000</v>
      </c>
      <c r="X197" s="8">
        <f t="shared" ca="1" si="111"/>
        <v>8000</v>
      </c>
      <c r="Y197" s="8">
        <f t="shared" ca="1" si="111"/>
        <v>8000</v>
      </c>
      <c r="Z197" s="8">
        <f t="shared" ca="1" si="111"/>
        <v>8000</v>
      </c>
      <c r="AA197" s="8">
        <f t="shared" ca="1" si="111"/>
        <v>8000</v>
      </c>
      <c r="AB197" s="8">
        <f t="shared" ca="1" si="111"/>
        <v>8000</v>
      </c>
    </row>
    <row r="198" spans="2:28" x14ac:dyDescent="0.25">
      <c r="B198" t="s">
        <v>30</v>
      </c>
      <c r="E198" s="8">
        <f ca="1">E177</f>
        <v>0</v>
      </c>
      <c r="F198" s="8">
        <f t="shared" ref="F198:AB198" ca="1" si="112">F177</f>
        <v>0</v>
      </c>
      <c r="G198" s="8">
        <f t="shared" ca="1" si="112"/>
        <v>0</v>
      </c>
      <c r="H198" s="8">
        <f t="shared" ca="1" si="112"/>
        <v>0</v>
      </c>
      <c r="I198" s="8">
        <f t="shared" ca="1" si="112"/>
        <v>0</v>
      </c>
      <c r="J198" s="8">
        <f t="shared" ca="1" si="112"/>
        <v>0</v>
      </c>
      <c r="K198" s="8">
        <f t="shared" ca="1" si="112"/>
        <v>0</v>
      </c>
      <c r="L198" s="8">
        <f t="shared" ca="1" si="112"/>
        <v>0</v>
      </c>
      <c r="M198" s="8">
        <f t="shared" ca="1" si="112"/>
        <v>0</v>
      </c>
      <c r="N198" s="8">
        <f t="shared" ca="1" si="112"/>
        <v>0</v>
      </c>
      <c r="O198" s="8">
        <f t="shared" ca="1" si="112"/>
        <v>0</v>
      </c>
      <c r="P198" s="8">
        <f t="shared" ca="1" si="112"/>
        <v>0</v>
      </c>
      <c r="Q198" s="8">
        <f t="shared" ca="1" si="112"/>
        <v>0</v>
      </c>
      <c r="R198" s="8">
        <f t="shared" ca="1" si="112"/>
        <v>0</v>
      </c>
      <c r="S198" s="8">
        <f t="shared" ca="1" si="112"/>
        <v>0</v>
      </c>
      <c r="T198" s="8">
        <f t="shared" ca="1" si="112"/>
        <v>0</v>
      </c>
      <c r="U198" s="8">
        <f t="shared" ca="1" si="112"/>
        <v>0</v>
      </c>
      <c r="V198" s="8">
        <f t="shared" ca="1" si="112"/>
        <v>0</v>
      </c>
      <c r="W198" s="8">
        <f t="shared" ca="1" si="112"/>
        <v>0</v>
      </c>
      <c r="X198" s="8">
        <f t="shared" ca="1" si="112"/>
        <v>0</v>
      </c>
      <c r="Y198" s="8">
        <f t="shared" ca="1" si="112"/>
        <v>0</v>
      </c>
      <c r="Z198" s="8">
        <f t="shared" ca="1" si="112"/>
        <v>0</v>
      </c>
      <c r="AA198" s="8">
        <f t="shared" ca="1" si="112"/>
        <v>0</v>
      </c>
      <c r="AB198" s="8">
        <f t="shared" ca="1" si="112"/>
        <v>0</v>
      </c>
    </row>
    <row r="199" spans="2:28" x14ac:dyDescent="0.25">
      <c r="B199" t="s">
        <v>117</v>
      </c>
      <c r="E199" s="8">
        <f>E100</f>
        <v>-38346.666666666664</v>
      </c>
      <c r="F199" s="8">
        <f t="shared" ref="F199:AB199" si="113">F100</f>
        <v>-76693.333333333328</v>
      </c>
      <c r="G199" s="8">
        <f t="shared" si="113"/>
        <v>-108477.4</v>
      </c>
      <c r="H199" s="8">
        <f t="shared" si="113"/>
        <v>-140261.46666666667</v>
      </c>
      <c r="I199" s="8">
        <f t="shared" si="113"/>
        <v>-165482.93333333335</v>
      </c>
      <c r="J199" s="8">
        <f t="shared" si="113"/>
        <v>-190704.40000000002</v>
      </c>
      <c r="K199" s="8">
        <f t="shared" si="113"/>
        <v>-215925.8666666667</v>
      </c>
      <c r="L199" s="8">
        <f t="shared" si="113"/>
        <v>-234584.73333333337</v>
      </c>
      <c r="M199" s="8">
        <f t="shared" si="113"/>
        <v>-253243.60000000003</v>
      </c>
      <c r="N199" s="8">
        <f t="shared" si="113"/>
        <v>-265339.8666666667</v>
      </c>
      <c r="O199" s="8">
        <f t="shared" si="113"/>
        <v>-277436.13333333336</v>
      </c>
      <c r="P199" s="8">
        <f t="shared" si="113"/>
        <v>-289532.40000000002</v>
      </c>
      <c r="Q199" s="8">
        <f t="shared" si="113"/>
        <v>-295066.06666666671</v>
      </c>
      <c r="R199" s="8">
        <f t="shared" si="113"/>
        <v>-300599.7333333334</v>
      </c>
      <c r="S199" s="8">
        <f t="shared" si="113"/>
        <v>-299570.80000000005</v>
      </c>
      <c r="T199" s="8">
        <f t="shared" si="113"/>
        <v>-298541.8666666667</v>
      </c>
      <c r="U199" s="8">
        <f t="shared" si="113"/>
        <v>-297512.93333333335</v>
      </c>
      <c r="V199" s="8">
        <f t="shared" si="113"/>
        <v>-289921.40000000002</v>
      </c>
      <c r="W199" s="8">
        <f t="shared" si="113"/>
        <v>-282329.8666666667</v>
      </c>
      <c r="X199" s="8">
        <f t="shared" si="113"/>
        <v>-268175.73333333334</v>
      </c>
      <c r="Y199" s="8">
        <f t="shared" si="113"/>
        <v>-254021.6</v>
      </c>
      <c r="Z199" s="8">
        <f t="shared" si="113"/>
        <v>-239867.46666666667</v>
      </c>
      <c r="AA199" s="8">
        <f t="shared" si="113"/>
        <v>-225713.33333333334</v>
      </c>
      <c r="AB199" s="8">
        <f t="shared" si="113"/>
        <v>-211559.2</v>
      </c>
    </row>
    <row r="200" spans="2:28" s="1" customFormat="1" x14ac:dyDescent="0.25">
      <c r="B200" s="1" t="s">
        <v>118</v>
      </c>
      <c r="E200" s="15">
        <f ca="1">SUM(E195:E199)</f>
        <v>-6346.6666666666642</v>
      </c>
      <c r="F200" s="15">
        <f t="shared" ref="F200:AB200" ca="1" si="114">SUM(F195:F199)</f>
        <v>-44693.333333333328</v>
      </c>
      <c r="G200" s="15">
        <f t="shared" ca="1" si="114"/>
        <v>-70500</v>
      </c>
      <c r="H200" s="15">
        <f t="shared" ca="1" si="114"/>
        <v>-98940.06666666668</v>
      </c>
      <c r="I200" s="15">
        <f t="shared" ca="1" si="114"/>
        <v>-118184.13333333335</v>
      </c>
      <c r="J200" s="15">
        <f t="shared" ca="1" si="114"/>
        <v>-140061.60000000003</v>
      </c>
      <c r="K200" s="15">
        <f t="shared" ca="1" si="114"/>
        <v>-165283.06666666671</v>
      </c>
      <c r="L200" s="15">
        <f t="shared" ca="1" si="114"/>
        <v>-177964.53333333335</v>
      </c>
      <c r="M200" s="15">
        <f t="shared" ca="1" si="114"/>
        <v>-193279.40000000002</v>
      </c>
      <c r="N200" s="15">
        <f t="shared" ca="1" si="114"/>
        <v>-199398.26666666669</v>
      </c>
      <c r="O200" s="15">
        <f t="shared" ca="1" si="114"/>
        <v>-208150.53333333335</v>
      </c>
      <c r="P200" s="15">
        <f t="shared" ca="1" si="114"/>
        <v>-220246.80000000002</v>
      </c>
      <c r="Q200" s="15">
        <f t="shared" ca="1" si="114"/>
        <v>-219803.06666666671</v>
      </c>
      <c r="R200" s="15">
        <f t="shared" ca="1" si="114"/>
        <v>-221992.7333333334</v>
      </c>
      <c r="S200" s="15">
        <f t="shared" ca="1" si="114"/>
        <v>-214986.40000000002</v>
      </c>
      <c r="T200" s="15">
        <f t="shared" ca="1" si="114"/>
        <v>-210613.46666666667</v>
      </c>
      <c r="U200" s="15">
        <f t="shared" ca="1" si="114"/>
        <v>-209584.53333333333</v>
      </c>
      <c r="V200" s="15">
        <f t="shared" ca="1" si="114"/>
        <v>-196015.6</v>
      </c>
      <c r="W200" s="15">
        <f t="shared" ca="1" si="114"/>
        <v>-185080.06666666671</v>
      </c>
      <c r="X200" s="15">
        <f t="shared" ca="1" si="114"/>
        <v>-164948.53333333333</v>
      </c>
      <c r="Y200" s="15">
        <f t="shared" ca="1" si="114"/>
        <v>-147450.4</v>
      </c>
      <c r="Z200" s="15">
        <f t="shared" ca="1" si="114"/>
        <v>-133296.26666666666</v>
      </c>
      <c r="AA200" s="15">
        <f t="shared" ca="1" si="114"/>
        <v>-119142.13333333333</v>
      </c>
      <c r="AB200" s="15">
        <f t="shared" ca="1" si="114"/>
        <v>-104988</v>
      </c>
    </row>
    <row r="202" spans="2:28" x14ac:dyDescent="0.25">
      <c r="B202" s="41" t="s">
        <v>120</v>
      </c>
      <c r="C202" s="41"/>
      <c r="D202" s="41"/>
      <c r="E202" s="42">
        <f ca="1">E193-E200</f>
        <v>7.2759576141834259E-12</v>
      </c>
      <c r="F202" s="43">
        <f t="shared" ref="F202:AB202" ca="1" si="115">F193-F200</f>
        <v>0</v>
      </c>
      <c r="G202" s="43">
        <f t="shared" ca="1" si="115"/>
        <v>0</v>
      </c>
      <c r="H202" s="43">
        <f t="shared" ca="1" si="115"/>
        <v>0</v>
      </c>
      <c r="I202" s="43">
        <f t="shared" ca="1" si="115"/>
        <v>0</v>
      </c>
      <c r="J202" s="43">
        <f t="shared" ca="1" si="115"/>
        <v>0</v>
      </c>
      <c r="K202" s="43">
        <f t="shared" ca="1" si="115"/>
        <v>0</v>
      </c>
      <c r="L202" s="43">
        <f t="shared" ca="1" si="115"/>
        <v>0</v>
      </c>
      <c r="M202" s="43">
        <f t="shared" ca="1" si="115"/>
        <v>0</v>
      </c>
      <c r="N202" s="43">
        <f t="shared" ca="1" si="115"/>
        <v>0</v>
      </c>
      <c r="O202" s="43">
        <f t="shared" ca="1" si="115"/>
        <v>0</v>
      </c>
      <c r="P202" s="43">
        <f t="shared" ca="1" si="115"/>
        <v>0</v>
      </c>
      <c r="Q202" s="43">
        <f t="shared" ca="1" si="115"/>
        <v>0</v>
      </c>
      <c r="R202" s="43">
        <f t="shared" ca="1" si="115"/>
        <v>2.3283064365386963E-10</v>
      </c>
      <c r="S202" s="43">
        <f t="shared" ca="1" si="115"/>
        <v>2.6193447411060333E-10</v>
      </c>
      <c r="T202" s="43">
        <f t="shared" ca="1" si="115"/>
        <v>2.3283064365386963E-10</v>
      </c>
      <c r="U202" s="43">
        <f t="shared" ca="1" si="115"/>
        <v>0</v>
      </c>
      <c r="V202" s="43">
        <f t="shared" ca="1" si="115"/>
        <v>0</v>
      </c>
      <c r="W202" s="43">
        <f t="shared" ca="1" si="115"/>
        <v>0</v>
      </c>
      <c r="X202" s="43">
        <f t="shared" ca="1" si="115"/>
        <v>0</v>
      </c>
      <c r="Y202" s="43">
        <f t="shared" ca="1" si="115"/>
        <v>0</v>
      </c>
      <c r="Z202" s="43">
        <f t="shared" ca="1" si="115"/>
        <v>0</v>
      </c>
      <c r="AA202" s="43">
        <f t="shared" ca="1" si="115"/>
        <v>1.7462298274040222E-10</v>
      </c>
      <c r="AB202" s="43">
        <f t="shared" ca="1" si="115"/>
        <v>1.7462298274040222E-10</v>
      </c>
    </row>
    <row r="206" spans="2:28" x14ac:dyDescent="0.25">
      <c r="E206" s="8"/>
      <c r="F206" s="8"/>
      <c r="G206" s="8"/>
      <c r="H206" s="8"/>
      <c r="I206" s="8"/>
      <c r="J206" s="8"/>
      <c r="K206" s="8"/>
      <c r="L206" s="8"/>
      <c r="M206" s="8"/>
      <c r="N206" s="8"/>
      <c r="O206" s="8"/>
      <c r="P206" s="8"/>
      <c r="Q206" s="8"/>
      <c r="R206" s="8"/>
      <c r="S206" s="8"/>
      <c r="T206" s="8"/>
      <c r="U206" s="8"/>
      <c r="V206" s="8"/>
      <c r="W206" s="8"/>
      <c r="X206" s="8"/>
      <c r="Y206" s="8"/>
      <c r="Z206" s="8"/>
      <c r="AA206" s="8"/>
      <c r="AB206" s="8"/>
    </row>
  </sheetData>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6282B-61AB-447B-A556-1247693A2624}">
  <dimension ref="B2:Z29"/>
  <sheetViews>
    <sheetView showGridLines="0" workbookViewId="0">
      <pane xSplit="2" ySplit="2" topLeftCell="M24" activePane="bottomRight" state="frozen"/>
      <selection pane="topRight" activeCell="C1" sqref="C1"/>
      <selection pane="bottomLeft" activeCell="A3" sqref="A3"/>
      <selection pane="bottomRight" activeCell="G35" sqref="G35"/>
    </sheetView>
  </sheetViews>
  <sheetFormatPr defaultRowHeight="15" x14ac:dyDescent="0.25"/>
  <cols>
    <col min="2" max="2" width="16.28515625" bestFit="1" customWidth="1"/>
    <col min="3" max="3" width="11.7109375" bestFit="1" customWidth="1"/>
    <col min="4" max="21" width="10.85546875" bestFit="1" customWidth="1"/>
    <col min="22" max="26" width="11.5703125" bestFit="1" customWidth="1"/>
  </cols>
  <sheetData>
    <row r="2" spans="2:26" x14ac:dyDescent="0.25">
      <c r="C2" s="1">
        <v>1</v>
      </c>
      <c r="D2" s="1">
        <v>2</v>
      </c>
      <c r="E2" s="1">
        <v>3</v>
      </c>
      <c r="F2" s="1">
        <v>4</v>
      </c>
      <c r="G2" s="1">
        <v>5</v>
      </c>
      <c r="H2" s="1">
        <v>6</v>
      </c>
      <c r="I2" s="1">
        <v>7</v>
      </c>
      <c r="J2" s="1">
        <v>8</v>
      </c>
      <c r="K2" s="1">
        <v>9</v>
      </c>
      <c r="L2" s="1">
        <v>10</v>
      </c>
      <c r="M2" s="1">
        <v>11</v>
      </c>
      <c r="N2" s="1">
        <v>12</v>
      </c>
      <c r="O2" s="1">
        <v>13</v>
      </c>
      <c r="P2" s="1">
        <v>14</v>
      </c>
      <c r="Q2" s="1">
        <v>15</v>
      </c>
      <c r="R2" s="1">
        <v>16</v>
      </c>
      <c r="S2" s="1">
        <v>17</v>
      </c>
      <c r="T2" s="1">
        <v>18</v>
      </c>
      <c r="U2" s="1">
        <v>19</v>
      </c>
      <c r="V2" s="1">
        <v>20</v>
      </c>
      <c r="W2" s="1">
        <v>21</v>
      </c>
      <c r="X2" s="1">
        <v>22</v>
      </c>
      <c r="Y2" s="1">
        <v>23</v>
      </c>
      <c r="Z2" s="1">
        <v>24</v>
      </c>
    </row>
    <row r="3" spans="2:26" x14ac:dyDescent="0.25">
      <c r="B3" t="s">
        <v>34</v>
      </c>
      <c r="C3" s="2">
        <f>Cálculos!E90</f>
        <v>0</v>
      </c>
      <c r="D3" s="2">
        <f>Cálculos!F90</f>
        <v>0</v>
      </c>
      <c r="E3" s="2">
        <f>Cálculos!G90</f>
        <v>9906.6</v>
      </c>
      <c r="F3" s="2">
        <f>Cálculos!H90</f>
        <v>9906.6</v>
      </c>
      <c r="G3" s="2">
        <f>Cálculos!I90</f>
        <v>19813.2</v>
      </c>
      <c r="H3" s="2">
        <f>Cálculos!J90</f>
        <v>19813.2</v>
      </c>
      <c r="I3" s="2">
        <f>Cálculos!K90</f>
        <v>19813.2</v>
      </c>
      <c r="J3" s="2">
        <f>Cálculos!L90</f>
        <v>29719.8</v>
      </c>
      <c r="K3" s="2">
        <f>Cálculos!M90</f>
        <v>29719.8</v>
      </c>
      <c r="L3" s="2">
        <f>Cálculos!N90</f>
        <v>39626.400000000001</v>
      </c>
      <c r="M3" s="2">
        <f>Cálculos!O90</f>
        <v>39626.400000000001</v>
      </c>
      <c r="N3" s="2">
        <f>Cálculos!P90</f>
        <v>39626.400000000001</v>
      </c>
      <c r="O3" s="2">
        <f>Cálculos!Q90</f>
        <v>49533</v>
      </c>
      <c r="P3" s="2">
        <f>Cálculos!R90</f>
        <v>49533</v>
      </c>
      <c r="Q3" s="2">
        <f>Cálculos!S90</f>
        <v>59439.6</v>
      </c>
      <c r="R3" s="2">
        <f>Cálculos!T90</f>
        <v>59439.6</v>
      </c>
      <c r="S3" s="2">
        <f>Cálculos!U90</f>
        <v>59439.6</v>
      </c>
      <c r="T3" s="2">
        <f>Cálculos!V90</f>
        <v>69346.2</v>
      </c>
      <c r="U3" s="2">
        <f>Cálculos!W90</f>
        <v>69346.2</v>
      </c>
      <c r="V3" s="2">
        <f>Cálculos!X90</f>
        <v>79252.800000000003</v>
      </c>
      <c r="W3" s="2">
        <f>Cálculos!Y90</f>
        <v>79252.800000000003</v>
      </c>
      <c r="X3" s="2">
        <f>Cálculos!Z90</f>
        <v>79252.800000000003</v>
      </c>
      <c r="Y3" s="2">
        <f>Cálculos!AA90</f>
        <v>79252.800000000003</v>
      </c>
      <c r="Z3" s="2">
        <f>Cálculos!AB90</f>
        <v>79252.800000000003</v>
      </c>
    </row>
    <row r="4" spans="2:26" x14ac:dyDescent="0.25">
      <c r="B4" t="s">
        <v>122</v>
      </c>
      <c r="C4" s="2">
        <f>Cálculos!E95+Cálculos!E71</f>
        <v>-36680</v>
      </c>
      <c r="D4" s="2">
        <f>Cálculos!F95+Cálculos!F71</f>
        <v>-36680</v>
      </c>
      <c r="E4" s="2">
        <f>Cálculos!G95+Cálculos!G71</f>
        <v>-30117.399999999998</v>
      </c>
      <c r="F4" s="2">
        <f>Cálculos!H95+Cálculos!H71</f>
        <v>-30117.399999999998</v>
      </c>
      <c r="G4" s="2">
        <f>Cálculos!I95+Cálculos!I71</f>
        <v>-23554.799999999996</v>
      </c>
      <c r="H4" s="2">
        <f>Cálculos!J95+Cálculos!J71</f>
        <v>-23554.799999999996</v>
      </c>
      <c r="I4" s="2">
        <f>Cálculos!K95+Cálculos!K71</f>
        <v>-23554.799999999996</v>
      </c>
      <c r="J4" s="2">
        <f>Cálculos!L95+Cálculos!L71</f>
        <v>-16992.199999999997</v>
      </c>
      <c r="K4" s="2">
        <f>Cálculos!M95+Cálculos!M71</f>
        <v>-16992.199999999997</v>
      </c>
      <c r="L4" s="2">
        <f>Cálculos!N95+Cálculos!N71</f>
        <v>-10429.599999999997</v>
      </c>
      <c r="M4" s="2">
        <f>Cálculos!O95+Cálculos!O71</f>
        <v>-10429.599999999997</v>
      </c>
      <c r="N4" s="2">
        <f>Cálculos!P95+Cálculos!P71</f>
        <v>-10429.599999999997</v>
      </c>
      <c r="O4" s="2">
        <f>Cálculos!Q95+Cálculos!Q71</f>
        <v>-3866.9999999999973</v>
      </c>
      <c r="P4" s="2">
        <f>Cálculos!R95+Cálculos!R71</f>
        <v>-3866.9999999999973</v>
      </c>
      <c r="Q4" s="2">
        <f>Cálculos!S95+Cálculos!S71</f>
        <v>2695.6000000000013</v>
      </c>
      <c r="R4" s="2">
        <f>Cálculos!T95+Cálculos!T71</f>
        <v>2695.6000000000013</v>
      </c>
      <c r="S4" s="2">
        <f>Cálculos!U95+Cálculos!U71</f>
        <v>2695.6000000000013</v>
      </c>
      <c r="T4" s="2">
        <f>Cálculos!V95+Cálculos!V71</f>
        <v>9258.1999999999989</v>
      </c>
      <c r="U4" s="2">
        <f>Cálculos!W95+Cálculos!W71</f>
        <v>9258.1999999999989</v>
      </c>
      <c r="V4" s="2">
        <f>Cálculos!X95+Cálculos!X71</f>
        <v>15820.800000000005</v>
      </c>
      <c r="W4" s="2">
        <f>Cálculos!Y95+Cálculos!Y71</f>
        <v>15820.800000000005</v>
      </c>
      <c r="X4" s="2">
        <f>Cálculos!Z95+Cálculos!Z71</f>
        <v>15820.800000000005</v>
      </c>
      <c r="Y4" s="2">
        <f>Cálculos!AA95+Cálculos!AA71</f>
        <v>15820.800000000005</v>
      </c>
      <c r="Z4" s="2">
        <f>Cálculos!AB95+Cálculos!AB71</f>
        <v>15820.800000000005</v>
      </c>
    </row>
    <row r="5" spans="2:26" x14ac:dyDescent="0.25">
      <c r="B5" t="s">
        <v>123</v>
      </c>
      <c r="C5" s="2">
        <f>Cálculos!E97</f>
        <v>-38346.666666666664</v>
      </c>
      <c r="D5" s="2">
        <f>Cálculos!F97</f>
        <v>-38346.666666666664</v>
      </c>
      <c r="E5" s="2">
        <f>Cálculos!G97</f>
        <v>-31784.066666666666</v>
      </c>
      <c r="F5" s="2">
        <f>Cálculos!H97</f>
        <v>-31784.066666666666</v>
      </c>
      <c r="G5" s="2">
        <f>Cálculos!I97</f>
        <v>-25221.466666666664</v>
      </c>
      <c r="H5" s="2">
        <f>Cálculos!J97</f>
        <v>-25221.466666666664</v>
      </c>
      <c r="I5" s="2">
        <f>Cálculos!K97</f>
        <v>-25221.466666666664</v>
      </c>
      <c r="J5" s="2">
        <f>Cálculos!L97</f>
        <v>-18658.866666666665</v>
      </c>
      <c r="K5" s="2">
        <f>Cálculos!M97</f>
        <v>-18658.866666666665</v>
      </c>
      <c r="L5" s="2">
        <f>Cálculos!N97</f>
        <v>-12096.266666666663</v>
      </c>
      <c r="M5" s="2">
        <f>Cálculos!O97</f>
        <v>-12096.266666666663</v>
      </c>
      <c r="N5" s="2">
        <f>Cálculos!P97</f>
        <v>-12096.266666666663</v>
      </c>
      <c r="O5" s="2">
        <f>Cálculos!Q97</f>
        <v>-5533.6666666666642</v>
      </c>
      <c r="P5" s="2">
        <f>Cálculos!R97</f>
        <v>-5533.6666666666642</v>
      </c>
      <c r="Q5" s="2">
        <f>Cálculos!S97</f>
        <v>1028.9333333333343</v>
      </c>
      <c r="R5" s="2">
        <f>Cálculos!T97</f>
        <v>1028.9333333333343</v>
      </c>
      <c r="S5" s="2">
        <f>Cálculos!U97</f>
        <v>1028.9333333333343</v>
      </c>
      <c r="T5" s="2">
        <f>Cálculos!V97</f>
        <v>7591.5333333333328</v>
      </c>
      <c r="U5" s="2">
        <f>Cálculos!W97</f>
        <v>7591.5333333333328</v>
      </c>
      <c r="V5" s="2">
        <f>Cálculos!X97</f>
        <v>14154.133333333339</v>
      </c>
      <c r="W5" s="2">
        <f>Cálculos!Y97</f>
        <v>14154.133333333339</v>
      </c>
      <c r="X5" s="2">
        <f>Cálculos!Z97</f>
        <v>14154.133333333339</v>
      </c>
      <c r="Y5" s="2">
        <f>Cálculos!AA97</f>
        <v>14154.133333333339</v>
      </c>
      <c r="Z5" s="2">
        <f>Cálculos!AB97</f>
        <v>14154.133333333339</v>
      </c>
    </row>
    <row r="6" spans="2:26" x14ac:dyDescent="0.25">
      <c r="B6" t="s">
        <v>109</v>
      </c>
      <c r="C6" s="2">
        <f ca="1">Cálculos!E136</f>
        <v>-204680</v>
      </c>
      <c r="D6" s="2">
        <f ca="1">Cálculos!F136</f>
        <v>-36680</v>
      </c>
      <c r="E6" s="2">
        <f ca="1">Cálculos!G136</f>
        <v>-36680</v>
      </c>
      <c r="F6" s="2">
        <f ca="1">Cálculos!H136</f>
        <v>-39313.4</v>
      </c>
      <c r="G6" s="2">
        <f ca="1">Cálculos!I136</f>
        <v>-30117.4</v>
      </c>
      <c r="H6" s="2">
        <f ca="1">Cálculos!J136</f>
        <v>-32750.799999999999</v>
      </c>
      <c r="I6" s="2">
        <f ca="1">Cálculos!K136</f>
        <v>-23554.799999999999</v>
      </c>
      <c r="J6" s="2">
        <f ca="1">Cálculos!L136</f>
        <v>-23554.799999999999</v>
      </c>
      <c r="K6" s="2">
        <f ca="1">Cálculos!M136</f>
        <v>-26188.2</v>
      </c>
      <c r="L6" s="2">
        <f ca="1">Cálculos!N136</f>
        <v>-16992.2</v>
      </c>
      <c r="M6" s="2">
        <f ca="1">Cálculos!O136</f>
        <v>-19625.599999999999</v>
      </c>
      <c r="N6" s="2">
        <f ca="1">Cálculos!P136</f>
        <v>-10429.599999999999</v>
      </c>
      <c r="O6" s="2">
        <f ca="1">Cálculos!Q136</f>
        <v>-10429.599999999999</v>
      </c>
      <c r="P6" s="2">
        <f ca="1">Cálculos!R136</f>
        <v>-13063</v>
      </c>
      <c r="Q6" s="2">
        <f ca="1">Cálculos!S136</f>
        <v>-3867</v>
      </c>
      <c r="R6" s="2">
        <f ca="1">Cálculos!T136</f>
        <v>-6500.4000000000015</v>
      </c>
      <c r="S6" s="2">
        <f ca="1">Cálculos!U136</f>
        <v>2695.5999999999985</v>
      </c>
      <c r="T6" s="2">
        <f ca="1">Cálculos!V136</f>
        <v>2695.5999999999985</v>
      </c>
      <c r="U6" s="2">
        <f ca="1">Cálculos!W136</f>
        <v>62.19999999999709</v>
      </c>
      <c r="V6" s="2">
        <f ca="1">Cálculos!X136</f>
        <v>9258.1999999999971</v>
      </c>
      <c r="W6" s="2">
        <f ca="1">Cálculos!Y136</f>
        <v>6624.8000000000029</v>
      </c>
      <c r="X6" s="2">
        <f ca="1">Cálculos!Z136</f>
        <v>15820.800000000003</v>
      </c>
      <c r="Y6" s="2">
        <f ca="1">Cálculos!AA136</f>
        <v>15820.800000000003</v>
      </c>
      <c r="Z6" s="2">
        <f ca="1">Cálculos!AB136</f>
        <v>15820.800000000003</v>
      </c>
    </row>
    <row r="7" spans="2:26" x14ac:dyDescent="0.25">
      <c r="B7" t="s">
        <v>127</v>
      </c>
      <c r="C7" s="2">
        <f ca="1">C6</f>
        <v>-204680</v>
      </c>
      <c r="D7" s="2">
        <f ca="1">D6+C7</f>
        <v>-241360</v>
      </c>
      <c r="E7" s="2">
        <f t="shared" ref="E7:Z7" ca="1" si="0">E6+D7</f>
        <v>-278040</v>
      </c>
      <c r="F7" s="2">
        <f t="shared" ca="1" si="0"/>
        <v>-317353.40000000002</v>
      </c>
      <c r="G7" s="2">
        <f t="shared" ca="1" si="0"/>
        <v>-347470.80000000005</v>
      </c>
      <c r="H7" s="2">
        <f t="shared" ca="1" si="0"/>
        <v>-380221.60000000003</v>
      </c>
      <c r="I7" s="2">
        <f t="shared" ca="1" si="0"/>
        <v>-403776.4</v>
      </c>
      <c r="J7" s="2">
        <f t="shared" ca="1" si="0"/>
        <v>-427331.2</v>
      </c>
      <c r="K7" s="2">
        <f t="shared" ca="1" si="0"/>
        <v>-453519.4</v>
      </c>
      <c r="L7" s="2">
        <f t="shared" ca="1" si="0"/>
        <v>-470511.60000000003</v>
      </c>
      <c r="M7" s="2">
        <f t="shared" ca="1" si="0"/>
        <v>-490137.2</v>
      </c>
      <c r="N7" s="2">
        <f t="shared" ca="1" si="0"/>
        <v>-500566.8</v>
      </c>
      <c r="O7" s="2">
        <f t="shared" ca="1" si="0"/>
        <v>-510996.39999999997</v>
      </c>
      <c r="P7" s="2">
        <f t="shared" ca="1" si="0"/>
        <v>-524059.39999999997</v>
      </c>
      <c r="Q7" s="2">
        <f t="shared" ca="1" si="0"/>
        <v>-527926.39999999991</v>
      </c>
      <c r="R7" s="2">
        <f t="shared" ca="1" si="0"/>
        <v>-534426.79999999993</v>
      </c>
      <c r="S7" s="2">
        <f t="shared" ca="1" si="0"/>
        <v>-531731.19999999995</v>
      </c>
      <c r="T7" s="2">
        <f t="shared" ca="1" si="0"/>
        <v>-529035.6</v>
      </c>
      <c r="U7" s="2">
        <f t="shared" ca="1" si="0"/>
        <v>-528973.4</v>
      </c>
      <c r="V7" s="2">
        <f t="shared" ca="1" si="0"/>
        <v>-519715.2</v>
      </c>
      <c r="W7" s="2">
        <f t="shared" ca="1" si="0"/>
        <v>-513090.4</v>
      </c>
      <c r="X7" s="2">
        <f t="shared" ca="1" si="0"/>
        <v>-497269.60000000003</v>
      </c>
      <c r="Y7" s="2">
        <f t="shared" ca="1" si="0"/>
        <v>-481448.80000000005</v>
      </c>
      <c r="Z7" s="2">
        <f t="shared" ca="1" si="0"/>
        <v>-465628.00000000006</v>
      </c>
    </row>
    <row r="9" spans="2:26" x14ac:dyDescent="0.25">
      <c r="B9" s="37" t="s">
        <v>34</v>
      </c>
    </row>
    <row r="10" spans="2:26" x14ac:dyDescent="0.25">
      <c r="B10" t="s">
        <v>125</v>
      </c>
      <c r="C10" s="2">
        <f>SUMIF(C2:Z2,Dashboard!E2,apoio_dashboard!C3:Z3)</f>
        <v>0</v>
      </c>
      <c r="I10" s="8"/>
    </row>
    <row r="11" spans="2:26" x14ac:dyDescent="0.25">
      <c r="B11" t="s">
        <v>126</v>
      </c>
      <c r="C11" s="2">
        <f>SUMIF(C2:Z2,"&lt;="&amp;Dashboard!E2,apoio_dashboard!C3:Z3)</f>
        <v>0</v>
      </c>
      <c r="I11" s="8"/>
    </row>
    <row r="12" spans="2:26" x14ac:dyDescent="0.25">
      <c r="I12" s="21"/>
    </row>
    <row r="13" spans="2:26" x14ac:dyDescent="0.25">
      <c r="B13" s="37" t="s">
        <v>122</v>
      </c>
    </row>
    <row r="14" spans="2:26" x14ac:dyDescent="0.25">
      <c r="B14" t="s">
        <v>125</v>
      </c>
      <c r="C14" s="2">
        <f>SUMIF(C2:Z2,Dashboard!E2,apoio_dashboard!C4:Z4)</f>
        <v>-36680</v>
      </c>
    </row>
    <row r="15" spans="2:26" x14ac:dyDescent="0.25">
      <c r="B15" t="s">
        <v>126</v>
      </c>
      <c r="C15" s="2">
        <f>SUMIF(C2:Z2,"&lt;="&amp;Dashboard!E2,apoio_dashboard!C4:Z4)</f>
        <v>-36680</v>
      </c>
    </row>
    <row r="17" spans="2:26" x14ac:dyDescent="0.25">
      <c r="B17" s="37" t="s">
        <v>123</v>
      </c>
    </row>
    <row r="18" spans="2:26" x14ac:dyDescent="0.25">
      <c r="B18" t="s">
        <v>125</v>
      </c>
      <c r="C18" s="2">
        <f>SUMIF(C2:Z2,Dashboard!E2,apoio_dashboard!C5:Z5)</f>
        <v>-38346.666666666664</v>
      </c>
    </row>
    <row r="19" spans="2:26" x14ac:dyDescent="0.25">
      <c r="B19" t="s">
        <v>126</v>
      </c>
      <c r="C19" s="2">
        <f>SUMIF(C2:Z2,"&lt;="&amp;Dashboard!E2,apoio_dashboard!C5:Z5)</f>
        <v>-38346.666666666664</v>
      </c>
    </row>
    <row r="21" spans="2:26" x14ac:dyDescent="0.25">
      <c r="B21" s="37" t="s">
        <v>109</v>
      </c>
    </row>
    <row r="22" spans="2:26" x14ac:dyDescent="0.25">
      <c r="B22" t="s">
        <v>125</v>
      </c>
      <c r="C22" s="2">
        <f ca="1">SUMIF(C2:Z2,Dashboard!E2,apoio_dashboard!C6:Z6)</f>
        <v>-204680</v>
      </c>
    </row>
    <row r="23" spans="2:26" x14ac:dyDescent="0.25">
      <c r="B23" t="s">
        <v>126</v>
      </c>
      <c r="C23" s="2">
        <f ca="1">SUMIF(C2:Z2,"&lt;="&amp;Dashboard!E2,apoio_dashboard!C6:Z6)</f>
        <v>-204680</v>
      </c>
    </row>
    <row r="26" spans="2:26" x14ac:dyDescent="0.25">
      <c r="B26" s="37" t="s">
        <v>129</v>
      </c>
    </row>
    <row r="27" spans="2:26" x14ac:dyDescent="0.25">
      <c r="B27" t="s">
        <v>32</v>
      </c>
      <c r="C27" s="2">
        <f>Cálculos!E88</f>
        <v>0</v>
      </c>
      <c r="D27" s="2">
        <f>Cálculos!F88</f>
        <v>0</v>
      </c>
      <c r="E27" s="2">
        <f>Cálculos!G88</f>
        <v>12540</v>
      </c>
      <c r="F27" s="2">
        <f>Cálculos!H88</f>
        <v>12540</v>
      </c>
      <c r="G27" s="2">
        <f>Cálculos!I88</f>
        <v>25080</v>
      </c>
      <c r="H27" s="2">
        <f>Cálculos!J88</f>
        <v>25080</v>
      </c>
      <c r="I27" s="2">
        <f>Cálculos!K88</f>
        <v>25080</v>
      </c>
      <c r="J27" s="2">
        <f>Cálculos!L88</f>
        <v>37620</v>
      </c>
      <c r="K27" s="2">
        <f>Cálculos!M88</f>
        <v>37620</v>
      </c>
      <c r="L27" s="2">
        <f>Cálculos!N88</f>
        <v>50160</v>
      </c>
      <c r="M27" s="2">
        <f>Cálculos!O88</f>
        <v>50160</v>
      </c>
      <c r="N27" s="2">
        <f>Cálculos!P88</f>
        <v>50160</v>
      </c>
      <c r="O27" s="2">
        <f>Cálculos!Q88</f>
        <v>62700</v>
      </c>
      <c r="P27" s="2">
        <f>Cálculos!R88</f>
        <v>62700</v>
      </c>
      <c r="Q27" s="2">
        <f>Cálculos!S88</f>
        <v>75240</v>
      </c>
      <c r="R27" s="2">
        <f>Cálculos!T88</f>
        <v>75240</v>
      </c>
      <c r="S27" s="2">
        <f>Cálculos!U88</f>
        <v>75240</v>
      </c>
      <c r="T27" s="2">
        <f>Cálculos!V88</f>
        <v>87780</v>
      </c>
      <c r="U27" s="2">
        <f>Cálculos!W88</f>
        <v>87780</v>
      </c>
      <c r="V27" s="2">
        <f>Cálculos!X88</f>
        <v>100320</v>
      </c>
      <c r="W27" s="2">
        <f>Cálculos!Y88</f>
        <v>100320</v>
      </c>
      <c r="X27" s="2">
        <f>Cálculos!Z88</f>
        <v>100320</v>
      </c>
      <c r="Y27" s="2">
        <f>Cálculos!AA88</f>
        <v>100320</v>
      </c>
      <c r="Z27" s="2">
        <f>Cálculos!AB88</f>
        <v>100320</v>
      </c>
    </row>
    <row r="28" spans="2:26" x14ac:dyDescent="0.25">
      <c r="B28" t="s">
        <v>35</v>
      </c>
      <c r="C28" s="2">
        <f>Cálculos!E97</f>
        <v>-38346.666666666664</v>
      </c>
      <c r="D28" s="2">
        <f>Cálculos!F97</f>
        <v>-38346.666666666664</v>
      </c>
      <c r="E28" s="2">
        <f>Cálculos!G97</f>
        <v>-31784.066666666666</v>
      </c>
      <c r="F28" s="2">
        <f>Cálculos!H97</f>
        <v>-31784.066666666666</v>
      </c>
      <c r="G28" s="2">
        <f>Cálculos!I97</f>
        <v>-25221.466666666664</v>
      </c>
      <c r="H28" s="2">
        <f>Cálculos!J97</f>
        <v>-25221.466666666664</v>
      </c>
      <c r="I28" s="2">
        <f>Cálculos!K97</f>
        <v>-25221.466666666664</v>
      </c>
      <c r="J28" s="2">
        <f>Cálculos!L97</f>
        <v>-18658.866666666665</v>
      </c>
      <c r="K28" s="2">
        <f>Cálculos!M97</f>
        <v>-18658.866666666665</v>
      </c>
      <c r="L28" s="2">
        <f>Cálculos!N97</f>
        <v>-12096.266666666663</v>
      </c>
      <c r="M28" s="2">
        <f>Cálculos!O97</f>
        <v>-12096.266666666663</v>
      </c>
      <c r="N28" s="2">
        <f>Cálculos!P97</f>
        <v>-12096.266666666663</v>
      </c>
      <c r="O28" s="2">
        <f>Cálculos!Q97</f>
        <v>-5533.6666666666642</v>
      </c>
      <c r="P28" s="2">
        <f>Cálculos!R97</f>
        <v>-5533.6666666666642</v>
      </c>
      <c r="Q28" s="2">
        <f>Cálculos!S97</f>
        <v>1028.9333333333343</v>
      </c>
      <c r="R28" s="2">
        <f>Cálculos!T97</f>
        <v>1028.9333333333343</v>
      </c>
      <c r="S28" s="2">
        <f>Cálculos!U97</f>
        <v>1028.9333333333343</v>
      </c>
      <c r="T28" s="2">
        <f>Cálculos!V97</f>
        <v>7591.5333333333328</v>
      </c>
      <c r="U28" s="2">
        <f>Cálculos!W97</f>
        <v>7591.5333333333328</v>
      </c>
      <c r="V28" s="2">
        <f>Cálculos!X97</f>
        <v>14154.133333333339</v>
      </c>
      <c r="W28" s="2">
        <f>Cálculos!Y97</f>
        <v>14154.133333333339</v>
      </c>
      <c r="X28" s="2">
        <f>Cálculos!Z97</f>
        <v>14154.133333333339</v>
      </c>
      <c r="Y28" s="2">
        <f>Cálculos!AA97</f>
        <v>14154.133333333339</v>
      </c>
      <c r="Z28" s="2">
        <f>Cálculos!AB97</f>
        <v>14154.133333333339</v>
      </c>
    </row>
    <row r="29" spans="2:26" x14ac:dyDescent="0.25">
      <c r="B29" t="s">
        <v>130</v>
      </c>
      <c r="C29" s="40">
        <f>IF(C27&gt;0,C28/C27,0)</f>
        <v>0</v>
      </c>
      <c r="D29" s="40">
        <f t="shared" ref="D29:Z29" si="1">IF(D27&gt;0,D28/D27,0)</f>
        <v>0</v>
      </c>
      <c r="E29" s="40">
        <f t="shared" si="1"/>
        <v>-2.5346145667198297</v>
      </c>
      <c r="F29" s="40">
        <f t="shared" si="1"/>
        <v>-2.5346145667198297</v>
      </c>
      <c r="G29" s="40">
        <f t="shared" si="1"/>
        <v>-1.0056406166932481</v>
      </c>
      <c r="H29" s="40">
        <f t="shared" si="1"/>
        <v>-1.0056406166932481</v>
      </c>
      <c r="I29" s="40">
        <f t="shared" si="1"/>
        <v>-1.0056406166932481</v>
      </c>
      <c r="J29" s="40">
        <f t="shared" si="1"/>
        <v>-0.49598263335105436</v>
      </c>
      <c r="K29" s="40">
        <f t="shared" si="1"/>
        <v>-0.49598263335105436</v>
      </c>
      <c r="L29" s="40">
        <f t="shared" si="1"/>
        <v>-0.2411536416799574</v>
      </c>
      <c r="M29" s="40">
        <f t="shared" si="1"/>
        <v>-0.2411536416799574</v>
      </c>
      <c r="N29" s="40">
        <f t="shared" si="1"/>
        <v>-0.2411536416799574</v>
      </c>
      <c r="O29" s="40">
        <f t="shared" si="1"/>
        <v>-8.8256246677299269E-2</v>
      </c>
      <c r="P29" s="40">
        <f t="shared" si="1"/>
        <v>-8.8256246677299269E-2</v>
      </c>
      <c r="Q29" s="40">
        <f t="shared" si="1"/>
        <v>1.3675349991139478E-2</v>
      </c>
      <c r="R29" s="40">
        <f t="shared" si="1"/>
        <v>1.3675349991139478E-2</v>
      </c>
      <c r="S29" s="40">
        <f t="shared" si="1"/>
        <v>1.3675349991139478E-2</v>
      </c>
      <c r="T29" s="40">
        <f t="shared" si="1"/>
        <v>8.6483633325738579E-2</v>
      </c>
      <c r="U29" s="40">
        <f t="shared" si="1"/>
        <v>8.6483633325738579E-2</v>
      </c>
      <c r="V29" s="40">
        <f t="shared" si="1"/>
        <v>0.14108984582668799</v>
      </c>
      <c r="W29" s="40">
        <f t="shared" si="1"/>
        <v>0.14108984582668799</v>
      </c>
      <c r="X29" s="40">
        <f t="shared" si="1"/>
        <v>0.14108984582668799</v>
      </c>
      <c r="Y29" s="40">
        <f t="shared" si="1"/>
        <v>0.14108984582668799</v>
      </c>
      <c r="Z29" s="40">
        <f t="shared" si="1"/>
        <v>0.14108984582668799</v>
      </c>
    </row>
  </sheetData>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97453-7B16-401D-BB41-8BFBD97975FC}">
  <dimension ref="D2:E2"/>
  <sheetViews>
    <sheetView showGridLines="0" tabSelected="1" topLeftCell="A15" zoomScaleNormal="100" workbookViewId="0">
      <selection activeCell="S30" sqref="S30"/>
    </sheetView>
  </sheetViews>
  <sheetFormatPr defaultRowHeight="15" x14ac:dyDescent="0.25"/>
  <cols>
    <col min="1" max="1" width="3.7109375" customWidth="1"/>
    <col min="3" max="3" width="9.140625" customWidth="1"/>
  </cols>
  <sheetData>
    <row r="2" spans="4:5" ht="15.75" x14ac:dyDescent="0.25">
      <c r="D2" s="38" t="s">
        <v>124</v>
      </c>
      <c r="E2" s="39">
        <v>1</v>
      </c>
    </row>
  </sheetData>
  <pageMargins left="0.511811024" right="0.511811024" top="0.78740157499999996" bottom="0.78740157499999996" header="0.31496062000000002" footer="0.31496062000000002"/>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4B543AD-2749-4621-B194-434B279504FF}">
          <x14:formula1>
            <xm:f>apoio_dashboard!$C$2:$Z$2</xm:f>
          </x14:formula1>
          <xm:sqref>E2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Email</vt:lpstr>
      <vt:lpstr>Inputs</vt:lpstr>
      <vt:lpstr>Cálculos</vt:lpstr>
      <vt:lpstr>apoio_dashboard</vt:lpstr>
      <vt:lpstr>Dashboard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João Paulo Azevedo</dc:creator>
  <cp:lastModifiedBy>João Paulo</cp:lastModifiedBy>
  <dcterms:created xsi:type="dcterms:W3CDTF">2015-06-05T18:19:34Z</dcterms:created>
  <dcterms:modified xsi:type="dcterms:W3CDTF">2022-10-17T19:03:07Z</dcterms:modified>
</cp:coreProperties>
</file>