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8ce\AC\Temp\"/>
    </mc:Choice>
  </mc:AlternateContent>
  <xr:revisionPtr revIDLastSave="41" documentId="8_{3AA14E12-D23C-4E9E-AC9D-BB161B10961C}" xr6:coauthVersionLast="47" xr6:coauthVersionMax="47" xr10:uidLastSave="{8016C306-C4B6-44B8-A540-0160FA8CC811}"/>
  <bookViews>
    <workbookView xWindow="-60" yWindow="-60" windowWidth="15480" windowHeight="11640" xr2:uid="{00000000-000D-0000-FFFF-FFFF00000000}"/>
  </bookViews>
  <sheets>
    <sheet name="Orçamento" sheetId="1" r:id="rId1"/>
    <sheet name="Anual" sheetId="2" r:id="rId2"/>
    <sheet name="Para Onde" sheetId="3" r:id="rId3"/>
    <sheet name="Gráficos" sheetId="4" r:id="rId4"/>
    <sheet name="Dependentes" sheetId="5" r:id="rId5"/>
    <sheet name="Sugestões" sheetId="6" r:id="rId6"/>
    <sheet name="Ano" sheetId="7" r:id="rId7"/>
  </sheets>
  <definedNames>
    <definedName name="_Regression_Int">1</definedName>
    <definedName name="_xlnm.Print_Area" localSheetId="6">Ano!$A$22:$W$67</definedName>
    <definedName name="_xlnm.Print_Area" localSheetId="0">Orçamento!$A$1:$O$103</definedName>
    <definedName name="DAYINDX">Ano!$Z$87:$AF$87</definedName>
    <definedName name="_xlnm.Print_Titles" localSheetId="0">Orçamento!$1:$3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7" i="1" l="1"/>
  <c r="O78" i="1"/>
  <c r="O79" i="1"/>
  <c r="O80" i="1"/>
  <c r="O81" i="1"/>
  <c r="O76" i="1"/>
  <c r="O82" i="1"/>
  <c r="O83" i="1"/>
  <c r="O84" i="1"/>
  <c r="E4" i="1"/>
  <c r="F4" i="1"/>
  <c r="F99" i="1"/>
  <c r="K24" i="7"/>
  <c r="Z75" i="7"/>
  <c r="Z88" i="7"/>
  <c r="AE74" i="7"/>
  <c r="AF74" i="7"/>
  <c r="C4" i="1"/>
  <c r="D4" i="1"/>
  <c r="D99" i="1"/>
  <c r="G4" i="1"/>
  <c r="G99" i="1"/>
  <c r="H4" i="1"/>
  <c r="H99" i="1"/>
  <c r="I4" i="1"/>
  <c r="J4" i="1"/>
  <c r="J99" i="1"/>
  <c r="K4" i="1"/>
  <c r="L4" i="1"/>
  <c r="L99" i="1"/>
  <c r="M4" i="1"/>
  <c r="N4" i="1"/>
  <c r="N99" i="1"/>
  <c r="O5" i="1"/>
  <c r="O6" i="1"/>
  <c r="O7" i="1"/>
  <c r="O8" i="1"/>
  <c r="O9" i="1"/>
  <c r="O10" i="1"/>
  <c r="O11" i="1"/>
  <c r="O4" i="1"/>
  <c r="O99" i="1"/>
  <c r="C13" i="1"/>
  <c r="D13" i="1"/>
  <c r="E13" i="1"/>
  <c r="F13" i="1"/>
  <c r="G13" i="1"/>
  <c r="H13" i="1"/>
  <c r="I13" i="1"/>
  <c r="J13" i="1"/>
  <c r="K13" i="1"/>
  <c r="L13" i="1"/>
  <c r="M13" i="1"/>
  <c r="N13" i="1"/>
  <c r="O14" i="1"/>
  <c r="O15" i="1"/>
  <c r="O16" i="1"/>
  <c r="O17" i="1"/>
  <c r="O18" i="1"/>
  <c r="O19" i="1"/>
  <c r="O20" i="1"/>
  <c r="O21" i="1"/>
  <c r="O22" i="1"/>
  <c r="O23" i="1"/>
  <c r="O24" i="1"/>
  <c r="C26" i="1"/>
  <c r="D26" i="1"/>
  <c r="E26" i="1"/>
  <c r="F26" i="1"/>
  <c r="G26" i="1"/>
  <c r="H26" i="1"/>
  <c r="I26" i="1"/>
  <c r="J26" i="1"/>
  <c r="K26" i="1"/>
  <c r="L26" i="1"/>
  <c r="M26" i="1"/>
  <c r="N26" i="1"/>
  <c r="O27" i="1"/>
  <c r="O28" i="1"/>
  <c r="O29" i="1"/>
  <c r="O30" i="1"/>
  <c r="O31" i="1"/>
  <c r="O32" i="1"/>
  <c r="C34" i="1"/>
  <c r="D34" i="1"/>
  <c r="E34" i="1"/>
  <c r="F34" i="1"/>
  <c r="G34" i="1"/>
  <c r="H34" i="1"/>
  <c r="I34" i="1"/>
  <c r="J34" i="1"/>
  <c r="K34" i="1"/>
  <c r="L34" i="1"/>
  <c r="M34" i="1"/>
  <c r="N34" i="1"/>
  <c r="O35" i="1"/>
  <c r="O36" i="1"/>
  <c r="O37" i="1"/>
  <c r="O38" i="1"/>
  <c r="O39" i="1"/>
  <c r="C41" i="1"/>
  <c r="D41" i="1"/>
  <c r="E41" i="1"/>
  <c r="F41" i="1"/>
  <c r="G41" i="1"/>
  <c r="H41" i="1"/>
  <c r="I41" i="1"/>
  <c r="J41" i="1"/>
  <c r="K41" i="1"/>
  <c r="L41" i="1"/>
  <c r="M41" i="1"/>
  <c r="N41" i="1"/>
  <c r="O42" i="1"/>
  <c r="O43" i="1"/>
  <c r="O44" i="1"/>
  <c r="O45" i="1"/>
  <c r="O46" i="1"/>
  <c r="O47" i="1"/>
  <c r="O48" i="1"/>
  <c r="O49" i="1"/>
  <c r="C51" i="1"/>
  <c r="D51" i="1"/>
  <c r="E51" i="1"/>
  <c r="F51" i="1"/>
  <c r="G51" i="1"/>
  <c r="H51" i="1"/>
  <c r="I51" i="1"/>
  <c r="J51" i="1"/>
  <c r="K51" i="1"/>
  <c r="L51" i="1"/>
  <c r="M51" i="1"/>
  <c r="N51" i="1"/>
  <c r="O52" i="1"/>
  <c r="O53" i="1"/>
  <c r="O54" i="1"/>
  <c r="O55" i="1"/>
  <c r="O56" i="1"/>
  <c r="O57" i="1"/>
  <c r="O58" i="1"/>
  <c r="O59" i="1"/>
  <c r="O60" i="1"/>
  <c r="O61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O64" i="1"/>
  <c r="O65" i="1"/>
  <c r="O66" i="1"/>
  <c r="O67" i="1"/>
  <c r="O68" i="1"/>
  <c r="O69" i="1"/>
  <c r="O70" i="1"/>
  <c r="O71" i="1"/>
  <c r="O72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O75" i="1"/>
  <c r="C86" i="1"/>
  <c r="D86" i="1"/>
  <c r="E86" i="1"/>
  <c r="F86" i="1"/>
  <c r="G86" i="1"/>
  <c r="H86" i="1"/>
  <c r="I86" i="1"/>
  <c r="J86" i="1"/>
  <c r="K86" i="1"/>
  <c r="L86" i="1"/>
  <c r="M86" i="1"/>
  <c r="N86" i="1"/>
  <c r="O87" i="1"/>
  <c r="O88" i="1"/>
  <c r="O89" i="1"/>
  <c r="O90" i="1"/>
  <c r="O91" i="1"/>
  <c r="O92" i="1"/>
  <c r="O93" i="1"/>
  <c r="O94" i="1"/>
  <c r="O95" i="1"/>
  <c r="C99" i="1"/>
  <c r="E99" i="1"/>
  <c r="I99" i="1"/>
  <c r="K99" i="1"/>
  <c r="M99" i="1"/>
  <c r="D100" i="1"/>
  <c r="H100" i="1"/>
  <c r="J100" i="1"/>
  <c r="L100" i="1"/>
  <c r="N100" i="1"/>
  <c r="B107" i="1"/>
  <c r="B108" i="1"/>
  <c r="B109" i="1"/>
  <c r="B110" i="1"/>
  <c r="B111" i="1"/>
  <c r="B112" i="1"/>
  <c r="B113" i="1"/>
  <c r="C113" i="1"/>
  <c r="B114" i="1"/>
  <c r="C114" i="1"/>
  <c r="B115" i="1"/>
  <c r="A31" i="7"/>
  <c r="B31" i="7"/>
  <c r="C31" i="7"/>
  <c r="D31" i="7"/>
  <c r="E31" i="7"/>
  <c r="F31" i="7"/>
  <c r="G31" i="7"/>
  <c r="A32" i="7"/>
  <c r="B32" i="7"/>
  <c r="C32" i="7"/>
  <c r="D32" i="7"/>
  <c r="E32" i="7"/>
  <c r="F32" i="7"/>
  <c r="G32" i="7"/>
  <c r="A33" i="7"/>
  <c r="B33" i="7"/>
  <c r="C33" i="7"/>
  <c r="D33" i="7"/>
  <c r="E33" i="7"/>
  <c r="F33" i="7"/>
  <c r="G33" i="7"/>
  <c r="A34" i="7"/>
  <c r="B34" i="7"/>
  <c r="C34" i="7"/>
  <c r="D34" i="7"/>
  <c r="E34" i="7"/>
  <c r="F34" i="7"/>
  <c r="G34" i="7"/>
  <c r="A35" i="7"/>
  <c r="M100" i="1"/>
  <c r="M101" i="1"/>
  <c r="K100" i="1"/>
  <c r="K101" i="1"/>
  <c r="I100" i="1"/>
  <c r="I101" i="1"/>
  <c r="E100" i="1"/>
  <c r="E101" i="1"/>
  <c r="C100" i="1"/>
  <c r="C101" i="1"/>
  <c r="C102" i="1"/>
  <c r="O26" i="1"/>
  <c r="C109" i="1"/>
  <c r="AE75" i="7"/>
  <c r="N101" i="1"/>
  <c r="L101" i="1"/>
  <c r="J101" i="1"/>
  <c r="H101" i="1"/>
  <c r="D101" i="1"/>
  <c r="D102" i="1" s="1"/>
  <c r="E102" i="1"/>
  <c r="B35" i="7"/>
  <c r="C35" i="7"/>
  <c r="D35" i="7"/>
  <c r="E35" i="7"/>
  <c r="F35" i="7"/>
  <c r="G35" i="7"/>
  <c r="A36" i="7"/>
  <c r="AF75" i="7"/>
  <c r="AE76" i="7"/>
  <c r="AF76" i="7"/>
  <c r="AE77" i="7"/>
  <c r="I31" i="7"/>
  <c r="J31" i="7"/>
  <c r="K31" i="7"/>
  <c r="L31" i="7"/>
  <c r="M31" i="7"/>
  <c r="N31" i="7"/>
  <c r="O31" i="7"/>
  <c r="I32" i="7"/>
  <c r="J32" i="7"/>
  <c r="K32" i="7"/>
  <c r="L32" i="7"/>
  <c r="M32" i="7"/>
  <c r="N32" i="7"/>
  <c r="O32" i="7"/>
  <c r="I33" i="7"/>
  <c r="J33" i="7"/>
  <c r="K33" i="7"/>
  <c r="L33" i="7"/>
  <c r="M33" i="7"/>
  <c r="N33" i="7"/>
  <c r="O33" i="7"/>
  <c r="I34" i="7"/>
  <c r="J34" i="7"/>
  <c r="K34" i="7"/>
  <c r="L34" i="7"/>
  <c r="M34" i="7"/>
  <c r="N34" i="7"/>
  <c r="O34" i="7"/>
  <c r="I35" i="7"/>
  <c r="J35" i="7"/>
  <c r="K35" i="7"/>
  <c r="L35" i="7"/>
  <c r="M35" i="7"/>
  <c r="N35" i="7"/>
  <c r="O35" i="7"/>
  <c r="B36" i="7"/>
  <c r="Q31" i="7"/>
  <c r="R31" i="7"/>
  <c r="S31" i="7"/>
  <c r="T31" i="7"/>
  <c r="U31" i="7"/>
  <c r="V31" i="7"/>
  <c r="W31" i="7"/>
  <c r="Q32" i="7"/>
  <c r="R32" i="7"/>
  <c r="S32" i="7"/>
  <c r="T32" i="7"/>
  <c r="U32" i="7"/>
  <c r="V32" i="7"/>
  <c r="W32" i="7"/>
  <c r="Q33" i="7"/>
  <c r="R33" i="7"/>
  <c r="S33" i="7"/>
  <c r="T33" i="7"/>
  <c r="U33" i="7"/>
  <c r="V33" i="7"/>
  <c r="W33" i="7"/>
  <c r="Q34" i="7"/>
  <c r="R34" i="7"/>
  <c r="S34" i="7"/>
  <c r="T34" i="7"/>
  <c r="U34" i="7"/>
  <c r="V34" i="7"/>
  <c r="W34" i="7"/>
  <c r="Q35" i="7"/>
  <c r="AF77" i="7"/>
  <c r="AE78" i="7"/>
  <c r="R36" i="7"/>
  <c r="R35" i="7"/>
  <c r="S35" i="7"/>
  <c r="T35" i="7"/>
  <c r="U35" i="7"/>
  <c r="V35" i="7"/>
  <c r="W35" i="7"/>
  <c r="Q36" i="7"/>
  <c r="AF78" i="7"/>
  <c r="AE79" i="7"/>
  <c r="A41" i="7"/>
  <c r="B41" i="7"/>
  <c r="C41" i="7"/>
  <c r="D41" i="7"/>
  <c r="E41" i="7"/>
  <c r="F41" i="7"/>
  <c r="G41" i="7"/>
  <c r="A42" i="7"/>
  <c r="B42" i="7"/>
  <c r="C42" i="7"/>
  <c r="D42" i="7"/>
  <c r="E42" i="7"/>
  <c r="F42" i="7"/>
  <c r="G42" i="7"/>
  <c r="A43" i="7"/>
  <c r="B43" i="7"/>
  <c r="C43" i="7"/>
  <c r="D43" i="7"/>
  <c r="E43" i="7"/>
  <c r="F43" i="7"/>
  <c r="G43" i="7"/>
  <c r="A44" i="7"/>
  <c r="B44" i="7"/>
  <c r="C44" i="7"/>
  <c r="D44" i="7"/>
  <c r="E44" i="7"/>
  <c r="F44" i="7"/>
  <c r="G44" i="7"/>
  <c r="A45" i="7"/>
  <c r="B45" i="7"/>
  <c r="C45" i="7"/>
  <c r="D45" i="7"/>
  <c r="E45" i="7"/>
  <c r="F45" i="7"/>
  <c r="G45" i="7"/>
  <c r="A46" i="7"/>
  <c r="B46" i="7"/>
  <c r="AF79" i="7"/>
  <c r="AE80" i="7"/>
  <c r="I41" i="7"/>
  <c r="J41" i="7"/>
  <c r="K41" i="7"/>
  <c r="L41" i="7"/>
  <c r="M41" i="7"/>
  <c r="N41" i="7"/>
  <c r="O41" i="7"/>
  <c r="I42" i="7"/>
  <c r="J42" i="7"/>
  <c r="K42" i="7"/>
  <c r="L42" i="7"/>
  <c r="M42" i="7"/>
  <c r="N42" i="7"/>
  <c r="O42" i="7"/>
  <c r="I43" i="7"/>
  <c r="J43" i="7"/>
  <c r="K43" i="7"/>
  <c r="L43" i="7"/>
  <c r="M43" i="7"/>
  <c r="N43" i="7"/>
  <c r="O43" i="7"/>
  <c r="I44" i="7"/>
  <c r="J44" i="7"/>
  <c r="K44" i="7"/>
  <c r="L44" i="7"/>
  <c r="M44" i="7"/>
  <c r="N44" i="7"/>
  <c r="O44" i="7"/>
  <c r="I45" i="7"/>
  <c r="J45" i="7"/>
  <c r="K45" i="7"/>
  <c r="L45" i="7"/>
  <c r="M45" i="7"/>
  <c r="N45" i="7"/>
  <c r="O45" i="7"/>
  <c r="I46" i="7"/>
  <c r="J46" i="7"/>
  <c r="Q41" i="7"/>
  <c r="R41" i="7"/>
  <c r="S41" i="7"/>
  <c r="T41" i="7"/>
  <c r="U41" i="7"/>
  <c r="V41" i="7"/>
  <c r="W41" i="7"/>
  <c r="Q42" i="7"/>
  <c r="R42" i="7"/>
  <c r="S42" i="7"/>
  <c r="T42" i="7"/>
  <c r="U42" i="7"/>
  <c r="V42" i="7"/>
  <c r="W42" i="7"/>
  <c r="Q43" i="7"/>
  <c r="R43" i="7"/>
  <c r="S43" i="7"/>
  <c r="T43" i="7"/>
  <c r="U43" i="7"/>
  <c r="V43" i="7"/>
  <c r="W43" i="7"/>
  <c r="Q44" i="7"/>
  <c r="R44" i="7"/>
  <c r="S44" i="7"/>
  <c r="T44" i="7"/>
  <c r="U44" i="7"/>
  <c r="V44" i="7"/>
  <c r="W44" i="7"/>
  <c r="Q45" i="7"/>
  <c r="AF80" i="7"/>
  <c r="AE81" i="7"/>
  <c r="R45" i="7"/>
  <c r="S45" i="7"/>
  <c r="T45" i="7"/>
  <c r="U45" i="7"/>
  <c r="V45" i="7"/>
  <c r="W45" i="7"/>
  <c r="Q46" i="7"/>
  <c r="R46" i="7"/>
  <c r="AF81" i="7"/>
  <c r="AE82" i="7"/>
  <c r="A51" i="7"/>
  <c r="B51" i="7"/>
  <c r="C51" i="7"/>
  <c r="D51" i="7"/>
  <c r="E51" i="7"/>
  <c r="F51" i="7"/>
  <c r="G51" i="7"/>
  <c r="A52" i="7"/>
  <c r="B52" i="7"/>
  <c r="C52" i="7"/>
  <c r="D52" i="7"/>
  <c r="E52" i="7"/>
  <c r="F52" i="7"/>
  <c r="G52" i="7"/>
  <c r="A53" i="7"/>
  <c r="B53" i="7"/>
  <c r="C53" i="7"/>
  <c r="D53" i="7"/>
  <c r="E53" i="7"/>
  <c r="F53" i="7"/>
  <c r="G53" i="7"/>
  <c r="A54" i="7"/>
  <c r="B54" i="7"/>
  <c r="C54" i="7"/>
  <c r="D54" i="7"/>
  <c r="E54" i="7"/>
  <c r="F54" i="7"/>
  <c r="G54" i="7"/>
  <c r="A55" i="7"/>
  <c r="B56" i="7"/>
  <c r="B55" i="7"/>
  <c r="C55" i="7"/>
  <c r="D55" i="7"/>
  <c r="E55" i="7"/>
  <c r="F55" i="7"/>
  <c r="G55" i="7"/>
  <c r="A56" i="7"/>
  <c r="I51" i="7"/>
  <c r="J51" i="7"/>
  <c r="K51" i="7"/>
  <c r="L51" i="7"/>
  <c r="M51" i="7"/>
  <c r="N51" i="7"/>
  <c r="O51" i="7"/>
  <c r="I52" i="7"/>
  <c r="J52" i="7"/>
  <c r="K52" i="7"/>
  <c r="L52" i="7"/>
  <c r="M52" i="7"/>
  <c r="N52" i="7"/>
  <c r="O52" i="7"/>
  <c r="I53" i="7"/>
  <c r="J53" i="7"/>
  <c r="K53" i="7"/>
  <c r="L53" i="7"/>
  <c r="M53" i="7"/>
  <c r="N53" i="7"/>
  <c r="O53" i="7"/>
  <c r="I54" i="7"/>
  <c r="J54" i="7"/>
  <c r="K54" i="7"/>
  <c r="L54" i="7"/>
  <c r="M54" i="7"/>
  <c r="N54" i="7"/>
  <c r="O54" i="7"/>
  <c r="I55" i="7"/>
  <c r="J55" i="7"/>
  <c r="K55" i="7"/>
  <c r="L55" i="7"/>
  <c r="M55" i="7"/>
  <c r="N55" i="7"/>
  <c r="O55" i="7"/>
  <c r="I56" i="7"/>
  <c r="J56" i="7"/>
  <c r="AF82" i="7"/>
  <c r="AE83" i="7"/>
  <c r="Q51" i="7"/>
  <c r="R51" i="7"/>
  <c r="S51" i="7"/>
  <c r="T51" i="7"/>
  <c r="U51" i="7"/>
  <c r="V51" i="7"/>
  <c r="W51" i="7"/>
  <c r="Q52" i="7"/>
  <c r="R52" i="7"/>
  <c r="S52" i="7"/>
  <c r="T52" i="7"/>
  <c r="U52" i="7"/>
  <c r="V52" i="7"/>
  <c r="W52" i="7"/>
  <c r="Q53" i="7"/>
  <c r="R53" i="7"/>
  <c r="S53" i="7"/>
  <c r="T53" i="7"/>
  <c r="U53" i="7"/>
  <c r="V53" i="7"/>
  <c r="W53" i="7"/>
  <c r="Q54" i="7"/>
  <c r="R54" i="7"/>
  <c r="S54" i="7"/>
  <c r="T54" i="7"/>
  <c r="U54" i="7"/>
  <c r="V54" i="7"/>
  <c r="W54" i="7"/>
  <c r="Q55" i="7"/>
  <c r="AF83" i="7"/>
  <c r="AE84" i="7"/>
  <c r="R56" i="7"/>
  <c r="R55" i="7"/>
  <c r="S55" i="7"/>
  <c r="T55" i="7"/>
  <c r="U55" i="7"/>
  <c r="V55" i="7"/>
  <c r="W55" i="7"/>
  <c r="Q56" i="7"/>
  <c r="AF84" i="7"/>
  <c r="AE85" i="7"/>
  <c r="AF85" i="7"/>
  <c r="A61" i="7"/>
  <c r="B61" i="7"/>
  <c r="C61" i="7"/>
  <c r="D61" i="7"/>
  <c r="E61" i="7"/>
  <c r="F61" i="7"/>
  <c r="G61" i="7"/>
  <c r="A62" i="7"/>
  <c r="B62" i="7"/>
  <c r="C62" i="7"/>
  <c r="D62" i="7"/>
  <c r="E62" i="7"/>
  <c r="F62" i="7"/>
  <c r="G62" i="7"/>
  <c r="A63" i="7"/>
  <c r="B63" i="7"/>
  <c r="C63" i="7"/>
  <c r="D63" i="7"/>
  <c r="E63" i="7"/>
  <c r="F63" i="7"/>
  <c r="G63" i="7"/>
  <c r="A64" i="7"/>
  <c r="B64" i="7"/>
  <c r="C64" i="7"/>
  <c r="D64" i="7"/>
  <c r="E64" i="7"/>
  <c r="F64" i="7"/>
  <c r="G64" i="7"/>
  <c r="A65" i="7"/>
  <c r="B65" i="7"/>
  <c r="C65" i="7"/>
  <c r="D65" i="7"/>
  <c r="E65" i="7"/>
  <c r="F65" i="7"/>
  <c r="G65" i="7"/>
  <c r="A66" i="7"/>
  <c r="I61" i="7"/>
  <c r="J61" i="7"/>
  <c r="K61" i="7"/>
  <c r="L61" i="7"/>
  <c r="M61" i="7"/>
  <c r="N61" i="7"/>
  <c r="O61" i="7"/>
  <c r="I62" i="7"/>
  <c r="J62" i="7"/>
  <c r="K62" i="7"/>
  <c r="L62" i="7"/>
  <c r="M62" i="7"/>
  <c r="N62" i="7"/>
  <c r="O62" i="7"/>
  <c r="I63" i="7"/>
  <c r="J63" i="7"/>
  <c r="K63" i="7"/>
  <c r="L63" i="7"/>
  <c r="M63" i="7"/>
  <c r="N63" i="7"/>
  <c r="O63" i="7"/>
  <c r="I64" i="7"/>
  <c r="J64" i="7"/>
  <c r="K64" i="7"/>
  <c r="L64" i="7"/>
  <c r="M64" i="7"/>
  <c r="N64" i="7"/>
  <c r="O64" i="7"/>
  <c r="I65" i="7"/>
  <c r="J65" i="7"/>
  <c r="K65" i="7"/>
  <c r="L65" i="7"/>
  <c r="M65" i="7"/>
  <c r="N65" i="7"/>
  <c r="O65" i="7"/>
  <c r="I66" i="7"/>
  <c r="J66" i="7"/>
  <c r="Q61" i="7"/>
  <c r="R61" i="7"/>
  <c r="S61" i="7"/>
  <c r="T61" i="7"/>
  <c r="U61" i="7"/>
  <c r="V61" i="7"/>
  <c r="W61" i="7"/>
  <c r="Q62" i="7"/>
  <c r="R62" i="7"/>
  <c r="S62" i="7"/>
  <c r="T62" i="7"/>
  <c r="U62" i="7"/>
  <c r="V62" i="7"/>
  <c r="W62" i="7"/>
  <c r="Q63" i="7"/>
  <c r="R63" i="7"/>
  <c r="S63" i="7"/>
  <c r="T63" i="7"/>
  <c r="U63" i="7"/>
  <c r="V63" i="7"/>
  <c r="W63" i="7"/>
  <c r="Q64" i="7"/>
  <c r="R64" i="7"/>
  <c r="S64" i="7"/>
  <c r="T64" i="7"/>
  <c r="U64" i="7"/>
  <c r="V64" i="7"/>
  <c r="W64" i="7"/>
  <c r="Q65" i="7"/>
  <c r="R65" i="7"/>
  <c r="S65" i="7"/>
  <c r="T65" i="7"/>
  <c r="U65" i="7"/>
  <c r="V65" i="7"/>
  <c r="W65" i="7"/>
  <c r="Q66" i="7"/>
  <c r="R66" i="7"/>
  <c r="B66" i="7"/>
  <c r="C107" i="1"/>
  <c r="O13" i="1"/>
  <c r="C108" i="1"/>
  <c r="F100" i="1"/>
  <c r="F101" i="1"/>
  <c r="F102" i="1"/>
  <c r="O51" i="1"/>
  <c r="C112" i="1"/>
  <c r="O86" i="1"/>
  <c r="C115" i="1"/>
  <c r="G100" i="1"/>
  <c r="G101" i="1"/>
  <c r="G102" i="1"/>
  <c r="H102" i="1"/>
  <c r="I102" i="1"/>
  <c r="J102" i="1"/>
  <c r="K102" i="1"/>
  <c r="L102" i="1"/>
  <c r="M102" i="1"/>
  <c r="N102" i="1"/>
  <c r="O41" i="1" l="1"/>
  <c r="C111" i="1" s="1"/>
  <c r="O34" i="1"/>
  <c r="C110" i="1" l="1"/>
  <c r="O100" i="1"/>
  <c r="O101" i="1" s="1"/>
  <c r="O102" i="1" s="1"/>
</calcChain>
</file>

<file path=xl/sharedStrings.xml><?xml version="1.0" encoding="utf-8"?>
<sst xmlns="http://schemas.openxmlformats.org/spreadsheetml/2006/main" count="251" uniqueCount="147">
  <si>
    <t>Planilha para Orçamento Individual/Familiar</t>
  </si>
  <si>
    <t>PROJETO FAZENDO</t>
  </si>
  <si>
    <t>AS CONTAS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</si>
  <si>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</si>
  <si>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</si>
  <si>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</si>
  <si>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</si>
  <si>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</si>
  <si>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</si>
  <si>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</si>
  <si>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</si>
  <si>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</si>
  <si>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</si>
  <si>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</si>
  <si>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</si>
  <si>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</si>
  <si>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RENDA FAMILIAR</t>
  </si>
  <si>
    <t>Salários</t>
  </si>
  <si>
    <t>13º. Salário</t>
  </si>
  <si>
    <t>Férias</t>
  </si>
  <si>
    <t>Zapana</t>
  </si>
  <si>
    <t>DROPSHIPPING</t>
  </si>
  <si>
    <t>Empréstimos</t>
  </si>
  <si>
    <t>Outros</t>
  </si>
  <si>
    <t>DESPESAS DE CASA</t>
  </si>
  <si>
    <t>IPTU</t>
  </si>
  <si>
    <t>Água</t>
  </si>
  <si>
    <t>Luz</t>
  </si>
  <si>
    <t>Telefones</t>
  </si>
  <si>
    <t>Celular</t>
  </si>
  <si>
    <t>Netflix</t>
  </si>
  <si>
    <t>TV por Assinatura</t>
  </si>
  <si>
    <t>Supermercado</t>
  </si>
  <si>
    <t>Empregada</t>
  </si>
  <si>
    <t>Reformas/Consertos</t>
  </si>
  <si>
    <t>SAÚDE</t>
  </si>
  <si>
    <t>Plano de Saúde</t>
  </si>
  <si>
    <t>Médico</t>
  </si>
  <si>
    <t>Dentista</t>
  </si>
  <si>
    <t>Medicamentos</t>
  </si>
  <si>
    <t>Seguro de Vida</t>
  </si>
  <si>
    <t>TRANSPORTE</t>
  </si>
  <si>
    <t>Ônibus</t>
  </si>
  <si>
    <t>Metrô</t>
  </si>
  <si>
    <t>Trem</t>
  </si>
  <si>
    <t>Táxi</t>
  </si>
  <si>
    <t>AUTOMÓVEL</t>
  </si>
  <si>
    <t>Prestação</t>
  </si>
  <si>
    <t>Seguro</t>
  </si>
  <si>
    <t>Combustível</t>
  </si>
  <si>
    <t>Lavagens</t>
  </si>
  <si>
    <t>IPVA</t>
  </si>
  <si>
    <t>Mecânico</t>
  </si>
  <si>
    <t>Multas</t>
  </si>
  <si>
    <t>DESPESAS PESSOAIS</t>
  </si>
  <si>
    <t>Higiene Pessoal</t>
  </si>
  <si>
    <t>Cosméticos</t>
  </si>
  <si>
    <t>Cabeleireiro</t>
  </si>
  <si>
    <t>Vestuário</t>
  </si>
  <si>
    <t>Esteticista</t>
  </si>
  <si>
    <t>Academia</t>
  </si>
  <si>
    <t>Telefone Celular</t>
  </si>
  <si>
    <t>Pager</t>
  </si>
  <si>
    <t>Cursos</t>
  </si>
  <si>
    <t>CNPJ</t>
  </si>
  <si>
    <t>LAZER</t>
  </si>
  <si>
    <t>Restaurantes</t>
  </si>
  <si>
    <t>Cafés/Bares/Boates</t>
  </si>
  <si>
    <t>Livraria</t>
  </si>
  <si>
    <t>Locadora de Vídeo</t>
  </si>
  <si>
    <t>CDs, Fitas, acessórios</t>
  </si>
  <si>
    <t>Passagens</t>
  </si>
  <si>
    <t>Hotéis</t>
  </si>
  <si>
    <t>Passeios</t>
  </si>
  <si>
    <t>CARTÕES DE CRÉDITO</t>
  </si>
  <si>
    <t>INTER</t>
  </si>
  <si>
    <t>NUBANK</t>
  </si>
  <si>
    <t>SANTANDER</t>
  </si>
  <si>
    <t>ESKALA</t>
  </si>
  <si>
    <t>RIACHUELO</t>
  </si>
  <si>
    <t>ORIGINAL</t>
  </si>
  <si>
    <t>PAN</t>
  </si>
  <si>
    <t>BB</t>
  </si>
  <si>
    <t>MERCADO PAGO</t>
  </si>
  <si>
    <t>DEPENDENTES</t>
  </si>
  <si>
    <t>Escola/Faculdade</t>
  </si>
  <si>
    <t>Cursos Extras</t>
  </si>
  <si>
    <t>Material escolar</t>
  </si>
  <si>
    <t>Esportes/Uniformes</t>
  </si>
  <si>
    <t>Mesada</t>
  </si>
  <si>
    <t>Passeios/Férias</t>
  </si>
  <si>
    <t>Saúde/Medicamentos</t>
  </si>
  <si>
    <t>TOTAIS</t>
  </si>
  <si>
    <t>Rendimentos</t>
  </si>
  <si>
    <t>Gastos</t>
  </si>
  <si>
    <t>Saldo do Mês</t>
  </si>
  <si>
    <t>Saldo Acumulado</t>
  </si>
  <si>
    <t>RESUMO PARA O GRÁFICO</t>
  </si>
  <si>
    <t>NÃO APAGUE ESTA ÁREA</t>
  </si>
  <si>
    <t>Instruções e Sugestões de Utilização</t>
  </si>
  <si>
    <t>Ø</t>
  </si>
  <si>
    <r>
      <t>Modifique</t>
    </r>
    <r>
      <rPr>
        <sz val="10"/>
        <rFont val="Arial"/>
        <family val="2"/>
      </rPr>
      <t xml:space="preserve"> alguma categoria, caso não se aplique a você.</t>
    </r>
  </si>
  <si>
    <r>
      <t xml:space="preserve">Por exemplo, ao invés de </t>
    </r>
    <r>
      <rPr>
        <b/>
        <sz val="10"/>
        <rFont val="Arial"/>
        <family val="2"/>
      </rPr>
      <t>Prestação</t>
    </r>
    <r>
      <rPr>
        <sz val="10"/>
        <rFont val="Arial"/>
        <family val="2"/>
      </rPr>
      <t xml:space="preserve"> de sua casa ou apartamento</t>
    </r>
  </si>
  <si>
    <r>
      <t xml:space="preserve">você poderá trocar por </t>
    </r>
    <r>
      <rPr>
        <b/>
        <sz val="10"/>
        <rFont val="Arial"/>
        <family val="2"/>
      </rPr>
      <t>Aluguel</t>
    </r>
    <r>
      <rPr>
        <sz val="10"/>
        <rFont val="Arial"/>
        <family val="2"/>
      </rPr>
      <t>.</t>
    </r>
  </si>
  <si>
    <r>
      <t>Acrescente</t>
    </r>
    <r>
      <rPr>
        <sz val="10"/>
        <rFont val="Arial"/>
        <family val="2"/>
      </rPr>
      <t xml:space="preserve"> alguma categoria se tiver necessidade.</t>
    </r>
  </si>
  <si>
    <t>Por exemplo, se você aluga uma linha telefônica, insira uma</t>
  </si>
  <si>
    <r>
      <t xml:space="preserve">linha com o item </t>
    </r>
    <r>
      <rPr>
        <b/>
        <sz val="10"/>
        <rFont val="Arial"/>
        <family val="2"/>
      </rPr>
      <t>Aluguel de Telefone</t>
    </r>
    <r>
      <rPr>
        <sz val="10"/>
        <rFont val="Arial"/>
        <family val="2"/>
      </rPr>
      <t>. Sempre que inserir</t>
    </r>
  </si>
  <si>
    <r>
      <t xml:space="preserve">linhas novas, faça-o antes da categoria </t>
    </r>
    <r>
      <rPr>
        <b/>
        <sz val="10"/>
        <rFont val="Arial"/>
        <family val="2"/>
      </rPr>
      <t>Outros</t>
    </r>
    <r>
      <rPr>
        <sz val="10"/>
        <rFont val="Arial"/>
        <family val="2"/>
      </rPr>
      <t>.</t>
    </r>
  </si>
  <si>
    <r>
      <t>Exclua</t>
    </r>
    <r>
      <rPr>
        <sz val="10"/>
        <rFont val="Arial"/>
        <family val="2"/>
      </rPr>
      <t xml:space="preserve"> alguma categoria, caso não tenha relevância.</t>
    </r>
  </si>
  <si>
    <r>
      <t xml:space="preserve">Por exemplo, se você não possui </t>
    </r>
    <r>
      <rPr>
        <b/>
        <sz val="10"/>
        <rFont val="Arial"/>
        <family val="2"/>
      </rPr>
      <t>TV a Cabo</t>
    </r>
    <r>
      <rPr>
        <sz val="10"/>
        <rFont val="Arial"/>
        <family val="2"/>
      </rPr>
      <t>, marque a linha</t>
    </r>
  </si>
  <si>
    <t>toda na planilha e a exclua. As fórmulas serão reajustadas.</t>
  </si>
  <si>
    <r>
      <t>Use</t>
    </r>
    <r>
      <rPr>
        <sz val="10"/>
        <rFont val="Arial"/>
        <family val="2"/>
      </rPr>
      <t xml:space="preserve"> ou modifique a categoria </t>
    </r>
    <r>
      <rPr>
        <b/>
        <sz val="10"/>
        <rFont val="Arial"/>
        <family val="2"/>
      </rPr>
      <t>Outros</t>
    </r>
    <r>
      <rPr>
        <sz val="10"/>
        <rFont val="Arial"/>
        <family val="2"/>
      </rPr>
      <t xml:space="preserve"> para relacionar itens</t>
    </r>
  </si>
  <si>
    <t>temporários, como prestações ou financiamento de bens</t>
  </si>
  <si>
    <t>adquiridos ao longo dos meses.</t>
  </si>
  <si>
    <r>
      <t xml:space="preserve">Digite aqui o ano desejado </t>
    </r>
    <r>
      <rPr>
        <sz val="10"/>
        <rFont val="Wingdings"/>
        <charset val="2"/>
      </rPr>
      <t>è</t>
    </r>
  </si>
  <si>
    <t>JANEIRO</t>
  </si>
  <si>
    <t>FEVEREIRO</t>
  </si>
  <si>
    <t>MARÇO</t>
  </si>
  <si>
    <t>D</t>
  </si>
  <si>
    <t>S</t>
  </si>
  <si>
    <t>T</t>
  </si>
  <si>
    <t>Q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</si>
  <si>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</si>
  <si>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</si>
  <si>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</si>
  <si>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</si>
  <si>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</si>
  <si>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</si>
  <si>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</si>
  <si>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</si>
  <si>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</si>
  <si>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CALENDAR TABLES AND FORMULAS</t>
  </si>
  <si>
    <t>DO NOT ERASE OR DELETE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</si>
  <si>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</si>
  <si>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</si>
  <si>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</si>
  <si>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</si>
  <si>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</si>
  <si>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</si>
  <si>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</si>
  <si>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</si>
  <si>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</si>
  <si>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</si>
  <si>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</si>
  <si>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</si>
  <si>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DOW TABLE</t>
  </si>
  <si>
    <t>YEAR CALC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</si>
</sst>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5" formatCode="_(* #,##0.00_);[Red]_(* \(#,##0.00\);_(* \-??_);_(@_)"/>
    <numFmt numFmtId="166" formatCode="mm/dd/yy_)"/>
    <numFmt numFmtId="167" formatCode="General_)"/>
  </numFmts>
  <fonts count="20">
    <font>
      <sz val="10"/>
      <name val="Arial"/>
      <family val="2"/>
    </font>
    <font>
      <b/>
      <i/>
      <sz val="20"/>
      <color indexed="10"/>
      <name val="Arial"/>
      <family val="2"/>
    </font>
    <font>
      <b/>
      <i/>
      <sz val="20"/>
      <name val="Arial"/>
      <family val="2"/>
    </font>
    <font>
      <b/>
      <sz val="10"/>
      <color indexed="62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color indexed="10"/>
      <name val="Arial"/>
      <family val="2"/>
    </font>
    <font>
      <sz val="10"/>
      <name val="Wingdings"/>
      <charset val="2"/>
    </font>
    <font>
      <u/>
      <sz val="10"/>
      <name val="Arial"/>
      <family val="2"/>
    </font>
    <font>
      <b/>
      <sz val="13"/>
      <name val="Arial"/>
      <family val="2"/>
    </font>
    <font>
      <b/>
      <sz val="10"/>
      <color indexed="10"/>
      <name val="Arial"/>
      <family val="2"/>
    </font>
    <font>
      <b/>
      <sz val="24"/>
      <color indexed="10"/>
      <name val="Arial"/>
      <family val="2"/>
    </font>
    <font>
      <sz val="14"/>
      <color indexed="12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10"/>
        <bgColor indexed="60"/>
      </patternFill>
    </fill>
    <fill>
      <patternFill patternType="solid">
        <fgColor indexed="12"/>
        <bgColor indexed="39"/>
      </patternFill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8"/>
        <bgColor indexed="58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37" fontId="19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2" borderId="2" xfId="1" applyNumberFormat="1" applyFill="1" applyBorder="1" applyAlignment="1" applyProtection="1"/>
    <xf numFmtId="0" fontId="5" fillId="2" borderId="3" xfId="1" applyNumberFormat="1" applyFill="1" applyBorder="1" applyAlignment="1" applyProtection="1"/>
    <xf numFmtId="164" fontId="5" fillId="2" borderId="1" xfId="1" applyNumberFormat="1" applyFill="1" applyBorder="1" applyAlignment="1" applyProtection="1"/>
    <xf numFmtId="0" fontId="4" fillId="0" borderId="0" xfId="0" applyFont="1"/>
    <xf numFmtId="0" fontId="0" fillId="2" borderId="4" xfId="0" applyFill="1" applyBorder="1"/>
    <xf numFmtId="0" fontId="0" fillId="0" borderId="5" xfId="0" applyBorder="1"/>
    <xf numFmtId="164" fontId="0" fillId="0" borderId="1" xfId="0" applyNumberFormat="1" applyBorder="1" applyProtection="1">
      <protection locked="0"/>
    </xf>
    <xf numFmtId="164" fontId="5" fillId="2" borderId="1" xfId="0" applyNumberFormat="1" applyFont="1" applyFill="1" applyBorder="1"/>
    <xf numFmtId="0" fontId="0" fillId="2" borderId="6" xfId="0" applyFill="1" applyBorder="1"/>
    <xf numFmtId="0" fontId="0" fillId="0" borderId="7" xfId="0" applyBorder="1"/>
    <xf numFmtId="164" fontId="0" fillId="0" borderId="0" xfId="0" applyNumberFormat="1"/>
    <xf numFmtId="164" fontId="0" fillId="0" borderId="1" xfId="0" applyNumberFormat="1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0" borderId="1" xfId="0" applyBorder="1"/>
    <xf numFmtId="0" fontId="4" fillId="3" borderId="11" xfId="0" applyFont="1" applyFill="1" applyBorder="1"/>
    <xf numFmtId="0" fontId="4" fillId="2" borderId="12" xfId="0" applyFont="1" applyFill="1" applyBorder="1"/>
    <xf numFmtId="165" fontId="0" fillId="0" borderId="12" xfId="0" applyNumberFormat="1" applyBorder="1"/>
    <xf numFmtId="165" fontId="5" fillId="2" borderId="13" xfId="0" applyNumberFormat="1" applyFont="1" applyFill="1" applyBorder="1"/>
    <xf numFmtId="0" fontId="4" fillId="4" borderId="14" xfId="0" applyFont="1" applyFill="1" applyBorder="1"/>
    <xf numFmtId="0" fontId="4" fillId="2" borderId="15" xfId="0" applyFont="1" applyFill="1" applyBorder="1"/>
    <xf numFmtId="165" fontId="0" fillId="0" borderId="15" xfId="0" applyNumberFormat="1" applyBorder="1"/>
    <xf numFmtId="165" fontId="5" fillId="2" borderId="16" xfId="0" applyNumberFormat="1" applyFont="1" applyFill="1" applyBorder="1"/>
    <xf numFmtId="0" fontId="4" fillId="5" borderId="14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165" fontId="0" fillId="0" borderId="18" xfId="0" applyNumberFormat="1" applyBorder="1"/>
    <xf numFmtId="165" fontId="5" fillId="2" borderId="19" xfId="0" applyNumberFormat="1" applyFont="1" applyFill="1" applyBorder="1"/>
    <xf numFmtId="0" fontId="5" fillId="6" borderId="0" xfId="0" applyFont="1" applyFill="1"/>
    <xf numFmtId="0" fontId="6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37" fontId="0" fillId="0" borderId="0" xfId="2" applyFont="1"/>
    <xf numFmtId="37" fontId="10" fillId="0" borderId="0" xfId="2" applyFont="1" applyAlignment="1">
      <alignment horizontal="center"/>
    </xf>
    <xf numFmtId="37" fontId="0" fillId="0" borderId="0" xfId="2" applyFont="1" applyAlignment="1">
      <alignment horizontal="center"/>
    </xf>
    <xf numFmtId="37" fontId="11" fillId="0" borderId="0" xfId="2" applyFont="1" applyAlignment="1">
      <alignment horizontal="center"/>
    </xf>
    <xf numFmtId="37" fontId="0" fillId="0" borderId="0" xfId="2" applyFont="1" applyAlignment="1">
      <alignment horizontal="left"/>
    </xf>
    <xf numFmtId="37" fontId="19" fillId="0" borderId="0" xfId="2"/>
    <xf numFmtId="37" fontId="0" fillId="7" borderId="0" xfId="2" applyFont="1" applyFill="1"/>
    <xf numFmtId="37" fontId="0" fillId="7" borderId="0" xfId="2" applyFont="1" applyFill="1" applyAlignment="1">
      <alignment horizontal="right"/>
    </xf>
    <xf numFmtId="37" fontId="4" fillId="7" borderId="1" xfId="2" applyFont="1" applyFill="1" applyBorder="1" applyProtection="1">
      <protection locked="0"/>
    </xf>
    <xf numFmtId="37" fontId="19" fillId="7" borderId="0" xfId="2" applyFill="1"/>
    <xf numFmtId="37" fontId="12" fillId="0" borderId="0" xfId="2" applyFont="1"/>
    <xf numFmtId="37" fontId="13" fillId="0" borderId="0" xfId="2" applyFont="1" applyAlignment="1" applyProtection="1">
      <alignment horizontal="center"/>
      <protection locked="0"/>
    </xf>
    <xf numFmtId="37" fontId="15" fillId="0" borderId="0" xfId="2" applyFont="1"/>
    <xf numFmtId="37" fontId="4" fillId="0" borderId="6" xfId="2" applyFont="1" applyBorder="1" applyAlignment="1">
      <alignment horizontal="center"/>
    </xf>
    <xf numFmtId="37" fontId="4" fillId="0" borderId="7" xfId="2" applyFont="1" applyBorder="1" applyAlignment="1">
      <alignment horizontal="center"/>
    </xf>
    <xf numFmtId="37" fontId="4" fillId="0" borderId="20" xfId="2" applyFont="1" applyBorder="1" applyAlignment="1">
      <alignment horizontal="center"/>
    </xf>
    <xf numFmtId="37" fontId="16" fillId="0" borderId="11" xfId="2" applyFont="1" applyBorder="1"/>
    <xf numFmtId="37" fontId="0" fillId="0" borderId="12" xfId="2" applyFont="1" applyBorder="1"/>
    <xf numFmtId="37" fontId="16" fillId="0" borderId="13" xfId="2" applyFont="1" applyBorder="1"/>
    <xf numFmtId="37" fontId="16" fillId="0" borderId="14" xfId="2" applyFont="1" applyBorder="1"/>
    <xf numFmtId="37" fontId="0" fillId="0" borderId="15" xfId="2" applyFont="1" applyBorder="1"/>
    <xf numFmtId="37" fontId="16" fillId="0" borderId="16" xfId="2" applyFont="1" applyBorder="1"/>
    <xf numFmtId="37" fontId="16" fillId="0" borderId="17" xfId="2" applyFont="1" applyBorder="1"/>
    <xf numFmtId="37" fontId="0" fillId="0" borderId="18" xfId="2" applyFont="1" applyBorder="1"/>
    <xf numFmtId="37" fontId="16" fillId="0" borderId="19" xfId="2" applyFont="1" applyBorder="1"/>
    <xf numFmtId="37" fontId="0" fillId="6" borderId="21" xfId="2" applyFont="1" applyFill="1" applyBorder="1"/>
    <xf numFmtId="37" fontId="0" fillId="6" borderId="0" xfId="2" applyFont="1" applyFill="1"/>
    <xf numFmtId="37" fontId="0" fillId="6" borderId="0" xfId="2" applyFont="1" applyFill="1" applyAlignment="1">
      <alignment horizontal="left"/>
    </xf>
    <xf numFmtId="166" fontId="0" fillId="6" borderId="0" xfId="2" applyNumberFormat="1" applyFont="1" applyFill="1"/>
    <xf numFmtId="37" fontId="0" fillId="6" borderId="22" xfId="2" applyFont="1" applyFill="1" applyBorder="1"/>
    <xf numFmtId="37" fontId="0" fillId="6" borderId="21" xfId="2" applyFont="1" applyFill="1" applyBorder="1" applyAlignment="1">
      <alignment horizontal="left"/>
    </xf>
    <xf numFmtId="167" fontId="0" fillId="6" borderId="0" xfId="2" applyNumberFormat="1" applyFont="1" applyFill="1"/>
    <xf numFmtId="37" fontId="0" fillId="6" borderId="23" xfId="2" applyFont="1" applyFill="1" applyBorder="1" applyAlignment="1">
      <alignment horizontal="left"/>
    </xf>
    <xf numFmtId="167" fontId="0" fillId="6" borderId="24" xfId="2" applyNumberFormat="1" applyFont="1" applyFill="1" applyBorder="1"/>
    <xf numFmtId="37" fontId="0" fillId="6" borderId="24" xfId="2" applyFont="1" applyFill="1" applyBorder="1"/>
    <xf numFmtId="37" fontId="0" fillId="6" borderId="25" xfId="2" applyFont="1" applyFill="1" applyBorder="1"/>
    <xf numFmtId="37" fontId="17" fillId="6" borderId="26" xfId="2" applyFont="1" applyFill="1" applyBorder="1" applyAlignment="1">
      <alignment horizontal="center"/>
    </xf>
    <xf numFmtId="37" fontId="18" fillId="6" borderId="27" xfId="2" applyFont="1" applyFill="1" applyBorder="1" applyAlignment="1">
      <alignment horizontal="center"/>
    </xf>
    <xf numFmtId="37" fontId="14" fillId="8" borderId="28" xfId="2" applyFont="1" applyFill="1" applyBorder="1" applyAlignment="1">
      <alignment horizontal="center"/>
    </xf>
  </cellXfs>
  <cellStyles count="3">
    <cellStyle name="NívelLinha_1" xfId="1" builtinId="1" iLevel="0"/>
    <cellStyle name="Normal" xfId="0" builtinId="0"/>
    <cellStyle name="Normal_Anual" xfId="2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993366"/>
      <rgbColor rgb="00FFFFC0"/>
      <rgbColor rgb="00E3E3E3"/>
      <rgbColor rgb="00660066"/>
      <rgbColor rgb="00FF8080"/>
      <rgbColor rgb="000066CC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9FFFF"/>
      <rgbColor rgb="00FF99CC"/>
      <rgbColor rgb="00CC9CCC"/>
      <rgbColor rgb="00FFCC99"/>
      <rgbColor rgb="003366FF"/>
      <rgbColor rgb="0033CCCC"/>
      <rgbColor rgb="0099CC00"/>
      <rgbColor rgb="00FFCC00"/>
      <rgbColor rgb="00FF9900"/>
      <rgbColor rgb="00FF6600"/>
      <rgbColor rgb="004F81BD"/>
      <rgbColor rgb="00969696"/>
      <rgbColor rgb="00003366"/>
      <rgbColor rgb="00339966"/>
      <rgbColor rgb="00003300"/>
      <rgbColor rgb="00333300"/>
      <rgbColor rgb="00993300"/>
      <rgbColor rgb="00993366"/>
      <rgbColor rgb="003333CC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CC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Rendimentos e Despesas ao Longo do Ano</a:t>
            </a:r>
          </a:p>
        </c:rich>
      </c:tx>
      <c:layout>
        <c:manualLayout>
          <c:xMode val="edge"/>
          <c:yMode val="edge"/>
          <c:x val="0.18398010636655399"/>
          <c:y val="6.18402790148968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93000034833603"/>
          <c:y val="0.22322808144219197"/>
          <c:w val="0.82978774113866771"/>
          <c:h val="0.62141871320393982"/>
        </c:manualLayout>
      </c:layout>
      <c:lineChart>
        <c:grouping val="standard"/>
        <c:varyColors val="0"/>
        <c:ser>
          <c:idx val="0"/>
          <c:order val="0"/>
          <c:tx>
            <c:strRef>
              <c:f>Orçamento!$B$99</c:f>
              <c:strCache>
                <c:ptCount val="1"/>
                <c:pt idx="0">
                  <c:v>Rendimentos</c:v>
                </c:pt>
              </c:strCache>
            </c:strRef>
          </c:tx>
          <c:spPr>
            <a:ln w="25400">
              <a:solidFill>
                <a:srgbClr val="00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Orçamento!$C$98:$N$98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Orçamento!$C$99:$N$99</c:f>
              <c:numCache>
                <c:formatCode>_(* #,##0.00_);[Red]_(* \(#,##0.00\);_(* \-??_);_(@_)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C4-4134-956A-1520B850C150}"/>
            </c:ext>
          </c:extLst>
        </c:ser>
        <c:ser>
          <c:idx val="1"/>
          <c:order val="1"/>
          <c:tx>
            <c:strRef>
              <c:f>Orçamento!$B$100</c:f>
              <c:strCache>
                <c:ptCount val="1"/>
                <c:pt idx="0">
                  <c:v>Gastos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Orçamento!$C$98:$N$98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Orçamento!$C$100:$N$100</c:f>
              <c:numCache>
                <c:formatCode>_(* #,##0.00_);[Red]_(* \(#,##0.00\);_(* \-??_);_(@_)</c:formatCode>
                <c:ptCount val="12"/>
                <c:pt idx="0">
                  <c:v>6316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C4-4134-956A-1520B850C150}"/>
            </c:ext>
          </c:extLst>
        </c:ser>
        <c:ser>
          <c:idx val="2"/>
          <c:order val="2"/>
          <c:tx>
            <c:strRef>
              <c:f>Orçamento!$B$101</c:f>
              <c:strCache>
                <c:ptCount val="1"/>
                <c:pt idx="0">
                  <c:v>Saldo do Mês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Orçamento!$C$98:$N$98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Orçamento!$C$101:$N$101</c:f>
              <c:numCache>
                <c:formatCode>_(* #,##0.00_);[Red]_(* \(#,##0.00\);_(* \-??_);_(@_)</c:formatCode>
                <c:ptCount val="12"/>
                <c:pt idx="0">
                  <c:v>-6316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C4-4134-956A-1520B850C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3801823"/>
        <c:axId val="1"/>
      </c:lineChart>
      <c:catAx>
        <c:axId val="1403801823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ln w="254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.00_);[Red]_(* \(#,##0.00\);_(* \-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03801823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0538185855679179"/>
          <c:y val="0.86727125172701824"/>
          <c:w val="0.43429312887828947"/>
          <c:h val="0.936653008871628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0" i="1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0" i="0" u="none" strike="noStrike" baseline="0">
                <a:solidFill>
                  <a:srgbClr val="FF0000"/>
                </a:solidFill>
                <a:latin typeface="Wide Latin"/>
                <a:ea typeface="Wide Latin"/>
                <a:cs typeface="Wide Latin"/>
              </a:defRPr>
            </a:pPr>
            <a:r>
              <a:rPr lang="en-US"/>
              <a:t>Para onde vai meu dinheiro?</a:t>
            </a:r>
          </a:p>
        </c:rich>
      </c:tx>
      <c:layout>
        <c:manualLayout>
          <c:xMode val="edge"/>
          <c:yMode val="edge"/>
          <c:x val="5.964467005076142E-2"/>
          <c:y val="6.5573770491803282E-2"/>
        </c:manualLayout>
      </c:layout>
      <c:overlay val="0"/>
      <c:spPr>
        <a:noFill/>
        <a:ln w="25400">
          <a:noFill/>
        </a:ln>
      </c:spPr>
    </c:title>
    <c:autoTitleDeleted val="0"/>
    <c:view3D>
      <c:rotX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52284263959391"/>
          <c:y val="0.27049201979701892"/>
          <c:w val="0.56979695431472077"/>
          <c:h val="0.6311480461930441"/>
        </c:manualLayout>
      </c:layout>
      <c:pie3DChart>
        <c:varyColors val="1"/>
        <c:ser>
          <c:idx val="0"/>
          <c:order val="0"/>
          <c:spPr>
            <a:solidFill>
              <a:srgbClr val="8080FF"/>
            </a:solidFill>
            <a:ln w="3175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33CC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70B-4F59-9BA7-183186E8EC45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0B-4F59-9BA7-183186E8EC45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70B-4F59-9BA7-183186E8EC45}"/>
              </c:ext>
            </c:extLst>
          </c:dPt>
          <c:dPt>
            <c:idx val="3"/>
            <c:bubble3D val="0"/>
            <c:spPr>
              <a:solidFill>
                <a:srgbClr val="69FF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0B-4F59-9BA7-183186E8EC45}"/>
              </c:ext>
            </c:extLst>
          </c:dPt>
          <c:dPt>
            <c:idx val="4"/>
            <c:bubble3D val="0"/>
            <c:spPr>
              <a:solidFill>
                <a:srgbClr val="C0C0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470B-4F59-9BA7-183186E8EC45}"/>
              </c:ext>
            </c:extLst>
          </c:dPt>
          <c:dPt>
            <c:idx val="5"/>
            <c:bubble3D val="0"/>
            <c:spPr>
              <a:solidFill>
                <a:srgbClr val="FF0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0B-4F59-9BA7-183186E8EC45}"/>
              </c:ext>
            </c:extLst>
          </c:dPt>
          <c:dPt>
            <c:idx val="6"/>
            <c:bubble3D val="0"/>
            <c:spPr>
              <a:solidFill>
                <a:srgbClr val="000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470B-4F59-9BA7-183186E8EC45}"/>
              </c:ext>
            </c:extLst>
          </c:dPt>
          <c:dPt>
            <c:idx val="7"/>
            <c:bubble3D val="0"/>
            <c:spPr>
              <a:solidFill>
                <a:srgbClr val="00FF0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0B-4F59-9BA7-183186E8EC45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470B-4F59-9BA7-183186E8EC45}"/>
                </c:ext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70B-4F59-9BA7-183186E8EC45}"/>
                </c:ext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470B-4F59-9BA7-183186E8EC45}"/>
                </c:ext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70B-4F59-9BA7-183186E8EC45}"/>
                </c:ext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470B-4F59-9BA7-183186E8EC45}"/>
                </c:ext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70B-4F59-9BA7-183186E8EC45}"/>
                </c:ext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470B-4F59-9BA7-183186E8EC45}"/>
                </c:ext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470B-4F59-9BA7-183186E8EC45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Orçamento!$B$108:$B$115</c:f>
              <c:strCache>
                <c:ptCount val="8"/>
                <c:pt idx="0">
                  <c:v>DESPESAS DE CASA</c:v>
                </c:pt>
                <c:pt idx="1">
                  <c:v>SAÚDE</c:v>
                </c:pt>
                <c:pt idx="2">
                  <c:v>TRANSPORTE</c:v>
                </c:pt>
                <c:pt idx="3">
                  <c:v>AUTOMÓVEL</c:v>
                </c:pt>
                <c:pt idx="4">
                  <c:v>DESPESAS PESSOAIS</c:v>
                </c:pt>
                <c:pt idx="5">
                  <c:v>LAZER</c:v>
                </c:pt>
                <c:pt idx="6">
                  <c:v>CARTÕES DE CRÉDITO</c:v>
                </c:pt>
                <c:pt idx="7">
                  <c:v>DEPENDENTES</c:v>
                </c:pt>
              </c:strCache>
            </c:strRef>
          </c:cat>
          <c:val>
            <c:numRef>
              <c:f>Orçamento!$C$108:$C$115</c:f>
              <c:numCache>
                <c:formatCode>_(* #,##0.00_);_(* \(#,##0.00\);_(* \-??_);_(@_)</c:formatCode>
                <c:ptCount val="8"/>
                <c:pt idx="0">
                  <c:v>300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60</c:v>
                </c:pt>
                <c:pt idx="5">
                  <c:v>0</c:v>
                </c:pt>
                <c:pt idx="6">
                  <c:v>5956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70B-4F59-9BA7-183186E8E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8121827411167515"/>
          <c:y val="0.11803295899487973"/>
          <c:w val="0.24619289340101524"/>
          <c:h val="0.3032788606342240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Rendimentos</a:t>
            </a:r>
          </a:p>
        </c:rich>
      </c:tx>
      <c:layout>
        <c:manualLayout>
          <c:xMode val="edge"/>
          <c:yMode val="edge"/>
          <c:x val="0.35224660747193837"/>
          <c:y val="0.1211076297123759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002394084280078"/>
          <c:y val="0.34948155932627212"/>
          <c:w val="0.52482390667457768"/>
          <c:h val="0.57439543414020966"/>
        </c:manualLayout>
      </c:layout>
      <c:pie3DChart>
        <c:varyColors val="1"/>
        <c:ser>
          <c:idx val="0"/>
          <c:order val="0"/>
          <c:spPr>
            <a:solidFill>
              <a:srgbClr val="8080FF"/>
            </a:solidFill>
            <a:ln w="3175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CFF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139-4A42-9680-E758467C56A1}"/>
              </c:ext>
            </c:extLst>
          </c:dPt>
          <c:dPt>
            <c:idx val="1"/>
            <c:bubble3D val="0"/>
            <c:spPr>
              <a:solidFill>
                <a:srgbClr val="69FF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39-4A42-9680-E758467C56A1}"/>
              </c:ext>
            </c:extLst>
          </c:dPt>
          <c:dPt>
            <c:idx val="2"/>
            <c:bubble3D val="0"/>
            <c:spPr>
              <a:solidFill>
                <a:srgbClr val="FFFF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139-4A42-9680-E758467C56A1}"/>
              </c:ext>
            </c:extLst>
          </c:dPt>
          <c:dPt>
            <c:idx val="3"/>
            <c:bubble3D val="0"/>
            <c:spPr>
              <a:solidFill>
                <a:srgbClr val="C0C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39-4A42-9680-E758467C56A1}"/>
              </c:ext>
            </c:extLst>
          </c:dPt>
          <c:dPt>
            <c:idx val="4"/>
            <c:bubble3D val="0"/>
            <c:spPr>
              <a:solidFill>
                <a:srgbClr val="C0C0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139-4A42-9680-E758467C56A1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39-4A42-9680-E758467C56A1}"/>
              </c:ext>
            </c:extLst>
          </c:dPt>
          <c:dPt>
            <c:idx val="6"/>
            <c:bubble3D val="0"/>
            <c:spPr>
              <a:solidFill>
                <a:srgbClr val="CC9C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9139-4A42-9680-E758467C56A1}"/>
              </c:ext>
            </c:extLst>
          </c:dPt>
          <c:dLbls>
            <c:dLbl>
              <c:idx val="0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9139-4A42-9680-E758467C56A1}"/>
                </c:ext>
              </c:extLst>
            </c:dLbl>
            <c:dLbl>
              <c:idx val="1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9139-4A42-9680-E758467C56A1}"/>
                </c:ext>
              </c:extLst>
            </c:dLbl>
            <c:dLbl>
              <c:idx val="2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9139-4A42-9680-E758467C56A1}"/>
                </c:ext>
              </c:extLst>
            </c:dLbl>
            <c:dLbl>
              <c:idx val="3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9139-4A42-9680-E758467C56A1}"/>
                </c:ext>
              </c:extLst>
            </c:dLbl>
            <c:dLbl>
              <c:idx val="4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9139-4A42-9680-E758467C56A1}"/>
                </c:ext>
              </c:extLst>
            </c:dLbl>
            <c:dLbl>
              <c:idx val="5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9139-4A42-9680-E758467C56A1}"/>
                </c:ext>
              </c:extLst>
            </c:dLbl>
            <c:dLbl>
              <c:idx val="6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9139-4A42-9680-E758467C56A1}"/>
                </c:ext>
              </c:extLst>
            </c:dLbl>
            <c:numFmt formatCode="0.0%;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Orçamento!$B$5:$B$11</c:f>
              <c:strCache>
                <c:ptCount val="7"/>
                <c:pt idx="0">
                  <c:v>Salários</c:v>
                </c:pt>
                <c:pt idx="1">
                  <c:v>13º. Salário</c:v>
                </c:pt>
                <c:pt idx="2">
                  <c:v>Férias</c:v>
                </c:pt>
                <c:pt idx="3">
                  <c:v>Zapana</c:v>
                </c:pt>
                <c:pt idx="4">
                  <c:v>DROPSHIPPING</c:v>
                </c:pt>
                <c:pt idx="5">
                  <c:v>Empréstimos</c:v>
                </c:pt>
                <c:pt idx="6">
                  <c:v>Outros</c:v>
                </c:pt>
              </c:strCache>
            </c:strRef>
          </c:cat>
          <c:val>
            <c:numRef>
              <c:f>Orçamento!$O$5:$O$11</c:f>
              <c:numCache>
                <c:formatCode>_(* #,##0.00_);_(* \(#,##0.00\);_(* \-??_);_(@_)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139-4A42-9680-E758467C5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3664426698435752"/>
          <c:y val="0.26989655704801602"/>
          <c:w val="0.24113524816490139"/>
          <c:h val="0.3667827334731947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E3E3E3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Habitação</a:t>
            </a:r>
          </a:p>
        </c:rich>
      </c:tx>
      <c:layout>
        <c:manualLayout>
          <c:xMode val="edge"/>
          <c:yMode val="edge"/>
          <c:x val="0.38534378238181222"/>
          <c:y val="0.1211076297123759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96694455282338"/>
          <c:y val="0.38754390737170769"/>
          <c:w val="0.44444547051720995"/>
          <c:h val="0.49135031113198652"/>
        </c:manualLayout>
      </c:layout>
      <c:pie3DChart>
        <c:varyColors val="1"/>
        <c:ser>
          <c:idx val="0"/>
          <c:order val="0"/>
          <c:spPr>
            <a:solidFill>
              <a:srgbClr val="8080FF"/>
            </a:solidFill>
            <a:ln w="3175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CFF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B93-4339-BA27-C56C182A68A7}"/>
              </c:ext>
            </c:extLst>
          </c:dPt>
          <c:dPt>
            <c:idx val="1"/>
            <c:bubble3D val="0"/>
            <c:spPr>
              <a:solidFill>
                <a:srgbClr val="69FF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93-4339-BA27-C56C182A68A7}"/>
              </c:ext>
            </c:extLst>
          </c:dPt>
          <c:dPt>
            <c:idx val="2"/>
            <c:bubble3D val="0"/>
            <c:spPr>
              <a:solidFill>
                <a:srgbClr val="FFFF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B93-4339-BA27-C56C182A68A7}"/>
              </c:ext>
            </c:extLst>
          </c:dPt>
          <c:dPt>
            <c:idx val="3"/>
            <c:bubble3D val="0"/>
            <c:spPr>
              <a:solidFill>
                <a:srgbClr val="C0C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93-4339-BA27-C56C182A68A7}"/>
              </c:ext>
            </c:extLst>
          </c:dPt>
          <c:dPt>
            <c:idx val="4"/>
            <c:bubble3D val="0"/>
            <c:spPr>
              <a:solidFill>
                <a:srgbClr val="C0C0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B93-4339-BA27-C56C182A68A7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93-4339-BA27-C56C182A68A7}"/>
              </c:ext>
            </c:extLst>
          </c:dPt>
          <c:dPt>
            <c:idx val="6"/>
            <c:bubble3D val="0"/>
            <c:spPr>
              <a:solidFill>
                <a:srgbClr val="CC9C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6B93-4339-BA27-C56C182A68A7}"/>
              </c:ext>
            </c:extLst>
          </c:dPt>
          <c:dPt>
            <c:idx val="7"/>
            <c:bubble3D val="0"/>
            <c:spPr>
              <a:solidFill>
                <a:srgbClr val="C0C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93-4339-BA27-C56C182A68A7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6B93-4339-BA27-C56C182A68A7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B93-4339-BA27-C56C182A68A7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6B93-4339-BA27-C56C182A68A7}"/>
              </c:ext>
            </c:extLst>
          </c:dPt>
          <c:dLbls>
            <c:dLbl>
              <c:idx val="0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6B93-4339-BA27-C56C182A68A7}"/>
                </c:ext>
              </c:extLst>
            </c:dLbl>
            <c:dLbl>
              <c:idx val="1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6B93-4339-BA27-C56C182A68A7}"/>
                </c:ext>
              </c:extLst>
            </c:dLbl>
            <c:dLbl>
              <c:idx val="2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6B93-4339-BA27-C56C182A68A7}"/>
                </c:ext>
              </c:extLst>
            </c:dLbl>
            <c:dLbl>
              <c:idx val="3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6B93-4339-BA27-C56C182A68A7}"/>
                </c:ext>
              </c:extLst>
            </c:dLbl>
            <c:dLbl>
              <c:idx val="4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6B93-4339-BA27-C56C182A68A7}"/>
                </c:ext>
              </c:extLst>
            </c:dLbl>
            <c:dLbl>
              <c:idx val="5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6B93-4339-BA27-C56C182A68A7}"/>
                </c:ext>
              </c:extLst>
            </c:dLbl>
            <c:dLbl>
              <c:idx val="6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6B93-4339-BA27-C56C182A68A7}"/>
                </c:ext>
              </c:extLst>
            </c:dLbl>
            <c:dLbl>
              <c:idx val="7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6B93-4339-BA27-C56C182A68A7}"/>
                </c:ext>
              </c:extLst>
            </c:dLbl>
            <c:dLbl>
              <c:idx val="8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8-6B93-4339-BA27-C56C182A68A7}"/>
                </c:ext>
              </c:extLst>
            </c:dLbl>
            <c:dLbl>
              <c:idx val="9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6B93-4339-BA27-C56C182A68A7}"/>
                </c:ext>
              </c:extLst>
            </c:dLbl>
            <c:dLbl>
              <c:idx val="10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A-6B93-4339-BA27-C56C182A68A7}"/>
                </c:ext>
              </c:extLst>
            </c:dLbl>
            <c:numFmt formatCode="0.0%;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Orçamento!$B$14:$B$24</c:f>
              <c:strCache>
                <c:ptCount val="11"/>
                <c:pt idx="0">
                  <c:v>IPTU</c:v>
                </c:pt>
                <c:pt idx="1">
                  <c:v>Água</c:v>
                </c:pt>
                <c:pt idx="2">
                  <c:v>Luz</c:v>
                </c:pt>
                <c:pt idx="3">
                  <c:v>Telefones</c:v>
                </c:pt>
                <c:pt idx="4">
                  <c:v>Celular</c:v>
                </c:pt>
                <c:pt idx="5">
                  <c:v>Netflix</c:v>
                </c:pt>
                <c:pt idx="6">
                  <c:v>TV por Assinatura</c:v>
                </c:pt>
                <c:pt idx="7">
                  <c:v>Supermercado</c:v>
                </c:pt>
                <c:pt idx="8">
                  <c:v>Empregada</c:v>
                </c:pt>
                <c:pt idx="9">
                  <c:v>Reformas/Consertos</c:v>
                </c:pt>
                <c:pt idx="10">
                  <c:v>Outros</c:v>
                </c:pt>
              </c:strCache>
            </c:strRef>
          </c:cat>
          <c:val>
            <c:numRef>
              <c:f>Orçamento!$O$14:$O$24</c:f>
              <c:numCache>
                <c:formatCode>_(* #,##0.00_);_(* \(#,##0.00\);_(* \-??_);_(@_)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300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B93-4339-BA27-C56C182A6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1063953885196978"/>
          <c:y val="5.1903114186851208E-2"/>
          <c:w val="0.26241184390958217"/>
          <c:h val="0.5743955534969893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E3E3E3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Saúde</a:t>
            </a:r>
          </a:p>
        </c:rich>
      </c:tx>
      <c:layout>
        <c:manualLayout>
          <c:xMode val="edge"/>
          <c:yMode val="edge"/>
          <c:x val="0.42553290767732044"/>
          <c:y val="3.8062283737024222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676166048329568"/>
          <c:y val="0.39792454774773556"/>
          <c:w val="0.45626582877564636"/>
          <c:h val="0.49827073804933847"/>
        </c:manualLayout>
      </c:layout>
      <c:pie3DChart>
        <c:varyColors val="1"/>
        <c:ser>
          <c:idx val="0"/>
          <c:order val="0"/>
          <c:spPr>
            <a:solidFill>
              <a:srgbClr val="4F81BD"/>
            </a:solidFill>
            <a:ln w="3175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CFF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FBB-42F3-9E36-24D9A0F56F67}"/>
              </c:ext>
            </c:extLst>
          </c:dPt>
          <c:dPt>
            <c:idx val="1"/>
            <c:bubble3D val="0"/>
            <c:spPr>
              <a:solidFill>
                <a:srgbClr val="69FF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BB-42F3-9E36-24D9A0F56F67}"/>
              </c:ext>
            </c:extLst>
          </c:dPt>
          <c:dPt>
            <c:idx val="2"/>
            <c:bubble3D val="0"/>
            <c:spPr>
              <a:solidFill>
                <a:srgbClr val="FFFF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FBB-42F3-9E36-24D9A0F56F67}"/>
              </c:ext>
            </c:extLst>
          </c:dPt>
          <c:dPt>
            <c:idx val="3"/>
            <c:bubble3D val="0"/>
            <c:spPr>
              <a:solidFill>
                <a:srgbClr val="C0C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BB-42F3-9E36-24D9A0F56F67}"/>
              </c:ext>
            </c:extLst>
          </c:dPt>
          <c:dPt>
            <c:idx val="4"/>
            <c:bubble3D val="0"/>
            <c:spPr>
              <a:solidFill>
                <a:srgbClr val="C0C0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FBB-42F3-9E36-24D9A0F56F67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BB-42F3-9E36-24D9A0F56F67}"/>
              </c:ext>
            </c:extLst>
          </c:dPt>
          <c:dLbls>
            <c:dLbl>
              <c:idx val="0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9FBB-42F3-9E36-24D9A0F56F67}"/>
                </c:ext>
              </c:extLst>
            </c:dLbl>
            <c:dLbl>
              <c:idx val="1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9FBB-42F3-9E36-24D9A0F56F67}"/>
                </c:ext>
              </c:extLst>
            </c:dLbl>
            <c:dLbl>
              <c:idx val="2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9FBB-42F3-9E36-24D9A0F56F67}"/>
                </c:ext>
              </c:extLst>
            </c:dLbl>
            <c:dLbl>
              <c:idx val="3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9FBB-42F3-9E36-24D9A0F56F67}"/>
                </c:ext>
              </c:extLst>
            </c:dLbl>
            <c:dLbl>
              <c:idx val="4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9FBB-42F3-9E36-24D9A0F56F67}"/>
                </c:ext>
              </c:extLst>
            </c:dLbl>
            <c:dLbl>
              <c:idx val="5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9FBB-42F3-9E36-24D9A0F56F67}"/>
                </c:ext>
              </c:extLst>
            </c:dLbl>
            <c:numFmt formatCode="0.0%;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Orçamento!$B$27:$B$32</c:f>
              <c:strCache>
                <c:ptCount val="6"/>
                <c:pt idx="0">
                  <c:v>Plano de Saúde</c:v>
                </c:pt>
                <c:pt idx="1">
                  <c:v>Médico</c:v>
                </c:pt>
                <c:pt idx="2">
                  <c:v>Dentista</c:v>
                </c:pt>
                <c:pt idx="3">
                  <c:v>Medicamentos</c:v>
                </c:pt>
                <c:pt idx="4">
                  <c:v>Seguro de Vida</c:v>
                </c:pt>
                <c:pt idx="5">
                  <c:v>Outros</c:v>
                </c:pt>
              </c:strCache>
            </c:strRef>
          </c:cat>
          <c:val>
            <c:numRef>
              <c:f>Orçamento!$O$27:$O$32</c:f>
              <c:numCache>
                <c:formatCode>_(* #,##0.00_);_(* \(#,##0.00\);_(* \-??_);_(@_)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FBB-42F3-9E36-24D9A0F56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6974119369830545"/>
          <c:y val="0.33218065734862723"/>
          <c:w val="0.21513052003251365"/>
          <c:h val="0.3148792560099538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E3E3E3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Transporte</a:t>
            </a:r>
          </a:p>
        </c:rich>
      </c:tx>
      <c:layout>
        <c:manualLayout>
          <c:xMode val="edge"/>
          <c:yMode val="edge"/>
          <c:x val="0.36879507082891233"/>
          <c:y val="0.1211076297123759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040237700016853"/>
          <c:y val="0.36332241316097597"/>
          <c:w val="0.4869987602475811"/>
          <c:h val="0.53979329955345001"/>
        </c:manualLayout>
      </c:layout>
      <c:pie3DChart>
        <c:varyColors val="1"/>
        <c:ser>
          <c:idx val="0"/>
          <c:order val="0"/>
          <c:spPr>
            <a:solidFill>
              <a:srgbClr val="4F81BD"/>
            </a:solidFill>
            <a:ln w="3175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CFF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57A-4F36-B9F0-B3D879F40B9F}"/>
              </c:ext>
            </c:extLst>
          </c:dPt>
          <c:dPt>
            <c:idx val="1"/>
            <c:bubble3D val="0"/>
            <c:spPr>
              <a:solidFill>
                <a:srgbClr val="69FF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7A-4F36-B9F0-B3D879F40B9F}"/>
              </c:ext>
            </c:extLst>
          </c:dPt>
          <c:dPt>
            <c:idx val="2"/>
            <c:bubble3D val="0"/>
            <c:spPr>
              <a:solidFill>
                <a:srgbClr val="FFFF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57A-4F36-B9F0-B3D879F40B9F}"/>
              </c:ext>
            </c:extLst>
          </c:dPt>
          <c:dPt>
            <c:idx val="3"/>
            <c:bubble3D val="0"/>
            <c:spPr>
              <a:solidFill>
                <a:srgbClr val="C0C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7A-4F36-B9F0-B3D879F40B9F}"/>
              </c:ext>
            </c:extLst>
          </c:dPt>
          <c:dPt>
            <c:idx val="4"/>
            <c:bubble3D val="0"/>
            <c:spPr>
              <a:solidFill>
                <a:srgbClr val="C0C0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857A-4F36-B9F0-B3D879F40B9F}"/>
              </c:ext>
            </c:extLst>
          </c:dPt>
          <c:dLbls>
            <c:dLbl>
              <c:idx val="0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857A-4F36-B9F0-B3D879F40B9F}"/>
                </c:ext>
              </c:extLst>
            </c:dLbl>
            <c:dLbl>
              <c:idx val="1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857A-4F36-B9F0-B3D879F40B9F}"/>
                </c:ext>
              </c:extLst>
            </c:dLbl>
            <c:dLbl>
              <c:idx val="2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857A-4F36-B9F0-B3D879F40B9F}"/>
                </c:ext>
              </c:extLst>
            </c:dLbl>
            <c:dLbl>
              <c:idx val="3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857A-4F36-B9F0-B3D879F40B9F}"/>
                </c:ext>
              </c:extLst>
            </c:dLbl>
            <c:dLbl>
              <c:idx val="4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857A-4F36-B9F0-B3D879F40B9F}"/>
                </c:ext>
              </c:extLst>
            </c:dLbl>
            <c:numFmt formatCode="0.0%;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Orçamento!$B$35:$B$39</c:f>
              <c:strCache>
                <c:ptCount val="5"/>
                <c:pt idx="0">
                  <c:v>Ônibus</c:v>
                </c:pt>
                <c:pt idx="1">
                  <c:v>Metrô</c:v>
                </c:pt>
                <c:pt idx="2">
                  <c:v>Trem</c:v>
                </c:pt>
                <c:pt idx="3">
                  <c:v>Táxi</c:v>
                </c:pt>
                <c:pt idx="4">
                  <c:v>Outros</c:v>
                </c:pt>
              </c:strCache>
            </c:strRef>
          </c:cat>
          <c:val>
            <c:numRef>
              <c:f>Orçamento!$O$35:$O$39</c:f>
              <c:numCache>
                <c:formatCode>_(* #,##0.00_);_(* \(#,##0.00\);_(* \-??_);_(@_)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57A-4F36-B9F0-B3D879F40B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104192649677656"/>
          <c:y val="0.36332252586073799"/>
          <c:w val="0.11820355788859727"/>
          <c:h val="0.2629761418231025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E3E3E3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Automóvel</a:t>
            </a:r>
          </a:p>
        </c:rich>
      </c:tx>
      <c:layout>
        <c:manualLayout>
          <c:xMode val="edge"/>
          <c:yMode val="edge"/>
          <c:x val="0.37825158380025192"/>
          <c:y val="3.8062283737024222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858201874173209"/>
          <c:y val="0.37024284007832786"/>
          <c:w val="0.49881911850601751"/>
          <c:h val="0.55017393992947783"/>
        </c:manualLayout>
      </c:layout>
      <c:pie3DChart>
        <c:varyColors val="1"/>
        <c:ser>
          <c:idx val="0"/>
          <c:order val="0"/>
          <c:spPr>
            <a:solidFill>
              <a:srgbClr val="8080FF"/>
            </a:solidFill>
            <a:ln w="3175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CFF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C48-427D-9F0E-30D50469807C}"/>
              </c:ext>
            </c:extLst>
          </c:dPt>
          <c:dPt>
            <c:idx val="1"/>
            <c:bubble3D val="0"/>
            <c:spPr>
              <a:solidFill>
                <a:srgbClr val="69FF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48-427D-9F0E-30D50469807C}"/>
              </c:ext>
            </c:extLst>
          </c:dPt>
          <c:dPt>
            <c:idx val="2"/>
            <c:bubble3D val="0"/>
            <c:spPr>
              <a:solidFill>
                <a:srgbClr val="FFFF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C48-427D-9F0E-30D50469807C}"/>
              </c:ext>
            </c:extLst>
          </c:dPt>
          <c:dPt>
            <c:idx val="3"/>
            <c:bubble3D val="0"/>
            <c:spPr>
              <a:solidFill>
                <a:srgbClr val="C0C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48-427D-9F0E-30D50469807C}"/>
              </c:ext>
            </c:extLst>
          </c:dPt>
          <c:dPt>
            <c:idx val="4"/>
            <c:bubble3D val="0"/>
            <c:spPr>
              <a:solidFill>
                <a:srgbClr val="C0C0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C48-427D-9F0E-30D50469807C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48-427D-9F0E-30D50469807C}"/>
              </c:ext>
            </c:extLst>
          </c:dPt>
          <c:dPt>
            <c:idx val="6"/>
            <c:bubble3D val="0"/>
            <c:spPr>
              <a:solidFill>
                <a:srgbClr val="CC9C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C48-427D-9F0E-30D50469807C}"/>
              </c:ext>
            </c:extLst>
          </c:dPt>
          <c:dPt>
            <c:idx val="7"/>
            <c:bubble3D val="0"/>
            <c:spPr>
              <a:solidFill>
                <a:srgbClr val="C0C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48-427D-9F0E-30D50469807C}"/>
              </c:ext>
            </c:extLst>
          </c:dPt>
          <c:dLbls>
            <c:dLbl>
              <c:idx val="0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7C48-427D-9F0E-30D50469807C}"/>
                </c:ext>
              </c:extLst>
            </c:dLbl>
            <c:dLbl>
              <c:idx val="1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7C48-427D-9F0E-30D50469807C}"/>
                </c:ext>
              </c:extLst>
            </c:dLbl>
            <c:dLbl>
              <c:idx val="2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7C48-427D-9F0E-30D50469807C}"/>
                </c:ext>
              </c:extLst>
            </c:dLbl>
            <c:dLbl>
              <c:idx val="3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7C48-427D-9F0E-30D50469807C}"/>
                </c:ext>
              </c:extLst>
            </c:dLbl>
            <c:dLbl>
              <c:idx val="4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7C48-427D-9F0E-30D50469807C}"/>
                </c:ext>
              </c:extLst>
            </c:dLbl>
            <c:dLbl>
              <c:idx val="5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7C48-427D-9F0E-30D50469807C}"/>
                </c:ext>
              </c:extLst>
            </c:dLbl>
            <c:dLbl>
              <c:idx val="6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7C48-427D-9F0E-30D50469807C}"/>
                </c:ext>
              </c:extLst>
            </c:dLbl>
            <c:dLbl>
              <c:idx val="7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7C48-427D-9F0E-30D50469807C}"/>
                </c:ext>
              </c:extLst>
            </c:dLbl>
            <c:numFmt formatCode="0.0%;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Orçamento!$B$42:$B$49</c:f>
              <c:strCache>
                <c:ptCount val="8"/>
                <c:pt idx="0">
                  <c:v>Prestação</c:v>
                </c:pt>
                <c:pt idx="1">
                  <c:v>Seguro</c:v>
                </c:pt>
                <c:pt idx="2">
                  <c:v>Combustível</c:v>
                </c:pt>
                <c:pt idx="3">
                  <c:v>Lavagens</c:v>
                </c:pt>
                <c:pt idx="4">
                  <c:v>IPVA</c:v>
                </c:pt>
                <c:pt idx="5">
                  <c:v>Mecânico</c:v>
                </c:pt>
                <c:pt idx="6">
                  <c:v>Multas</c:v>
                </c:pt>
                <c:pt idx="7">
                  <c:v>Outros</c:v>
                </c:pt>
              </c:strCache>
            </c:strRef>
          </c:cat>
          <c:val>
            <c:numRef>
              <c:f>Orçamento!$O$42:$O$49</c:f>
              <c:numCache>
                <c:formatCode>_(* #,##0.00_);_(* \(#,##0.00\);_(* \-??_);_(@_)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C48-427D-9F0E-30D504698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2884309674056704"/>
          <c:y val="0.22837406569853508"/>
          <c:w val="0.17494139473700543"/>
          <c:h val="0.4186858476600459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E3E3E3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Despesas Pessoais</a:t>
            </a:r>
          </a:p>
        </c:rich>
      </c:tx>
      <c:layout>
        <c:manualLayout>
          <c:xMode val="edge"/>
          <c:yMode val="edge"/>
          <c:x val="0.27896055546248211"/>
          <c:y val="0.1211076297123759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203351717992108"/>
          <c:y val="0.35640198624362401"/>
          <c:w val="0.49645504685433023"/>
          <c:h val="0.54671372647080196"/>
        </c:manualLayout>
      </c:layout>
      <c:pie3DChart>
        <c:varyColors val="1"/>
        <c:ser>
          <c:idx val="0"/>
          <c:order val="0"/>
          <c:spPr>
            <a:solidFill>
              <a:srgbClr val="8080FF"/>
            </a:solidFill>
            <a:ln w="3175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CFF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DB4-4763-A8C1-5274E67C0EFA}"/>
              </c:ext>
            </c:extLst>
          </c:dPt>
          <c:dPt>
            <c:idx val="1"/>
            <c:bubble3D val="0"/>
            <c:spPr>
              <a:solidFill>
                <a:srgbClr val="69FF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B4-4763-A8C1-5274E67C0EFA}"/>
              </c:ext>
            </c:extLst>
          </c:dPt>
          <c:dPt>
            <c:idx val="2"/>
            <c:bubble3D val="0"/>
            <c:spPr>
              <a:solidFill>
                <a:srgbClr val="FFFF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DB4-4763-A8C1-5274E67C0EFA}"/>
              </c:ext>
            </c:extLst>
          </c:dPt>
          <c:dPt>
            <c:idx val="3"/>
            <c:bubble3D val="0"/>
            <c:spPr>
              <a:solidFill>
                <a:srgbClr val="C0C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B4-4763-A8C1-5274E67C0EFA}"/>
              </c:ext>
            </c:extLst>
          </c:dPt>
          <c:dPt>
            <c:idx val="4"/>
            <c:bubble3D val="0"/>
            <c:spPr>
              <a:solidFill>
                <a:srgbClr val="C0C0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DB4-4763-A8C1-5274E67C0EFA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B4-4763-A8C1-5274E67C0EFA}"/>
              </c:ext>
            </c:extLst>
          </c:dPt>
          <c:dPt>
            <c:idx val="6"/>
            <c:bubble3D val="0"/>
            <c:spPr>
              <a:solidFill>
                <a:srgbClr val="CC9C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DDB4-4763-A8C1-5274E67C0EFA}"/>
              </c:ext>
            </c:extLst>
          </c:dPt>
          <c:dPt>
            <c:idx val="7"/>
            <c:bubble3D val="0"/>
            <c:spPr>
              <a:solidFill>
                <a:srgbClr val="C0C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B4-4763-A8C1-5274E67C0EFA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DDB4-4763-A8C1-5274E67C0EFA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DB4-4763-A8C1-5274E67C0EFA}"/>
              </c:ext>
            </c:extLst>
          </c:dPt>
          <c:dLbls>
            <c:dLbl>
              <c:idx val="0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DDB4-4763-A8C1-5274E67C0EFA}"/>
                </c:ext>
              </c:extLst>
            </c:dLbl>
            <c:dLbl>
              <c:idx val="1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DB4-4763-A8C1-5274E67C0EFA}"/>
                </c:ext>
              </c:extLst>
            </c:dLbl>
            <c:dLbl>
              <c:idx val="2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DDB4-4763-A8C1-5274E67C0EFA}"/>
                </c:ext>
              </c:extLst>
            </c:dLbl>
            <c:dLbl>
              <c:idx val="3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DDB4-4763-A8C1-5274E67C0EFA}"/>
                </c:ext>
              </c:extLst>
            </c:dLbl>
            <c:dLbl>
              <c:idx val="4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DDB4-4763-A8C1-5274E67C0EFA}"/>
                </c:ext>
              </c:extLst>
            </c:dLbl>
            <c:dLbl>
              <c:idx val="5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DDB4-4763-A8C1-5274E67C0EFA}"/>
                </c:ext>
              </c:extLst>
            </c:dLbl>
            <c:dLbl>
              <c:idx val="6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DDB4-4763-A8C1-5274E67C0EFA}"/>
                </c:ext>
              </c:extLst>
            </c:dLbl>
            <c:dLbl>
              <c:idx val="7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DDB4-4763-A8C1-5274E67C0EFA}"/>
                </c:ext>
              </c:extLst>
            </c:dLbl>
            <c:dLbl>
              <c:idx val="8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8-DDB4-4763-A8C1-5274E67C0EFA}"/>
                </c:ext>
              </c:extLst>
            </c:dLbl>
            <c:dLbl>
              <c:idx val="9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DDB4-4763-A8C1-5274E67C0EFA}"/>
                </c:ext>
              </c:extLst>
            </c:dLbl>
            <c:numFmt formatCode="0.0%;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Orçamento!$B$52:$B$61</c:f>
              <c:strCache>
                <c:ptCount val="10"/>
                <c:pt idx="0">
                  <c:v>Higiene Pessoal</c:v>
                </c:pt>
                <c:pt idx="1">
                  <c:v>Cosméticos</c:v>
                </c:pt>
                <c:pt idx="2">
                  <c:v>Cabeleireiro</c:v>
                </c:pt>
                <c:pt idx="3">
                  <c:v>Vestuário</c:v>
                </c:pt>
                <c:pt idx="4">
                  <c:v>Esteticista</c:v>
                </c:pt>
                <c:pt idx="5">
                  <c:v>Academia</c:v>
                </c:pt>
                <c:pt idx="6">
                  <c:v>Telefone Celular</c:v>
                </c:pt>
                <c:pt idx="7">
                  <c:v>Pager</c:v>
                </c:pt>
                <c:pt idx="8">
                  <c:v>Cursos</c:v>
                </c:pt>
                <c:pt idx="9">
                  <c:v>CNPJ</c:v>
                </c:pt>
              </c:strCache>
            </c:strRef>
          </c:cat>
          <c:val>
            <c:numRef>
              <c:f>Orçamento!$O$52:$O$61</c:f>
              <c:numCache>
                <c:formatCode>_(* #,##0.00_);_(* \(#,##0.00\);_(* \-??_);_(@_)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DB4-4763-A8C1-5274E67C0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7919745847371917"/>
          <c:y val="0.10726643598615918"/>
          <c:w val="0.21749458622636708"/>
          <c:h val="0.5224920760337483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E3E3E3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Lazer</a:t>
            </a:r>
          </a:p>
        </c:rich>
      </c:tx>
      <c:layout>
        <c:manualLayout>
          <c:xMode val="edge"/>
          <c:yMode val="edge"/>
          <c:x val="0.4302610400650273"/>
          <c:y val="0.11764742209991917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730537387654652"/>
          <c:y val="0.37716326699567981"/>
          <c:w val="0.45626582877564636"/>
          <c:h val="0.50173095150801439"/>
        </c:manualLayout>
      </c:layout>
      <c:pie3DChart>
        <c:varyColors val="1"/>
        <c:ser>
          <c:idx val="0"/>
          <c:order val="0"/>
          <c:spPr>
            <a:solidFill>
              <a:srgbClr val="8080FF"/>
            </a:solidFill>
            <a:ln w="3175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CFF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F7B-447B-A8C9-CA43B63C936D}"/>
              </c:ext>
            </c:extLst>
          </c:dPt>
          <c:dPt>
            <c:idx val="1"/>
            <c:bubble3D val="0"/>
            <c:spPr>
              <a:solidFill>
                <a:srgbClr val="69FF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7B-447B-A8C9-CA43B63C936D}"/>
              </c:ext>
            </c:extLst>
          </c:dPt>
          <c:dPt>
            <c:idx val="2"/>
            <c:bubble3D val="0"/>
            <c:spPr>
              <a:solidFill>
                <a:srgbClr val="FFFF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F7B-447B-A8C9-CA43B63C936D}"/>
              </c:ext>
            </c:extLst>
          </c:dPt>
          <c:dPt>
            <c:idx val="3"/>
            <c:bubble3D val="0"/>
            <c:spPr>
              <a:solidFill>
                <a:srgbClr val="C0C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7B-447B-A8C9-CA43B63C936D}"/>
              </c:ext>
            </c:extLst>
          </c:dPt>
          <c:dPt>
            <c:idx val="4"/>
            <c:bubble3D val="0"/>
            <c:spPr>
              <a:solidFill>
                <a:srgbClr val="C0C0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F7B-447B-A8C9-CA43B63C936D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7B-447B-A8C9-CA43B63C936D}"/>
              </c:ext>
            </c:extLst>
          </c:dPt>
          <c:dPt>
            <c:idx val="6"/>
            <c:bubble3D val="0"/>
            <c:spPr>
              <a:solidFill>
                <a:srgbClr val="CC9C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CF7B-447B-A8C9-CA43B63C936D}"/>
              </c:ext>
            </c:extLst>
          </c:dPt>
          <c:dPt>
            <c:idx val="7"/>
            <c:bubble3D val="0"/>
            <c:spPr>
              <a:solidFill>
                <a:srgbClr val="C0C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7B-447B-A8C9-CA43B63C936D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CF7B-447B-A8C9-CA43B63C936D}"/>
              </c:ext>
            </c:extLst>
          </c:dPt>
          <c:dLbls>
            <c:dLbl>
              <c:idx val="0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CF7B-447B-A8C9-CA43B63C936D}"/>
                </c:ext>
              </c:extLst>
            </c:dLbl>
            <c:dLbl>
              <c:idx val="1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CF7B-447B-A8C9-CA43B63C936D}"/>
                </c:ext>
              </c:extLst>
            </c:dLbl>
            <c:dLbl>
              <c:idx val="2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CF7B-447B-A8C9-CA43B63C936D}"/>
                </c:ext>
              </c:extLst>
            </c:dLbl>
            <c:dLbl>
              <c:idx val="3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CF7B-447B-A8C9-CA43B63C936D}"/>
                </c:ext>
              </c:extLst>
            </c:dLbl>
            <c:dLbl>
              <c:idx val="4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CF7B-447B-A8C9-CA43B63C936D}"/>
                </c:ext>
              </c:extLst>
            </c:dLbl>
            <c:dLbl>
              <c:idx val="5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CF7B-447B-A8C9-CA43B63C936D}"/>
                </c:ext>
              </c:extLst>
            </c:dLbl>
            <c:dLbl>
              <c:idx val="6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CF7B-447B-A8C9-CA43B63C936D}"/>
                </c:ext>
              </c:extLst>
            </c:dLbl>
            <c:dLbl>
              <c:idx val="7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CF7B-447B-A8C9-CA43B63C936D}"/>
                </c:ext>
              </c:extLst>
            </c:dLbl>
            <c:dLbl>
              <c:idx val="8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8-CF7B-447B-A8C9-CA43B63C936D}"/>
                </c:ext>
              </c:extLst>
            </c:dLbl>
            <c:numFmt formatCode="0.0%;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Orçamento!$B$64:$B$72</c:f>
              <c:strCache>
                <c:ptCount val="9"/>
                <c:pt idx="0">
                  <c:v>Restaurantes</c:v>
                </c:pt>
                <c:pt idx="1">
                  <c:v>Cafés/Bares/Boates</c:v>
                </c:pt>
                <c:pt idx="2">
                  <c:v>Livraria</c:v>
                </c:pt>
                <c:pt idx="3">
                  <c:v>Locadora de Vídeo</c:v>
                </c:pt>
                <c:pt idx="4">
                  <c:v>CDs, Fitas, acessórios</c:v>
                </c:pt>
                <c:pt idx="5">
                  <c:v>Passagens</c:v>
                </c:pt>
                <c:pt idx="6">
                  <c:v>Hotéis</c:v>
                </c:pt>
                <c:pt idx="7">
                  <c:v>Passeios</c:v>
                </c:pt>
                <c:pt idx="8">
                  <c:v>Outros</c:v>
                </c:pt>
              </c:strCache>
            </c:strRef>
          </c:cat>
          <c:val>
            <c:numRef>
              <c:f>Orçamento!$O$64:$O$72</c:f>
              <c:numCache>
                <c:formatCode>_(* #,##0.00_);_(* \(#,##0.00\);_(* \-??_);_(@_)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F7B-447B-A8C9-CA43B63C9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48699887691343552"/>
          <c:y val="0.16609032867431361"/>
          <c:w val="0.76595943237591757"/>
          <c:h val="0.63667929052121075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E3E3E3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Cartões de Crédito
sub-title</a:t>
            </a:r>
          </a:p>
        </c:rich>
      </c:tx>
      <c:layout>
        <c:manualLayout>
          <c:xMode val="edge"/>
          <c:yMode val="edge"/>
          <c:x val="0.29078088643174921"/>
          <c:y val="0.11764742209991917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985866360691769"/>
          <c:y val="0.41522561504111538"/>
          <c:w val="0.45862990042733365"/>
          <c:h val="0.50519116496669036"/>
        </c:manualLayout>
      </c:layout>
      <c:pie3DChart>
        <c:varyColors val="1"/>
        <c:ser>
          <c:idx val="0"/>
          <c:order val="0"/>
          <c:spPr>
            <a:solidFill>
              <a:srgbClr val="4F81BD"/>
            </a:solidFill>
            <a:ln w="3175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CFF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B8C-46BD-88E0-CA018B3179DA}"/>
              </c:ext>
            </c:extLst>
          </c:dPt>
          <c:dPt>
            <c:idx val="1"/>
            <c:bubble3D val="0"/>
            <c:spPr>
              <a:solidFill>
                <a:srgbClr val="69FF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8C-46BD-88E0-CA018B3179DA}"/>
              </c:ext>
            </c:extLst>
          </c:dPt>
          <c:dPt>
            <c:idx val="2"/>
            <c:bubble3D val="0"/>
            <c:spPr>
              <a:solidFill>
                <a:srgbClr val="FFFF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B8C-46BD-88E0-CA018B3179DA}"/>
              </c:ext>
            </c:extLst>
          </c:dPt>
          <c:dLbls>
            <c:dLbl>
              <c:idx val="0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6B8C-46BD-88E0-CA018B3179DA}"/>
                </c:ext>
              </c:extLst>
            </c:dLbl>
            <c:dLbl>
              <c:idx val="1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6B8C-46BD-88E0-CA018B3179DA}"/>
                </c:ext>
              </c:extLst>
            </c:dLbl>
            <c:dLbl>
              <c:idx val="2"/>
              <c:numFmt formatCode="0.0%;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6B8C-46BD-88E0-CA018B3179DA}"/>
                </c:ext>
              </c:extLst>
            </c:dLbl>
            <c:numFmt formatCode="0.0%;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Orçamento!$B$75:$B$84</c:f>
              <c:strCache>
                <c:ptCount val="10"/>
                <c:pt idx="0">
                  <c:v>INTER</c:v>
                </c:pt>
                <c:pt idx="1">
                  <c:v>NUBANK</c:v>
                </c:pt>
                <c:pt idx="2">
                  <c:v>SANTANDER</c:v>
                </c:pt>
                <c:pt idx="3">
                  <c:v>ESKALA</c:v>
                </c:pt>
                <c:pt idx="4">
                  <c:v>RIACHUELO</c:v>
                </c:pt>
                <c:pt idx="5">
                  <c:v>ORIGINAL</c:v>
                </c:pt>
                <c:pt idx="6">
                  <c:v>PAN</c:v>
                </c:pt>
                <c:pt idx="7">
                  <c:v>BB</c:v>
                </c:pt>
                <c:pt idx="8">
                  <c:v>MERCADO PAGO</c:v>
                </c:pt>
                <c:pt idx="9">
                  <c:v>Outros</c:v>
                </c:pt>
              </c:strCache>
            </c:strRef>
          </c:cat>
          <c:val>
            <c:numRef>
              <c:f>Orçamento!$O$75:$O$84</c:f>
              <c:numCache>
                <c:formatCode>_(* #,##0.00_);_(* \(#,##0.00\);_(* \-??_);_(@_)</c:formatCode>
                <c:ptCount val="10"/>
                <c:pt idx="0">
                  <c:v>1210</c:v>
                </c:pt>
                <c:pt idx="1">
                  <c:v>698</c:v>
                </c:pt>
                <c:pt idx="2">
                  <c:v>1081</c:v>
                </c:pt>
                <c:pt idx="3">
                  <c:v>250</c:v>
                </c:pt>
                <c:pt idx="4">
                  <c:v>140</c:v>
                </c:pt>
                <c:pt idx="5">
                  <c:v>470</c:v>
                </c:pt>
                <c:pt idx="6">
                  <c:v>60</c:v>
                </c:pt>
                <c:pt idx="7">
                  <c:v>987</c:v>
                </c:pt>
                <c:pt idx="8">
                  <c:v>1060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8C-46BD-88E0-CA018B317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2411496435286018"/>
          <c:y val="0.50865124558392139"/>
          <c:w val="0.78960009431445188"/>
          <c:h val="0.6678211590333215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E3E3E3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0" i="0" u="none" strike="noStrike" baseline="0">
                <a:solidFill>
                  <a:srgbClr val="FF0000"/>
                </a:solidFill>
                <a:latin typeface="Wide Latin"/>
                <a:ea typeface="Wide Latin"/>
                <a:cs typeface="Wide Latin"/>
              </a:defRPr>
            </a:pPr>
            <a:r>
              <a:rPr lang="en-US"/>
              <a:t>Gastos Com Dependentes
sub-title</a:t>
            </a:r>
          </a:p>
        </c:rich>
      </c:tx>
      <c:layout>
        <c:manualLayout>
          <c:xMode val="edge"/>
          <c:yMode val="edge"/>
          <c:x val="0.11040609137055837"/>
          <c:y val="6.5573770491803282E-2"/>
        </c:manualLayout>
      </c:layout>
      <c:overlay val="0"/>
      <c:spPr>
        <a:noFill/>
        <a:ln w="25400">
          <a:noFill/>
        </a:ln>
      </c:spPr>
    </c:title>
    <c:autoTitleDeleted val="0"/>
    <c:view3D>
      <c:rotX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928934010152284"/>
          <c:y val="0.31147565916020359"/>
          <c:w val="0.53553299492385786"/>
          <c:h val="0.59344309797891426"/>
        </c:manualLayout>
      </c:layout>
      <c:pie3DChart>
        <c:varyColors val="1"/>
        <c:ser>
          <c:idx val="0"/>
          <c:order val="0"/>
          <c:spPr>
            <a:solidFill>
              <a:srgbClr val="8080FF"/>
            </a:solidFill>
            <a:ln w="3175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33CCCC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7C2-4678-A14F-93BDF47BE2C9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C2-4678-A14F-93BDF47BE2C9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7C2-4678-A14F-93BDF47BE2C9}"/>
              </c:ext>
            </c:extLst>
          </c:dPt>
          <c:dPt>
            <c:idx val="3"/>
            <c:bubble3D val="0"/>
            <c:spPr>
              <a:solidFill>
                <a:srgbClr val="69FF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C2-4678-A14F-93BDF47BE2C9}"/>
              </c:ext>
            </c:extLst>
          </c:dPt>
          <c:dPt>
            <c:idx val="4"/>
            <c:bubble3D val="0"/>
            <c:spPr>
              <a:solidFill>
                <a:srgbClr val="C0C0C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B7C2-4678-A14F-93BDF47BE2C9}"/>
              </c:ext>
            </c:extLst>
          </c:dPt>
          <c:dPt>
            <c:idx val="5"/>
            <c:bubble3D val="0"/>
            <c:spPr>
              <a:solidFill>
                <a:srgbClr val="FF0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7C2-4678-A14F-93BDF47BE2C9}"/>
              </c:ext>
            </c:extLst>
          </c:dPt>
          <c:dPt>
            <c:idx val="6"/>
            <c:bubble3D val="0"/>
            <c:spPr>
              <a:solidFill>
                <a:srgbClr val="0000FF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B7C2-4678-A14F-93BDF47BE2C9}"/>
              </c:ext>
            </c:extLst>
          </c:dPt>
          <c:dPt>
            <c:idx val="7"/>
            <c:bubble3D val="0"/>
            <c:spPr>
              <a:solidFill>
                <a:srgbClr val="00FF0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7C2-4678-A14F-93BDF47BE2C9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3175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B7C2-4678-A14F-93BDF47BE2C9}"/>
              </c:ext>
            </c:extLst>
          </c:dPt>
          <c:dLbls>
            <c:dLbl>
              <c:idx val="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B7C2-4678-A14F-93BDF47BE2C9}"/>
                </c:ext>
              </c:extLst>
            </c:dLbl>
            <c:dLbl>
              <c:idx val="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7C2-4678-A14F-93BDF47BE2C9}"/>
                </c:ext>
              </c:extLst>
            </c:dLbl>
            <c:dLbl>
              <c:idx val="2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B7C2-4678-A14F-93BDF47BE2C9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7C2-4678-A14F-93BDF47BE2C9}"/>
                </c:ext>
              </c:extLst>
            </c:dLbl>
            <c:dLbl>
              <c:idx val="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B7C2-4678-A14F-93BDF47BE2C9}"/>
                </c:ext>
              </c:extLst>
            </c:dLbl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B7C2-4678-A14F-93BDF47BE2C9}"/>
                </c:ext>
              </c:extLst>
            </c:dLbl>
            <c:dLbl>
              <c:idx val="6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B7C2-4678-A14F-93BDF47BE2C9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Orçamento!$B$87:$B$95</c:f>
              <c:strCache>
                <c:ptCount val="9"/>
                <c:pt idx="0">
                  <c:v>Escola/Faculdade</c:v>
                </c:pt>
                <c:pt idx="1">
                  <c:v>Cursos Extras</c:v>
                </c:pt>
                <c:pt idx="2">
                  <c:v>Material escolar</c:v>
                </c:pt>
                <c:pt idx="3">
                  <c:v>Esportes/Uniformes</c:v>
                </c:pt>
                <c:pt idx="4">
                  <c:v>Mesada</c:v>
                </c:pt>
                <c:pt idx="5">
                  <c:v>Passeios/Férias</c:v>
                </c:pt>
                <c:pt idx="6">
                  <c:v>Vestuário</c:v>
                </c:pt>
                <c:pt idx="7">
                  <c:v>Saúde/Medicamentos</c:v>
                </c:pt>
                <c:pt idx="8">
                  <c:v>Outros</c:v>
                </c:pt>
              </c:strCache>
            </c:strRef>
          </c:cat>
          <c:val>
            <c:numRef>
              <c:f>Orçamento!$O$87:$O$95</c:f>
              <c:numCache>
                <c:formatCode>_(* #,##0.00_);_(* \(#,##0.00\);_(* \-??_);_(@_)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7C2-4678-A14F-93BDF47BE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6725888324873097"/>
          <c:y val="0.1934427950604535"/>
          <c:w val="0.22208121827411165"/>
          <c:h val="0.3409839507766447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  <c:userShapes r:id="rId1"/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409575</xdr:rowOff>
    </xdr:from>
    <xdr:to>
      <xdr:col>15</xdr:col>
      <xdr:colOff>0</xdr:colOff>
      <xdr:row>0</xdr:row>
      <xdr:rowOff>409575</xdr:rowOff>
    </xdr:to>
    <xdr:sp macro="" textlink="">
      <xdr:nvSpPr>
        <xdr:cNvPr id="1032" name="Line 3">
          <a:extLst>
            <a:ext uri="{FF2B5EF4-FFF2-40B4-BE49-F238E27FC236}">
              <a16:creationId xmlns:a16="http://schemas.microsoft.com/office/drawing/2014/main" id="{6030E0A6-A9EC-4371-B682-489C58B0EA57}"/>
            </a:ext>
          </a:extLst>
        </xdr:cNvPr>
        <xdr:cNvSpPr>
          <a:spLocks noChangeShapeType="1"/>
        </xdr:cNvSpPr>
      </xdr:nvSpPr>
      <xdr:spPr bwMode="auto">
        <a:xfrm>
          <a:off x="2143125" y="409575"/>
          <a:ext cx="8572500" cy="0"/>
        </a:xfrm>
        <a:prstGeom prst="line">
          <a:avLst/>
        </a:prstGeom>
        <a:noFill/>
        <a:ln w="9360">
          <a:solidFill>
            <a:srgbClr val="C0C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523875</xdr:colOff>
      <xdr:row>39</xdr:row>
      <xdr:rowOff>0</xdr:rowOff>
    </xdr:to>
    <xdr:graphicFrame macro="">
      <xdr:nvGraphicFramePr>
        <xdr:cNvPr id="2056" name="Chart 1">
          <a:extLst>
            <a:ext uri="{FF2B5EF4-FFF2-40B4-BE49-F238E27FC236}">
              <a16:creationId xmlns:a16="http://schemas.microsoft.com/office/drawing/2014/main" id="{1332E2CD-9E02-4F05-8C90-0443A5F8C5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</xdr:row>
      <xdr:rowOff>9525</xdr:rowOff>
    </xdr:from>
    <xdr:to>
      <xdr:col>10</xdr:col>
      <xdr:colOff>133350</xdr:colOff>
      <xdr:row>36</xdr:row>
      <xdr:rowOff>152400</xdr:rowOff>
    </xdr:to>
    <xdr:graphicFrame macro="">
      <xdr:nvGraphicFramePr>
        <xdr:cNvPr id="3094" name="Chart 1">
          <a:extLst>
            <a:ext uri="{FF2B5EF4-FFF2-40B4-BE49-F238E27FC236}">
              <a16:creationId xmlns:a16="http://schemas.microsoft.com/office/drawing/2014/main" id="{68CDA3E5-14CF-4D92-BBD1-D36AA2FE43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495300</xdr:colOff>
      <xdr:row>28</xdr:row>
      <xdr:rowOff>152400</xdr:rowOff>
    </xdr:from>
    <xdr:to>
      <xdr:col>9</xdr:col>
      <xdr:colOff>619125</xdr:colOff>
      <xdr:row>34</xdr:row>
      <xdr:rowOff>19050</xdr:rowOff>
    </xdr:to>
    <xdr:sp macro="" textlink="" fLocksText="0">
      <xdr:nvSpPr>
        <xdr:cNvPr id="3074" name="Text Box 1">
          <a:extLst>
            <a:ext uri="{FF2B5EF4-FFF2-40B4-BE49-F238E27FC236}">
              <a16:creationId xmlns:a16="http://schemas.microsoft.com/office/drawing/2014/main" id="{770C67A2-FBAC-418C-88B9-DE752BE11ACD}"/>
            </a:ext>
          </a:extLst>
        </xdr:cNvPr>
        <xdr:cNvSpPr txBox="1">
          <a:spLocks noChangeArrowheads="1"/>
        </xdr:cNvSpPr>
      </xdr:nvSpPr>
      <xdr:spPr bwMode="auto">
        <a:xfrm>
          <a:off x="5895975" y="4686300"/>
          <a:ext cx="1666875" cy="8382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O gráfico mostra a porcentagem gasta com cada categoria de despesa no ano todo, baseado na última coluna de totais.</a:t>
          </a:r>
        </a:p>
      </xdr:txBody>
    </xdr:sp>
    <xdr:clientData/>
  </xdr:twoCellAnchor>
  <xdr:oneCellAnchor>
    <xdr:from>
      <xdr:col>5</xdr:col>
      <xdr:colOff>238125</xdr:colOff>
      <xdr:row>18</xdr:row>
      <xdr:rowOff>38100</xdr:rowOff>
    </xdr:from>
    <xdr:ext cx="190500" cy="200025"/>
    <xdr:sp macro="" textlink="" fLocksText="0">
      <xdr:nvSpPr>
        <xdr:cNvPr id="3075" name="Text Box 2">
          <a:extLst>
            <a:ext uri="{FF2B5EF4-FFF2-40B4-BE49-F238E27FC236}">
              <a16:creationId xmlns:a16="http://schemas.microsoft.com/office/drawing/2014/main" id="{7E36F788-68D9-4954-847C-7F7265009ACC}"/>
            </a:ext>
          </a:extLst>
        </xdr:cNvPr>
        <xdr:cNvSpPr txBox="1">
          <a:spLocks noChangeArrowheads="1"/>
        </xdr:cNvSpPr>
      </xdr:nvSpPr>
      <xdr:spPr bwMode="auto">
        <a:xfrm>
          <a:off x="4095750" y="2952750"/>
          <a:ext cx="190500" cy="2000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wrap="none" lIns="18000" tIns="22680" rIns="18000" bIns="22680" anchor="ctr" upright="1">
          <a:spAutoFit/>
        </a:bodyPr>
        <a:lstStyle/>
        <a:p>
          <a:pPr algn="ctr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++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17</xdr:row>
      <xdr:rowOff>0</xdr:rowOff>
    </xdr:to>
    <xdr:graphicFrame macro="">
      <xdr:nvGraphicFramePr>
        <xdr:cNvPr id="4153" name="Chart 1">
          <a:extLst>
            <a:ext uri="{FF2B5EF4-FFF2-40B4-BE49-F238E27FC236}">
              <a16:creationId xmlns:a16="http://schemas.microsoft.com/office/drawing/2014/main" id="{71E4E085-7C00-4B84-BEC4-9A21502A20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19</xdr:col>
      <xdr:colOff>0</xdr:colOff>
      <xdr:row>17</xdr:row>
      <xdr:rowOff>0</xdr:rowOff>
    </xdr:to>
    <xdr:graphicFrame macro="">
      <xdr:nvGraphicFramePr>
        <xdr:cNvPr id="4154" name="Chart 2">
          <a:extLst>
            <a:ext uri="{FF2B5EF4-FFF2-40B4-BE49-F238E27FC236}">
              <a16:creationId xmlns:a16="http://schemas.microsoft.com/office/drawing/2014/main" id="{3B4684ED-B06D-4601-B3AE-5CDC8CDD0B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9</xdr:col>
      <xdr:colOff>0</xdr:colOff>
      <xdr:row>37</xdr:row>
      <xdr:rowOff>0</xdr:rowOff>
    </xdr:to>
    <xdr:graphicFrame macro="">
      <xdr:nvGraphicFramePr>
        <xdr:cNvPr id="4155" name="Chart 3">
          <a:extLst>
            <a:ext uri="{FF2B5EF4-FFF2-40B4-BE49-F238E27FC236}">
              <a16:creationId xmlns:a16="http://schemas.microsoft.com/office/drawing/2014/main" id="{8C3A86BA-B93F-4DD0-9211-5D31272293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20</xdr:row>
      <xdr:rowOff>0</xdr:rowOff>
    </xdr:from>
    <xdr:to>
      <xdr:col>19</xdr:col>
      <xdr:colOff>0</xdr:colOff>
      <xdr:row>37</xdr:row>
      <xdr:rowOff>0</xdr:rowOff>
    </xdr:to>
    <xdr:graphicFrame macro="">
      <xdr:nvGraphicFramePr>
        <xdr:cNvPr id="4156" name="Chart 4">
          <a:extLst>
            <a:ext uri="{FF2B5EF4-FFF2-40B4-BE49-F238E27FC236}">
              <a16:creationId xmlns:a16="http://schemas.microsoft.com/office/drawing/2014/main" id="{1E73AFAB-D028-4BBF-9501-72226B9D5D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39</xdr:row>
      <xdr:rowOff>0</xdr:rowOff>
    </xdr:from>
    <xdr:to>
      <xdr:col>9</xdr:col>
      <xdr:colOff>0</xdr:colOff>
      <xdr:row>56</xdr:row>
      <xdr:rowOff>0</xdr:rowOff>
    </xdr:to>
    <xdr:graphicFrame macro="">
      <xdr:nvGraphicFramePr>
        <xdr:cNvPr id="4157" name="Chart 5">
          <a:extLst>
            <a:ext uri="{FF2B5EF4-FFF2-40B4-BE49-F238E27FC236}">
              <a16:creationId xmlns:a16="http://schemas.microsoft.com/office/drawing/2014/main" id="{8F0F04DB-F33C-45B6-ABB6-24E28FFEB1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19</xdr:col>
      <xdr:colOff>0</xdr:colOff>
      <xdr:row>56</xdr:row>
      <xdr:rowOff>0</xdr:rowOff>
    </xdr:to>
    <xdr:graphicFrame macro="">
      <xdr:nvGraphicFramePr>
        <xdr:cNvPr id="4158" name="Chart 6">
          <a:extLst>
            <a:ext uri="{FF2B5EF4-FFF2-40B4-BE49-F238E27FC236}">
              <a16:creationId xmlns:a16="http://schemas.microsoft.com/office/drawing/2014/main" id="{EAFA2C74-8ADF-4708-8D7A-DE5A2E7D8E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59</xdr:row>
      <xdr:rowOff>0</xdr:rowOff>
    </xdr:from>
    <xdr:to>
      <xdr:col>9</xdr:col>
      <xdr:colOff>0</xdr:colOff>
      <xdr:row>76</xdr:row>
      <xdr:rowOff>0</xdr:rowOff>
    </xdr:to>
    <xdr:graphicFrame macro="">
      <xdr:nvGraphicFramePr>
        <xdr:cNvPr id="4159" name="Chart 7">
          <a:extLst>
            <a:ext uri="{FF2B5EF4-FFF2-40B4-BE49-F238E27FC236}">
              <a16:creationId xmlns:a16="http://schemas.microsoft.com/office/drawing/2014/main" id="{D18D73D2-5A26-44BF-98F7-06DD108253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59</xdr:row>
      <xdr:rowOff>0</xdr:rowOff>
    </xdr:from>
    <xdr:to>
      <xdr:col>19</xdr:col>
      <xdr:colOff>0</xdr:colOff>
      <xdr:row>76</xdr:row>
      <xdr:rowOff>0</xdr:rowOff>
    </xdr:to>
    <xdr:graphicFrame macro="">
      <xdr:nvGraphicFramePr>
        <xdr:cNvPr id="4160" name="Chart 8">
          <a:extLst>
            <a:ext uri="{FF2B5EF4-FFF2-40B4-BE49-F238E27FC236}">
              <a16:creationId xmlns:a16="http://schemas.microsoft.com/office/drawing/2014/main" id="{27036C88-A763-4E7B-83EE-FC87CC80F2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</xdr:row>
      <xdr:rowOff>9525</xdr:rowOff>
    </xdr:from>
    <xdr:to>
      <xdr:col>10</xdr:col>
      <xdr:colOff>133350</xdr:colOff>
      <xdr:row>36</xdr:row>
      <xdr:rowOff>152400</xdr:rowOff>
    </xdr:to>
    <xdr:graphicFrame macro="">
      <xdr:nvGraphicFramePr>
        <xdr:cNvPr id="5128" name="Chart 1">
          <a:extLst>
            <a:ext uri="{FF2B5EF4-FFF2-40B4-BE49-F238E27FC236}">
              <a16:creationId xmlns:a16="http://schemas.microsoft.com/office/drawing/2014/main" id="{F811FECC-58E5-44F8-95A4-A9942C302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0.11914</cdr:x>
      <cdr:y>0.90354</cdr:y>
    </cdr:from>
    <cdr:to>
      <cdr:x>0.11914</cdr:x>
      <cdr:y>0.90354</cdr:y>
    </cdr:to>
    <cdr:sp macro="" textlink="">
      <cdr:nvSpPr>
        <cdr:cNvPr id="92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8532" y="5261549"/>
          <a:ext cx="0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noFill/>
          <a:miter lim="800000"/>
          <a:headEnd/>
          <a:tailEnd type="none" w="med" len="med"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0.11914</cdr:x>
      <cdr:y>0.90354</cdr:y>
    </cdr:from>
    <cdr:to>
      <cdr:x>0.11914</cdr:x>
      <cdr:y>0.90354</cdr:y>
    </cdr:to>
    <cdr:sp macro="" textlink="">
      <cdr:nvSpPr>
        <cdr:cNvPr id="921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8532" y="5261549"/>
          <a:ext cx="0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noFill/>
          <a:miter lim="800000"/>
          <a:headEnd/>
          <a:tailEnd type="none" w="med" len="med"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pt-BR"/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7"/>
  <sheetViews>
    <sheetView showGridLines="0" tabSelected="1" topLeftCell="A6" workbookViewId="0">
      <selection activeCell="B16" sqref="B16"/>
    </sheetView>
  </sheetViews>
  <sheetFormatPr defaultColWidth="11.42578125" defaultRowHeight="12.75" outlineLevelRow="1"/>
  <cols>
    <col min="1" max="1" width="1.7109375" customWidth="1"/>
    <col min="2" max="2" width="19.7109375" customWidth="1"/>
    <col min="3" max="15" width="10.7109375" customWidth="1"/>
    <col min="16" max="16" width="2.7109375" customWidth="1"/>
    <col min="17" max="17" width="3.7109375" customWidth="1"/>
  </cols>
  <sheetData>
    <row r="1" spans="1:31" s="2" customFormat="1" ht="32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31" ht="16.5" customHeight="1">
      <c r="A2" s="3"/>
      <c r="B2" s="4" t="s">
        <v>1</v>
      </c>
    </row>
    <row r="3" spans="1:31" s="8" customFormat="1">
      <c r="A3" s="5"/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 s="12" customFormat="1">
      <c r="A4" s="9" t="s">
        <v>16</v>
      </c>
      <c r="B4" s="10"/>
      <c r="C4" s="11">
        <f t="shared" ref="C4:N4" si="0">SUM(C5:C11)</f>
        <v>0</v>
      </c>
      <c r="D4" s="11">
        <f t="shared" si="0"/>
        <v>0</v>
      </c>
      <c r="E4" s="11">
        <f t="shared" si="0"/>
        <v>0</v>
      </c>
      <c r="F4" s="11">
        <f t="shared" si="0"/>
        <v>0</v>
      </c>
      <c r="G4" s="11">
        <f t="shared" si="0"/>
        <v>0</v>
      </c>
      <c r="H4" s="11">
        <f t="shared" si="0"/>
        <v>0</v>
      </c>
      <c r="I4" s="11">
        <f t="shared" si="0"/>
        <v>0</v>
      </c>
      <c r="J4" s="11">
        <f t="shared" si="0"/>
        <v>0</v>
      </c>
      <c r="K4" s="11">
        <f t="shared" si="0"/>
        <v>0</v>
      </c>
      <c r="L4" s="11">
        <f t="shared" si="0"/>
        <v>0</v>
      </c>
      <c r="M4" s="11">
        <f t="shared" si="0"/>
        <v>0</v>
      </c>
      <c r="N4" s="11">
        <f t="shared" si="0"/>
        <v>0</v>
      </c>
      <c r="O4" s="11">
        <f>SUM(O5:O12)</f>
        <v>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 outlineLevel="1">
      <c r="A5" s="13"/>
      <c r="B5" s="14" t="s">
        <v>17</v>
      </c>
      <c r="C5" s="15"/>
      <c r="D5" s="15"/>
      <c r="E5" s="15"/>
      <c r="F5" s="15"/>
      <c r="G5" s="15"/>
      <c r="H5" s="15"/>
      <c r="I5" s="15"/>
      <c r="J5" s="15">
        <v>0</v>
      </c>
      <c r="K5" s="15"/>
      <c r="L5" s="15"/>
      <c r="M5" s="15"/>
      <c r="N5" s="15"/>
      <c r="O5" s="16">
        <f t="shared" ref="O5:O10" si="1">SUM(C5:N5)</f>
        <v>0</v>
      </c>
    </row>
    <row r="6" spans="1:31" outlineLevel="1">
      <c r="A6" s="13"/>
      <c r="B6" s="14" t="s">
        <v>18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6">
        <f t="shared" si="1"/>
        <v>0</v>
      </c>
    </row>
    <row r="7" spans="1:31" outlineLevel="1">
      <c r="A7" s="13"/>
      <c r="B7" s="14" t="s">
        <v>19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>
        <f t="shared" si="1"/>
        <v>0</v>
      </c>
    </row>
    <row r="8" spans="1:31" outlineLevel="1">
      <c r="A8" s="13"/>
      <c r="B8" s="14" t="s">
        <v>20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>
        <f t="shared" si="1"/>
        <v>0</v>
      </c>
    </row>
    <row r="9" spans="1:31" outlineLevel="1">
      <c r="A9" s="13"/>
      <c r="B9" s="14" t="s">
        <v>21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6">
        <f t="shared" si="1"/>
        <v>0</v>
      </c>
    </row>
    <row r="10" spans="1:31" outlineLevel="1">
      <c r="A10" s="13"/>
      <c r="B10" s="14" t="s">
        <v>22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6">
        <f t="shared" si="1"/>
        <v>0</v>
      </c>
    </row>
    <row r="11" spans="1:31" outlineLevel="1">
      <c r="A11" s="17"/>
      <c r="B11" s="18" t="s">
        <v>23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>
        <f>SUM(C11:N11)</f>
        <v>0</v>
      </c>
    </row>
    <row r="12" spans="1:31"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31" s="12" customFormat="1">
      <c r="A13" s="9" t="s">
        <v>24</v>
      </c>
      <c r="B13" s="10"/>
      <c r="C13" s="11">
        <f t="shared" ref="C13:N13" si="2">SUM(C14:C24)</f>
        <v>300</v>
      </c>
      <c r="D13" s="11">
        <f t="shared" si="2"/>
        <v>0</v>
      </c>
      <c r="E13" s="11">
        <f t="shared" si="2"/>
        <v>0</v>
      </c>
      <c r="F13" s="11">
        <f t="shared" si="2"/>
        <v>0</v>
      </c>
      <c r="G13" s="11">
        <f t="shared" si="2"/>
        <v>0</v>
      </c>
      <c r="H13" s="11">
        <f t="shared" si="2"/>
        <v>0</v>
      </c>
      <c r="I13" s="11">
        <f t="shared" si="2"/>
        <v>0</v>
      </c>
      <c r="J13" s="11">
        <f t="shared" si="2"/>
        <v>0</v>
      </c>
      <c r="K13" s="11">
        <f t="shared" si="2"/>
        <v>0</v>
      </c>
      <c r="L13" s="11">
        <f t="shared" si="2"/>
        <v>0</v>
      </c>
      <c r="M13" s="11">
        <f t="shared" si="2"/>
        <v>0</v>
      </c>
      <c r="N13" s="11">
        <f t="shared" si="2"/>
        <v>0</v>
      </c>
      <c r="O13" s="11">
        <f>SUM(O14:O25)</f>
        <v>300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 outlineLevel="1">
      <c r="A14" s="13"/>
      <c r="B14" s="14" t="s">
        <v>25</v>
      </c>
      <c r="C14" s="15"/>
      <c r="D14" s="15"/>
      <c r="E14" s="15"/>
      <c r="F14" s="15"/>
      <c r="G14" s="15"/>
      <c r="H14" s="15"/>
      <c r="I14" s="15"/>
      <c r="J14" s="15">
        <v>0</v>
      </c>
      <c r="K14" s="15"/>
      <c r="L14" s="15"/>
      <c r="M14" s="15"/>
      <c r="N14" s="15"/>
      <c r="O14" s="16">
        <f t="shared" ref="O14:O24" si="3">SUM(C14:N14)</f>
        <v>0</v>
      </c>
    </row>
    <row r="15" spans="1:31" outlineLevel="1">
      <c r="A15" s="13"/>
      <c r="B15" s="14" t="s">
        <v>26</v>
      </c>
      <c r="C15" s="15"/>
      <c r="D15" s="15"/>
      <c r="E15" s="15"/>
      <c r="F15" s="15"/>
      <c r="G15" s="15"/>
      <c r="H15" s="15"/>
      <c r="I15" s="15"/>
      <c r="J15" s="15">
        <v>0</v>
      </c>
      <c r="K15" s="15"/>
      <c r="L15" s="15"/>
      <c r="M15" s="15"/>
      <c r="N15" s="15"/>
      <c r="O15" s="16">
        <f t="shared" si="3"/>
        <v>0</v>
      </c>
    </row>
    <row r="16" spans="1:31" outlineLevel="1">
      <c r="A16" s="13"/>
      <c r="B16" s="14" t="s">
        <v>27</v>
      </c>
      <c r="C16" s="15">
        <v>300</v>
      </c>
      <c r="D16" s="15"/>
      <c r="E16" s="15"/>
      <c r="F16" s="15"/>
      <c r="G16" s="15"/>
      <c r="H16" s="15"/>
      <c r="I16" s="15"/>
      <c r="J16" s="15">
        <v>0</v>
      </c>
      <c r="K16" s="15"/>
      <c r="L16" s="15"/>
      <c r="M16" s="15"/>
      <c r="N16" s="15"/>
      <c r="O16" s="16">
        <f t="shared" si="3"/>
        <v>300</v>
      </c>
    </row>
    <row r="17" spans="1:31" outlineLevel="1">
      <c r="A17" s="13"/>
      <c r="B17" s="14" t="s">
        <v>28</v>
      </c>
      <c r="C17" s="15"/>
      <c r="D17" s="15"/>
      <c r="E17" s="15"/>
      <c r="F17" s="15"/>
      <c r="G17" s="15"/>
      <c r="H17" s="15"/>
      <c r="I17" s="15"/>
      <c r="J17" s="15">
        <v>0</v>
      </c>
      <c r="K17" s="15"/>
      <c r="L17" s="15"/>
      <c r="M17" s="15"/>
      <c r="N17" s="15"/>
      <c r="O17" s="16">
        <f t="shared" si="3"/>
        <v>0</v>
      </c>
    </row>
    <row r="18" spans="1:31" outlineLevel="1">
      <c r="A18" s="13"/>
      <c r="B18" s="14" t="s">
        <v>29</v>
      </c>
      <c r="C18" s="15"/>
      <c r="D18" s="15"/>
      <c r="E18" s="15"/>
      <c r="F18" s="15"/>
      <c r="G18" s="15"/>
      <c r="H18" s="15"/>
      <c r="I18" s="15"/>
      <c r="J18" s="15">
        <v>0</v>
      </c>
      <c r="K18" s="15"/>
      <c r="L18" s="15"/>
      <c r="M18" s="15"/>
      <c r="N18" s="15"/>
      <c r="O18" s="16">
        <f t="shared" si="3"/>
        <v>0</v>
      </c>
    </row>
    <row r="19" spans="1:31" outlineLevel="1">
      <c r="A19" s="13"/>
      <c r="B19" s="14" t="s">
        <v>30</v>
      </c>
      <c r="C19" s="15"/>
      <c r="D19" s="15"/>
      <c r="E19" s="15"/>
      <c r="F19" s="15"/>
      <c r="G19" s="15"/>
      <c r="H19" s="15"/>
      <c r="I19" s="15"/>
      <c r="J19" s="15">
        <v>0</v>
      </c>
      <c r="K19" s="15"/>
      <c r="L19" s="15"/>
      <c r="M19" s="15"/>
      <c r="N19" s="15"/>
      <c r="O19" s="16">
        <f t="shared" si="3"/>
        <v>0</v>
      </c>
    </row>
    <row r="20" spans="1:31" outlineLevel="1">
      <c r="A20" s="13"/>
      <c r="B20" s="14" t="s">
        <v>31</v>
      </c>
      <c r="C20" s="15"/>
      <c r="D20" s="15"/>
      <c r="E20" s="15"/>
      <c r="F20" s="15"/>
      <c r="G20" s="15"/>
      <c r="H20" s="15"/>
      <c r="I20" s="15"/>
      <c r="J20" s="15">
        <v>0</v>
      </c>
      <c r="K20" s="15"/>
      <c r="L20" s="15"/>
      <c r="M20" s="15"/>
      <c r="N20" s="15"/>
      <c r="O20" s="16">
        <f t="shared" si="3"/>
        <v>0</v>
      </c>
    </row>
    <row r="21" spans="1:31" outlineLevel="1">
      <c r="A21" s="13"/>
      <c r="B21" s="14" t="s">
        <v>32</v>
      </c>
      <c r="C21" s="15"/>
      <c r="D21" s="15"/>
      <c r="E21" s="15"/>
      <c r="F21" s="15"/>
      <c r="G21" s="15"/>
      <c r="H21" s="15"/>
      <c r="I21" s="15"/>
      <c r="J21" s="15">
        <v>0</v>
      </c>
      <c r="K21" s="15"/>
      <c r="L21" s="15"/>
      <c r="M21" s="15"/>
      <c r="N21" s="15"/>
      <c r="O21" s="16">
        <f t="shared" si="3"/>
        <v>0</v>
      </c>
    </row>
    <row r="22" spans="1:31" outlineLevel="1">
      <c r="A22" s="13"/>
      <c r="B22" s="14" t="s">
        <v>33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6">
        <f t="shared" si="3"/>
        <v>0</v>
      </c>
    </row>
    <row r="23" spans="1:31" outlineLevel="1">
      <c r="A23" s="13"/>
      <c r="B23" s="14" t="s">
        <v>34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6">
        <f t="shared" si="3"/>
        <v>0</v>
      </c>
    </row>
    <row r="24" spans="1:31" outlineLevel="1">
      <c r="A24" s="17"/>
      <c r="B24" s="18" t="s">
        <v>23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6">
        <f t="shared" si="3"/>
        <v>0</v>
      </c>
    </row>
    <row r="25" spans="1:31"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31" s="12" customFormat="1">
      <c r="A26" s="9" t="s">
        <v>35</v>
      </c>
      <c r="B26" s="10"/>
      <c r="C26" s="11">
        <f t="shared" ref="C26:N26" si="4">SUM(C27:C32)</f>
        <v>0</v>
      </c>
      <c r="D26" s="11">
        <f t="shared" si="4"/>
        <v>0</v>
      </c>
      <c r="E26" s="11">
        <f t="shared" si="4"/>
        <v>0</v>
      </c>
      <c r="F26" s="11">
        <f t="shared" si="4"/>
        <v>0</v>
      </c>
      <c r="G26" s="11">
        <f t="shared" si="4"/>
        <v>0</v>
      </c>
      <c r="H26" s="11">
        <f t="shared" si="4"/>
        <v>0</v>
      </c>
      <c r="I26" s="11">
        <f t="shared" si="4"/>
        <v>0</v>
      </c>
      <c r="J26" s="11">
        <f t="shared" si="4"/>
        <v>0</v>
      </c>
      <c r="K26" s="11">
        <f t="shared" si="4"/>
        <v>0</v>
      </c>
      <c r="L26" s="11">
        <f t="shared" si="4"/>
        <v>0</v>
      </c>
      <c r="M26" s="11">
        <f t="shared" si="4"/>
        <v>0</v>
      </c>
      <c r="N26" s="11">
        <f t="shared" si="4"/>
        <v>0</v>
      </c>
      <c r="O26" s="11">
        <f>SUM(O27:O33)</f>
        <v>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 outlineLevel="1">
      <c r="A27" s="13"/>
      <c r="B27" s="14" t="s">
        <v>36</v>
      </c>
      <c r="C27" s="15"/>
      <c r="D27" s="15"/>
      <c r="E27" s="15"/>
      <c r="F27" s="15"/>
      <c r="G27" s="15"/>
      <c r="H27" s="15"/>
      <c r="I27" s="15"/>
      <c r="J27" s="15">
        <v>0</v>
      </c>
      <c r="K27" s="15"/>
      <c r="L27" s="15"/>
      <c r="M27" s="15"/>
      <c r="N27" s="15"/>
      <c r="O27" s="16">
        <f t="shared" ref="O27:O32" si="5">SUM(C27:N27)</f>
        <v>0</v>
      </c>
    </row>
    <row r="28" spans="1:31" outlineLevel="1">
      <c r="A28" s="13"/>
      <c r="B28" s="14" t="s">
        <v>37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6">
        <f t="shared" si="5"/>
        <v>0</v>
      </c>
    </row>
    <row r="29" spans="1:31" outlineLevel="1">
      <c r="A29" s="13"/>
      <c r="B29" s="14" t="s">
        <v>38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6">
        <f t="shared" si="5"/>
        <v>0</v>
      </c>
    </row>
    <row r="30" spans="1:31" outlineLevel="1">
      <c r="A30" s="13"/>
      <c r="B30" s="14" t="s">
        <v>39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6">
        <f t="shared" si="5"/>
        <v>0</v>
      </c>
    </row>
    <row r="31" spans="1:31" outlineLevel="1">
      <c r="A31" s="13"/>
      <c r="B31" t="s">
        <v>40</v>
      </c>
      <c r="C31" s="15"/>
      <c r="D31" s="15"/>
      <c r="E31" s="15"/>
      <c r="F31" s="15"/>
      <c r="G31" s="15"/>
      <c r="H31" s="15"/>
      <c r="I31" s="15"/>
      <c r="J31" s="15">
        <v>0</v>
      </c>
      <c r="K31" s="15"/>
      <c r="L31" s="15"/>
      <c r="M31" s="15"/>
      <c r="N31" s="15"/>
      <c r="O31" s="16">
        <f t="shared" si="5"/>
        <v>0</v>
      </c>
    </row>
    <row r="32" spans="1:31" s="23" customFormat="1" outlineLevel="1">
      <c r="A32" s="21"/>
      <c r="B32" s="22" t="s">
        <v>23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6">
        <f t="shared" si="5"/>
        <v>0</v>
      </c>
    </row>
    <row r="33" spans="1:31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31" s="12" customFormat="1">
      <c r="A34" s="9" t="s">
        <v>41</v>
      </c>
      <c r="B34" s="10"/>
      <c r="C34" s="11">
        <f t="shared" ref="C34:N34" si="6">SUM(C35:C39)</f>
        <v>0</v>
      </c>
      <c r="D34" s="11">
        <f t="shared" si="6"/>
        <v>0</v>
      </c>
      <c r="E34" s="11">
        <f t="shared" si="6"/>
        <v>0</v>
      </c>
      <c r="F34" s="11">
        <f t="shared" si="6"/>
        <v>0</v>
      </c>
      <c r="G34" s="11">
        <f t="shared" si="6"/>
        <v>0</v>
      </c>
      <c r="H34" s="11">
        <f t="shared" si="6"/>
        <v>0</v>
      </c>
      <c r="I34" s="11">
        <f t="shared" si="6"/>
        <v>0</v>
      </c>
      <c r="J34" s="11">
        <f t="shared" si="6"/>
        <v>0</v>
      </c>
      <c r="K34" s="11">
        <f t="shared" si="6"/>
        <v>0</v>
      </c>
      <c r="L34" s="11">
        <f t="shared" si="6"/>
        <v>0</v>
      </c>
      <c r="M34" s="11">
        <f t="shared" si="6"/>
        <v>0</v>
      </c>
      <c r="N34" s="11">
        <f t="shared" si="6"/>
        <v>0</v>
      </c>
      <c r="O34" s="11">
        <f t="shared" ref="O34:O39" si="7">SUM(C34:N34)</f>
        <v>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outlineLevel="1">
      <c r="A35" s="13"/>
      <c r="B35" s="14" t="s">
        <v>42</v>
      </c>
      <c r="C35" s="15"/>
      <c r="D35" s="15"/>
      <c r="E35" s="15"/>
      <c r="F35" s="15"/>
      <c r="G35" s="15"/>
      <c r="H35" s="15"/>
      <c r="I35" s="15"/>
      <c r="J35" s="15">
        <v>0</v>
      </c>
      <c r="K35" s="15"/>
      <c r="L35" s="15"/>
      <c r="M35" s="15"/>
      <c r="N35" s="15"/>
      <c r="O35" s="16">
        <f t="shared" si="7"/>
        <v>0</v>
      </c>
    </row>
    <row r="36" spans="1:31" outlineLevel="1">
      <c r="A36" s="13"/>
      <c r="B36" s="14" t="s">
        <v>43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6">
        <f t="shared" si="7"/>
        <v>0</v>
      </c>
    </row>
    <row r="37" spans="1:31" outlineLevel="1">
      <c r="A37" s="13"/>
      <c r="B37" s="14" t="s">
        <v>44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6">
        <f t="shared" si="7"/>
        <v>0</v>
      </c>
    </row>
    <row r="38" spans="1:31" outlineLevel="1">
      <c r="A38" s="13"/>
      <c r="B38" s="14" t="s">
        <v>45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6">
        <f t="shared" si="7"/>
        <v>0</v>
      </c>
    </row>
    <row r="39" spans="1:31" outlineLevel="1">
      <c r="A39" s="17"/>
      <c r="B39" s="18" t="s">
        <v>23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6">
        <f t="shared" si="7"/>
        <v>0</v>
      </c>
    </row>
    <row r="40" spans="1:31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31" s="12" customFormat="1">
      <c r="A41" s="9" t="s">
        <v>46</v>
      </c>
      <c r="B41" s="10"/>
      <c r="C41" s="11">
        <f t="shared" ref="C41:N41" si="8">SUM(C42:C49)</f>
        <v>0</v>
      </c>
      <c r="D41" s="11">
        <f t="shared" si="8"/>
        <v>0</v>
      </c>
      <c r="E41" s="11">
        <f t="shared" si="8"/>
        <v>0</v>
      </c>
      <c r="F41" s="11">
        <f t="shared" si="8"/>
        <v>0</v>
      </c>
      <c r="G41" s="11">
        <f t="shared" si="8"/>
        <v>0</v>
      </c>
      <c r="H41" s="11">
        <f t="shared" si="8"/>
        <v>0</v>
      </c>
      <c r="I41" s="11">
        <f t="shared" si="8"/>
        <v>0</v>
      </c>
      <c r="J41" s="11">
        <f t="shared" si="8"/>
        <v>0</v>
      </c>
      <c r="K41" s="11">
        <f t="shared" si="8"/>
        <v>0</v>
      </c>
      <c r="L41" s="11">
        <f t="shared" si="8"/>
        <v>0</v>
      </c>
      <c r="M41" s="11">
        <f t="shared" si="8"/>
        <v>0</v>
      </c>
      <c r="N41" s="11">
        <f t="shared" si="8"/>
        <v>0</v>
      </c>
      <c r="O41" s="11">
        <f t="shared" ref="O41:O49" si="9">SUM(C41:N41)</f>
        <v>0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 outlineLevel="1">
      <c r="A42" s="13"/>
      <c r="B42" s="14" t="s">
        <v>47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6">
        <f t="shared" si="9"/>
        <v>0</v>
      </c>
    </row>
    <row r="43" spans="1:31" outlineLevel="1">
      <c r="A43" s="13"/>
      <c r="B43" s="14" t="s">
        <v>48</v>
      </c>
      <c r="C43" s="15"/>
      <c r="D43" s="15"/>
      <c r="E43" s="15"/>
      <c r="F43" s="15"/>
      <c r="G43" s="15"/>
      <c r="H43" s="15"/>
      <c r="I43" s="15"/>
      <c r="J43" s="15">
        <v>0</v>
      </c>
      <c r="K43" s="15"/>
      <c r="L43" s="15"/>
      <c r="M43" s="15"/>
      <c r="N43" s="15"/>
      <c r="O43" s="16">
        <f t="shared" si="9"/>
        <v>0</v>
      </c>
    </row>
    <row r="44" spans="1:31" outlineLevel="1">
      <c r="A44" s="13"/>
      <c r="B44" s="14" t="s">
        <v>49</v>
      </c>
      <c r="C44" s="15"/>
      <c r="D44" s="15"/>
      <c r="E44" s="15"/>
      <c r="F44" s="15"/>
      <c r="G44" s="15"/>
      <c r="H44" s="15"/>
      <c r="I44" s="15"/>
      <c r="J44" s="15">
        <v>0</v>
      </c>
      <c r="K44" s="15"/>
      <c r="L44" s="15"/>
      <c r="M44" s="15"/>
      <c r="N44" s="15"/>
      <c r="O44" s="16">
        <f t="shared" si="9"/>
        <v>0</v>
      </c>
    </row>
    <row r="45" spans="1:31" outlineLevel="1">
      <c r="A45" s="13"/>
      <c r="B45" s="14" t="s">
        <v>50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6">
        <f t="shared" si="9"/>
        <v>0</v>
      </c>
    </row>
    <row r="46" spans="1:31" outlineLevel="1">
      <c r="A46" s="13"/>
      <c r="B46" s="14" t="s">
        <v>51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6">
        <f t="shared" si="9"/>
        <v>0</v>
      </c>
    </row>
    <row r="47" spans="1:31" outlineLevel="1">
      <c r="A47" s="13"/>
      <c r="B47" s="14" t="s">
        <v>52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6">
        <f t="shared" si="9"/>
        <v>0</v>
      </c>
    </row>
    <row r="48" spans="1:31" outlineLevel="1">
      <c r="A48" s="13"/>
      <c r="B48" s="14" t="s">
        <v>53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6">
        <f t="shared" si="9"/>
        <v>0</v>
      </c>
    </row>
    <row r="49" spans="1:35" outlineLevel="1">
      <c r="A49" s="17"/>
      <c r="B49" s="18" t="s">
        <v>23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6">
        <f t="shared" si="9"/>
        <v>0</v>
      </c>
    </row>
    <row r="50" spans="1:35"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</row>
    <row r="51" spans="1:35" s="12" customFormat="1">
      <c r="A51" s="9" t="s">
        <v>54</v>
      </c>
      <c r="B51" s="10"/>
      <c r="C51" s="11">
        <f t="shared" ref="C51:N51" si="10">SUM(C52:C61)</f>
        <v>60</v>
      </c>
      <c r="D51" s="11">
        <f t="shared" si="10"/>
        <v>0</v>
      </c>
      <c r="E51" s="11">
        <f t="shared" si="10"/>
        <v>0</v>
      </c>
      <c r="F51" s="11">
        <f t="shared" si="10"/>
        <v>0</v>
      </c>
      <c r="G51" s="11">
        <f t="shared" si="10"/>
        <v>0</v>
      </c>
      <c r="H51" s="11">
        <f t="shared" si="10"/>
        <v>0</v>
      </c>
      <c r="I51" s="11">
        <f t="shared" si="10"/>
        <v>0</v>
      </c>
      <c r="J51" s="11">
        <f t="shared" si="10"/>
        <v>0</v>
      </c>
      <c r="K51" s="11">
        <f t="shared" si="10"/>
        <v>0</v>
      </c>
      <c r="L51" s="11">
        <f t="shared" si="10"/>
        <v>0</v>
      </c>
      <c r="M51" s="11">
        <f t="shared" si="10"/>
        <v>0</v>
      </c>
      <c r="N51" s="11">
        <f t="shared" si="10"/>
        <v>0</v>
      </c>
      <c r="O51" s="11">
        <f t="shared" ref="O51:O61" si="11">SUM(C51:N51)</f>
        <v>60</v>
      </c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35" outlineLevel="1">
      <c r="A52" s="13"/>
      <c r="B52" s="14" t="s">
        <v>55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6">
        <f t="shared" si="11"/>
        <v>0</v>
      </c>
    </row>
    <row r="53" spans="1:35" outlineLevel="1">
      <c r="A53" s="13"/>
      <c r="B53" s="14" t="s">
        <v>56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6">
        <f t="shared" si="11"/>
        <v>0</v>
      </c>
    </row>
    <row r="54" spans="1:35" outlineLevel="1">
      <c r="A54" s="13"/>
      <c r="B54" s="14" t="s">
        <v>57</v>
      </c>
      <c r="C54" s="15"/>
      <c r="D54" s="15"/>
      <c r="E54" s="15"/>
      <c r="F54" s="15"/>
      <c r="G54" s="15"/>
      <c r="H54" s="15"/>
      <c r="I54" s="15"/>
      <c r="J54" s="15">
        <v>0</v>
      </c>
      <c r="K54" s="15"/>
      <c r="L54" s="15"/>
      <c r="M54" s="15"/>
      <c r="N54" s="15"/>
      <c r="O54" s="16">
        <f t="shared" si="11"/>
        <v>0</v>
      </c>
    </row>
    <row r="55" spans="1:35" outlineLevel="1">
      <c r="A55" s="13"/>
      <c r="B55" s="14" t="s">
        <v>58</v>
      </c>
      <c r="C55" s="15"/>
      <c r="D55" s="15"/>
      <c r="E55" s="15"/>
      <c r="F55" s="15"/>
      <c r="G55" s="15"/>
      <c r="H55" s="15"/>
      <c r="I55" s="15"/>
      <c r="J55" s="15">
        <v>0</v>
      </c>
      <c r="K55" s="15"/>
      <c r="L55" s="15"/>
      <c r="M55" s="15"/>
      <c r="N55" s="15"/>
      <c r="O55" s="16">
        <f t="shared" si="11"/>
        <v>0</v>
      </c>
    </row>
    <row r="56" spans="1:35" outlineLevel="1">
      <c r="A56" s="13"/>
      <c r="B56" s="14" t="s">
        <v>59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6">
        <f t="shared" si="11"/>
        <v>0</v>
      </c>
    </row>
    <row r="57" spans="1:35" outlineLevel="1">
      <c r="A57" s="13"/>
      <c r="B57" s="14" t="s">
        <v>60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6">
        <f t="shared" si="11"/>
        <v>0</v>
      </c>
    </row>
    <row r="58" spans="1:35" outlineLevel="1">
      <c r="A58" s="13"/>
      <c r="B58" s="14" t="s">
        <v>61</v>
      </c>
      <c r="C58" s="15"/>
      <c r="D58" s="15"/>
      <c r="E58" s="15"/>
      <c r="F58" s="15"/>
      <c r="G58" s="15"/>
      <c r="H58" s="15"/>
      <c r="I58" s="15"/>
      <c r="J58" s="15">
        <v>0</v>
      </c>
      <c r="K58" s="15"/>
      <c r="L58" s="15"/>
      <c r="M58" s="15"/>
      <c r="N58" s="15"/>
      <c r="O58" s="16">
        <f t="shared" si="11"/>
        <v>0</v>
      </c>
    </row>
    <row r="59" spans="1:35" outlineLevel="1">
      <c r="A59" s="13"/>
      <c r="B59" s="14" t="s">
        <v>62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6">
        <f t="shared" si="11"/>
        <v>0</v>
      </c>
    </row>
    <row r="60" spans="1:35" outlineLevel="1">
      <c r="A60" s="13"/>
      <c r="B60" s="14" t="s">
        <v>63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6">
        <f t="shared" si="11"/>
        <v>0</v>
      </c>
    </row>
    <row r="61" spans="1:35" outlineLevel="1">
      <c r="A61" s="17"/>
      <c r="B61" s="18" t="s">
        <v>64</v>
      </c>
      <c r="C61" s="15">
        <v>60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6">
        <f t="shared" si="11"/>
        <v>60</v>
      </c>
    </row>
    <row r="62" spans="1:35"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</row>
    <row r="63" spans="1:35" s="12" customFormat="1">
      <c r="A63" s="9" t="s">
        <v>65</v>
      </c>
      <c r="B63" s="10"/>
      <c r="C63" s="11">
        <f t="shared" ref="C63:N63" si="12">SUM(C64:C72)</f>
        <v>0</v>
      </c>
      <c r="D63" s="11">
        <f t="shared" si="12"/>
        <v>0</v>
      </c>
      <c r="E63" s="11">
        <f t="shared" si="12"/>
        <v>0</v>
      </c>
      <c r="F63" s="11">
        <f t="shared" si="12"/>
        <v>0</v>
      </c>
      <c r="G63" s="11">
        <f t="shared" si="12"/>
        <v>0</v>
      </c>
      <c r="H63" s="11">
        <f t="shared" si="12"/>
        <v>0</v>
      </c>
      <c r="I63" s="11">
        <f t="shared" si="12"/>
        <v>0</v>
      </c>
      <c r="J63" s="11">
        <f t="shared" si="12"/>
        <v>0</v>
      </c>
      <c r="K63" s="11">
        <f t="shared" si="12"/>
        <v>0</v>
      </c>
      <c r="L63" s="11">
        <f t="shared" si="12"/>
        <v>0</v>
      </c>
      <c r="M63" s="11">
        <f t="shared" si="12"/>
        <v>0</v>
      </c>
      <c r="N63" s="11">
        <f t="shared" si="12"/>
        <v>0</v>
      </c>
      <c r="O63" s="11">
        <f t="shared" ref="O63:O84" si="13">SUM(C63:N63)</f>
        <v>0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</row>
    <row r="64" spans="1:35" outlineLevel="1">
      <c r="A64" s="13"/>
      <c r="B64" s="14" t="s">
        <v>66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6">
        <f t="shared" si="13"/>
        <v>0</v>
      </c>
    </row>
    <row r="65" spans="1:15" outlineLevel="1">
      <c r="A65" s="13"/>
      <c r="B65" s="14" t="s">
        <v>67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6">
        <f t="shared" si="13"/>
        <v>0</v>
      </c>
    </row>
    <row r="66" spans="1:15" outlineLevel="1">
      <c r="A66" s="13"/>
      <c r="B66" s="14" t="s">
        <v>68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6">
        <f t="shared" si="13"/>
        <v>0</v>
      </c>
    </row>
    <row r="67" spans="1:15" outlineLevel="1">
      <c r="A67" s="13"/>
      <c r="B67" s="14" t="s">
        <v>69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6">
        <f t="shared" si="13"/>
        <v>0</v>
      </c>
    </row>
    <row r="68" spans="1:15" outlineLevel="1">
      <c r="A68" s="13"/>
      <c r="B68" s="14" t="s">
        <v>70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6">
        <f t="shared" si="13"/>
        <v>0</v>
      </c>
    </row>
    <row r="69" spans="1:15" outlineLevel="1">
      <c r="A69" s="13"/>
      <c r="B69" s="14" t="s">
        <v>71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6">
        <f t="shared" si="13"/>
        <v>0</v>
      </c>
    </row>
    <row r="70" spans="1:15" outlineLevel="1">
      <c r="A70" s="13"/>
      <c r="B70" s="14" t="s">
        <v>72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6">
        <f t="shared" si="13"/>
        <v>0</v>
      </c>
    </row>
    <row r="71" spans="1:15" outlineLevel="1">
      <c r="A71" s="13"/>
      <c r="B71" s="14" t="s">
        <v>73</v>
      </c>
      <c r="C71" s="15"/>
      <c r="D71" s="15"/>
      <c r="E71" s="15"/>
      <c r="F71" s="15"/>
      <c r="G71" s="15"/>
      <c r="H71" s="15"/>
      <c r="I71" s="15"/>
      <c r="J71" s="15">
        <v>0</v>
      </c>
      <c r="K71" s="15"/>
      <c r="L71" s="15"/>
      <c r="M71" s="15"/>
      <c r="N71" s="15"/>
      <c r="O71" s="16">
        <f t="shared" si="13"/>
        <v>0</v>
      </c>
    </row>
    <row r="72" spans="1:15" outlineLevel="1">
      <c r="A72" s="17"/>
      <c r="B72" s="18" t="s">
        <v>23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6">
        <f t="shared" si="13"/>
        <v>0</v>
      </c>
    </row>
    <row r="73" spans="1:15"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>
      <c r="A74" s="9" t="s">
        <v>74</v>
      </c>
      <c r="B74" s="10"/>
      <c r="C74" s="11">
        <f t="shared" ref="C74:N74" si="14">SUM(C75:C84)</f>
        <v>5956</v>
      </c>
      <c r="D74" s="11">
        <f t="shared" si="14"/>
        <v>0</v>
      </c>
      <c r="E74" s="11">
        <f t="shared" si="14"/>
        <v>0</v>
      </c>
      <c r="F74" s="11">
        <f t="shared" si="14"/>
        <v>0</v>
      </c>
      <c r="G74" s="11">
        <f t="shared" si="14"/>
        <v>0</v>
      </c>
      <c r="H74" s="11">
        <f t="shared" si="14"/>
        <v>0</v>
      </c>
      <c r="I74" s="11">
        <f t="shared" si="14"/>
        <v>0</v>
      </c>
      <c r="J74" s="11">
        <f t="shared" si="14"/>
        <v>0</v>
      </c>
      <c r="K74" s="11">
        <f t="shared" si="14"/>
        <v>0</v>
      </c>
      <c r="L74" s="11">
        <f t="shared" si="14"/>
        <v>0</v>
      </c>
      <c r="M74" s="11">
        <f t="shared" si="14"/>
        <v>0</v>
      </c>
      <c r="N74" s="11">
        <f t="shared" si="14"/>
        <v>0</v>
      </c>
      <c r="O74" s="11">
        <f>SUM(C74:N74)</f>
        <v>5956</v>
      </c>
    </row>
    <row r="75" spans="1:15" outlineLevel="1">
      <c r="A75" s="13"/>
      <c r="B75" s="14" t="s">
        <v>75</v>
      </c>
      <c r="C75" s="15">
        <v>1210</v>
      </c>
      <c r="D75" s="15"/>
      <c r="E75" s="15"/>
      <c r="F75" s="15"/>
      <c r="G75" s="15"/>
      <c r="H75" s="15"/>
      <c r="I75" s="15"/>
      <c r="J75" s="15">
        <v>0</v>
      </c>
      <c r="K75" s="15"/>
      <c r="L75" s="15"/>
      <c r="M75" s="15"/>
      <c r="N75" s="15"/>
      <c r="O75" s="16">
        <f t="shared" si="13"/>
        <v>1210</v>
      </c>
    </row>
    <row r="76" spans="1:15" outlineLevel="1">
      <c r="A76" s="13"/>
      <c r="B76" s="14" t="s">
        <v>76</v>
      </c>
      <c r="C76" s="15">
        <v>698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6">
        <f t="shared" si="13"/>
        <v>698</v>
      </c>
    </row>
    <row r="77" spans="1:15" outlineLevel="1">
      <c r="A77" s="13"/>
      <c r="B77" s="14" t="s">
        <v>77</v>
      </c>
      <c r="C77" s="15">
        <v>1081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6">
        <f t="shared" si="13"/>
        <v>1081</v>
      </c>
    </row>
    <row r="78" spans="1:15" outlineLevel="1">
      <c r="A78" s="13"/>
      <c r="B78" s="14" t="s">
        <v>78</v>
      </c>
      <c r="C78" s="15">
        <v>250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6">
        <f t="shared" si="13"/>
        <v>250</v>
      </c>
    </row>
    <row r="79" spans="1:15" outlineLevel="1">
      <c r="A79" s="13"/>
      <c r="B79" s="14" t="s">
        <v>79</v>
      </c>
      <c r="C79" s="15">
        <v>140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6">
        <f t="shared" si="13"/>
        <v>140</v>
      </c>
    </row>
    <row r="80" spans="1:15" outlineLevel="1">
      <c r="A80" s="13"/>
      <c r="B80" s="14" t="s">
        <v>80</v>
      </c>
      <c r="C80" s="15">
        <v>470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6">
        <f t="shared" si="13"/>
        <v>470</v>
      </c>
    </row>
    <row r="81" spans="1:15" outlineLevel="1">
      <c r="A81" s="13"/>
      <c r="B81" s="14" t="s">
        <v>81</v>
      </c>
      <c r="C81" s="15">
        <v>60</v>
      </c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>
        <f t="shared" si="13"/>
        <v>60</v>
      </c>
    </row>
    <row r="82" spans="1:15" outlineLevel="1">
      <c r="A82" s="13"/>
      <c r="B82" s="14" t="s">
        <v>82</v>
      </c>
      <c r="C82" s="15">
        <v>987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>
        <f t="shared" si="13"/>
        <v>987</v>
      </c>
    </row>
    <row r="83" spans="1:15" outlineLevel="1">
      <c r="A83" s="13"/>
      <c r="B83" s="14" t="s">
        <v>83</v>
      </c>
      <c r="C83" s="15">
        <v>1060</v>
      </c>
      <c r="D83" s="15"/>
      <c r="E83" s="15"/>
      <c r="F83" s="15"/>
      <c r="G83" s="15"/>
      <c r="H83" s="15"/>
      <c r="I83" s="15"/>
      <c r="J83" s="15">
        <v>0</v>
      </c>
      <c r="K83" s="15"/>
      <c r="L83" s="15"/>
      <c r="M83" s="15"/>
      <c r="N83" s="15"/>
      <c r="O83" s="16">
        <f t="shared" si="13"/>
        <v>1060</v>
      </c>
    </row>
    <row r="84" spans="1:15" outlineLevel="1">
      <c r="A84" s="17"/>
      <c r="B84" s="18" t="s">
        <v>23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>
        <f t="shared" si="13"/>
        <v>0</v>
      </c>
    </row>
    <row r="85" spans="1: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>
      <c r="A86" s="9" t="s">
        <v>84</v>
      </c>
      <c r="B86" s="10"/>
      <c r="C86" s="11">
        <f t="shared" ref="C86:N86" si="15">SUM(C87:C95)</f>
        <v>0</v>
      </c>
      <c r="D86" s="11">
        <f t="shared" si="15"/>
        <v>0</v>
      </c>
      <c r="E86" s="11">
        <f t="shared" si="15"/>
        <v>0</v>
      </c>
      <c r="F86" s="11">
        <f t="shared" si="15"/>
        <v>0</v>
      </c>
      <c r="G86" s="11">
        <f t="shared" si="15"/>
        <v>0</v>
      </c>
      <c r="H86" s="11">
        <f t="shared" si="15"/>
        <v>0</v>
      </c>
      <c r="I86" s="11">
        <f t="shared" si="15"/>
        <v>0</v>
      </c>
      <c r="J86" s="11">
        <f t="shared" si="15"/>
        <v>0</v>
      </c>
      <c r="K86" s="11">
        <f t="shared" si="15"/>
        <v>0</v>
      </c>
      <c r="L86" s="11">
        <f t="shared" si="15"/>
        <v>0</v>
      </c>
      <c r="M86" s="11">
        <f t="shared" si="15"/>
        <v>0</v>
      </c>
      <c r="N86" s="11">
        <f t="shared" si="15"/>
        <v>0</v>
      </c>
      <c r="O86" s="11">
        <f>SUM(C86:N86)</f>
        <v>0</v>
      </c>
    </row>
    <row r="87" spans="1:15" outlineLevel="1">
      <c r="A87" s="13"/>
      <c r="B87" s="14" t="s">
        <v>85</v>
      </c>
      <c r="C87" s="15"/>
      <c r="D87" s="15"/>
      <c r="E87" s="15"/>
      <c r="F87" s="15"/>
      <c r="G87" s="15"/>
      <c r="H87" s="15"/>
      <c r="I87" s="15"/>
      <c r="J87" s="15">
        <v>0</v>
      </c>
      <c r="K87" s="15"/>
      <c r="L87" s="15"/>
      <c r="M87" s="15"/>
      <c r="N87" s="15"/>
      <c r="O87" s="16">
        <f t="shared" ref="O87:O95" si="16">SUM(C87:N87)</f>
        <v>0</v>
      </c>
    </row>
    <row r="88" spans="1:15" outlineLevel="1">
      <c r="A88" s="13"/>
      <c r="B88" s="14" t="s">
        <v>86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6">
        <f t="shared" si="16"/>
        <v>0</v>
      </c>
    </row>
    <row r="89" spans="1:15" outlineLevel="1">
      <c r="A89" s="13"/>
      <c r="B89" s="14" t="s">
        <v>87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6">
        <f t="shared" si="16"/>
        <v>0</v>
      </c>
    </row>
    <row r="90" spans="1:15" outlineLevel="1">
      <c r="A90" s="13"/>
      <c r="B90" s="14" t="s">
        <v>88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6">
        <f t="shared" si="16"/>
        <v>0</v>
      </c>
    </row>
    <row r="91" spans="1:15" outlineLevel="1">
      <c r="A91" s="13"/>
      <c r="B91" s="14" t="s">
        <v>89</v>
      </c>
      <c r="C91" s="15"/>
      <c r="D91" s="15"/>
      <c r="E91" s="15"/>
      <c r="F91" s="15"/>
      <c r="G91" s="15"/>
      <c r="H91" s="15"/>
      <c r="I91" s="15"/>
      <c r="J91" s="15">
        <v>0</v>
      </c>
      <c r="K91" s="15"/>
      <c r="L91" s="15"/>
      <c r="M91" s="15"/>
      <c r="N91" s="15"/>
      <c r="O91" s="16">
        <f t="shared" si="16"/>
        <v>0</v>
      </c>
    </row>
    <row r="92" spans="1:15" outlineLevel="1">
      <c r="A92" s="13"/>
      <c r="B92" s="14" t="s">
        <v>90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6">
        <f t="shared" si="16"/>
        <v>0</v>
      </c>
    </row>
    <row r="93" spans="1:15" outlineLevel="1">
      <c r="A93" s="13"/>
      <c r="B93" s="14" t="s">
        <v>58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6">
        <f t="shared" si="16"/>
        <v>0</v>
      </c>
    </row>
    <row r="94" spans="1:15" outlineLevel="1">
      <c r="A94" s="13"/>
      <c r="B94" s="14" t="s">
        <v>91</v>
      </c>
      <c r="C94" s="15"/>
      <c r="D94" s="15"/>
      <c r="E94" s="15"/>
      <c r="F94" s="15"/>
      <c r="G94" s="15"/>
      <c r="H94" s="15"/>
      <c r="I94" s="15"/>
      <c r="J94" s="15">
        <v>0</v>
      </c>
      <c r="K94" s="15"/>
      <c r="L94" s="15"/>
      <c r="M94" s="15"/>
      <c r="N94" s="15"/>
      <c r="O94" s="16">
        <f t="shared" si="16"/>
        <v>0</v>
      </c>
    </row>
    <row r="95" spans="1:15" outlineLevel="1">
      <c r="A95" s="17"/>
      <c r="B95" s="18" t="s">
        <v>23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6">
        <f t="shared" si="16"/>
        <v>0</v>
      </c>
    </row>
    <row r="98" spans="1:15">
      <c r="A98" s="8"/>
      <c r="B98" s="8" t="s">
        <v>92</v>
      </c>
      <c r="C98" s="4" t="s">
        <v>3</v>
      </c>
      <c r="D98" s="4" t="s">
        <v>4</v>
      </c>
      <c r="E98" s="4" t="s">
        <v>5</v>
      </c>
      <c r="F98" s="4" t="s">
        <v>6</v>
      </c>
      <c r="G98" s="4" t="s">
        <v>7</v>
      </c>
      <c r="H98" s="4" t="s">
        <v>8</v>
      </c>
      <c r="I98" s="4" t="s">
        <v>9</v>
      </c>
      <c r="J98" s="4" t="s">
        <v>10</v>
      </c>
      <c r="K98" s="4" t="s">
        <v>11</v>
      </c>
      <c r="L98" s="4" t="s">
        <v>12</v>
      </c>
      <c r="M98" s="4" t="s">
        <v>13</v>
      </c>
      <c r="N98" s="4" t="s">
        <v>14</v>
      </c>
      <c r="O98" s="4" t="s">
        <v>15</v>
      </c>
    </row>
    <row r="99" spans="1:15">
      <c r="A99" s="25"/>
      <c r="B99" s="26" t="s">
        <v>93</v>
      </c>
      <c r="C99" s="27">
        <f t="shared" ref="C99:N99" si="17">C4</f>
        <v>0</v>
      </c>
      <c r="D99" s="27">
        <f t="shared" si="17"/>
        <v>0</v>
      </c>
      <c r="E99" s="27">
        <f t="shared" si="17"/>
        <v>0</v>
      </c>
      <c r="F99" s="27">
        <f t="shared" si="17"/>
        <v>0</v>
      </c>
      <c r="G99" s="27">
        <f t="shared" si="17"/>
        <v>0</v>
      </c>
      <c r="H99" s="27">
        <f t="shared" si="17"/>
        <v>0</v>
      </c>
      <c r="I99" s="27">
        <f t="shared" si="17"/>
        <v>0</v>
      </c>
      <c r="J99" s="27">
        <f t="shared" si="17"/>
        <v>0</v>
      </c>
      <c r="K99" s="27">
        <f t="shared" si="17"/>
        <v>0</v>
      </c>
      <c r="L99" s="27">
        <f t="shared" si="17"/>
        <v>0</v>
      </c>
      <c r="M99" s="27">
        <f t="shared" si="17"/>
        <v>0</v>
      </c>
      <c r="N99" s="27">
        <f t="shared" si="17"/>
        <v>0</v>
      </c>
      <c r="O99" s="28">
        <f>O4</f>
        <v>0</v>
      </c>
    </row>
    <row r="100" spans="1:15">
      <c r="A100" s="29"/>
      <c r="B100" s="30" t="s">
        <v>94</v>
      </c>
      <c r="C100" s="31">
        <f>C13+C26+C34+C41+C51+C63+C74+C86</f>
        <v>6316</v>
      </c>
      <c r="D100" s="31">
        <f>D13+D26+D34+D41+D51+D63+D74+D86</f>
        <v>0</v>
      </c>
      <c r="E100" s="31">
        <f>E13+E26+E34+E41+E51+E63+E74+E86</f>
        <v>0</v>
      </c>
      <c r="F100" s="31">
        <f>F13+F26+F34+F41+F51+F63+F74+F86</f>
        <v>0</v>
      </c>
      <c r="G100" s="31">
        <f>G13+G26+G34+G41+G51+G63+G74+G86</f>
        <v>0</v>
      </c>
      <c r="H100" s="31">
        <f>H13+H26+H34+H41+H51+H63+H74+H86</f>
        <v>0</v>
      </c>
      <c r="I100" s="31">
        <f>I13+I26+I34+I41+I51+I63+I74+I86</f>
        <v>0</v>
      </c>
      <c r="J100" s="31">
        <f>J13+J26+J34+J41+J51+J63+J74+J86</f>
        <v>0</v>
      </c>
      <c r="K100" s="31">
        <f>K13+K26+K34+K41+K51+K63+K74+K86</f>
        <v>0</v>
      </c>
      <c r="L100" s="31">
        <f>L13+L26+L34+L41+L51+L63+L74+L86</f>
        <v>0</v>
      </c>
      <c r="M100" s="31">
        <f>M13+M26+M34+M41+M51+M63+M74+M86</f>
        <v>0</v>
      </c>
      <c r="N100" s="31">
        <f>N13+N26+N34+N41+N51+N63+N74+N86</f>
        <v>0</v>
      </c>
      <c r="O100" s="32">
        <f>O13+O26+O34+O41+O51+O63</f>
        <v>360</v>
      </c>
    </row>
    <row r="101" spans="1:15">
      <c r="A101" s="33"/>
      <c r="B101" s="30" t="s">
        <v>95</v>
      </c>
      <c r="C101" s="31">
        <f t="shared" ref="C101:N101" si="18">C99-C100</f>
        <v>-6316</v>
      </c>
      <c r="D101" s="31">
        <f t="shared" si="18"/>
        <v>0</v>
      </c>
      <c r="E101" s="31">
        <f t="shared" si="18"/>
        <v>0</v>
      </c>
      <c r="F101" s="31">
        <f t="shared" si="18"/>
        <v>0</v>
      </c>
      <c r="G101" s="31">
        <f t="shared" si="18"/>
        <v>0</v>
      </c>
      <c r="H101" s="31">
        <f t="shared" si="18"/>
        <v>0</v>
      </c>
      <c r="I101" s="31">
        <f t="shared" si="18"/>
        <v>0</v>
      </c>
      <c r="J101" s="31">
        <f t="shared" si="18"/>
        <v>0</v>
      </c>
      <c r="K101" s="31">
        <f t="shared" si="18"/>
        <v>0</v>
      </c>
      <c r="L101" s="31">
        <f t="shared" si="18"/>
        <v>0</v>
      </c>
      <c r="M101" s="31">
        <f t="shared" si="18"/>
        <v>0</v>
      </c>
      <c r="N101" s="31">
        <f t="shared" si="18"/>
        <v>0</v>
      </c>
      <c r="O101" s="32">
        <f>O99-O100</f>
        <v>-360</v>
      </c>
    </row>
    <row r="102" spans="1:15">
      <c r="A102" s="34"/>
      <c r="B102" s="35" t="s">
        <v>96</v>
      </c>
      <c r="C102" s="36">
        <f>C101</f>
        <v>-6316</v>
      </c>
      <c r="D102" s="36">
        <f t="shared" ref="D102:N102" si="19">C102+D101</f>
        <v>-6316</v>
      </c>
      <c r="E102" s="36">
        <f t="shared" si="19"/>
        <v>-6316</v>
      </c>
      <c r="F102" s="36">
        <f t="shared" si="19"/>
        <v>-6316</v>
      </c>
      <c r="G102" s="36">
        <f t="shared" si="19"/>
        <v>-6316</v>
      </c>
      <c r="H102" s="36">
        <f t="shared" si="19"/>
        <v>-6316</v>
      </c>
      <c r="I102" s="36">
        <f t="shared" si="19"/>
        <v>-6316</v>
      </c>
      <c r="J102" s="36">
        <f t="shared" si="19"/>
        <v>-6316</v>
      </c>
      <c r="K102" s="36">
        <f t="shared" si="19"/>
        <v>-6316</v>
      </c>
      <c r="L102" s="36">
        <f t="shared" si="19"/>
        <v>-6316</v>
      </c>
      <c r="M102" s="36">
        <f t="shared" si="19"/>
        <v>-6316</v>
      </c>
      <c r="N102" s="36">
        <f t="shared" si="19"/>
        <v>-6316</v>
      </c>
      <c r="O102" s="37">
        <f>N102+O101</f>
        <v>-6676</v>
      </c>
    </row>
    <row r="105" spans="1:15">
      <c r="B105" s="38" t="s">
        <v>97</v>
      </c>
      <c r="C105" s="38"/>
    </row>
    <row r="107" spans="1:15">
      <c r="B107" s="39" t="str">
        <f>A4</f>
        <v>RENDA FAMILIAR</v>
      </c>
      <c r="C107" s="20">
        <f>O4</f>
        <v>0</v>
      </c>
    </row>
    <row r="108" spans="1:15">
      <c r="B108" s="39" t="str">
        <f>A13</f>
        <v>DESPESAS DE CASA</v>
      </c>
      <c r="C108" s="20">
        <f>O13</f>
        <v>300</v>
      </c>
    </row>
    <row r="109" spans="1:15">
      <c r="B109" s="39" t="str">
        <f>A26</f>
        <v>SAÚDE</v>
      </c>
      <c r="C109" s="20">
        <f>O26</f>
        <v>0</v>
      </c>
    </row>
    <row r="110" spans="1:15">
      <c r="B110" s="39" t="str">
        <f>A34</f>
        <v>TRANSPORTE</v>
      </c>
      <c r="C110" s="20">
        <f>O34</f>
        <v>0</v>
      </c>
    </row>
    <row r="111" spans="1:15">
      <c r="B111" s="39" t="str">
        <f>A41</f>
        <v>AUTOMÓVEL</v>
      </c>
      <c r="C111" s="20">
        <f>O41</f>
        <v>0</v>
      </c>
    </row>
    <row r="112" spans="1:15">
      <c r="B112" s="39" t="str">
        <f>A51</f>
        <v>DESPESAS PESSOAIS</v>
      </c>
      <c r="C112" s="20">
        <f>O51</f>
        <v>60</v>
      </c>
    </row>
    <row r="113" spans="2:3">
      <c r="B113" s="39" t="str">
        <f>A63</f>
        <v>LAZER</v>
      </c>
      <c r="C113" s="20">
        <f>O63</f>
        <v>0</v>
      </c>
    </row>
    <row r="114" spans="2:3">
      <c r="B114" s="39" t="str">
        <f>A74</f>
        <v>CARTÕES DE CRÉDITO</v>
      </c>
      <c r="C114" s="20">
        <f>O74</f>
        <v>5956</v>
      </c>
    </row>
    <row r="115" spans="2:3">
      <c r="B115" s="39" t="str">
        <f>A86</f>
        <v>DEPENDENTES</v>
      </c>
      <c r="C115" s="20">
        <f>O86</f>
        <v>0</v>
      </c>
    </row>
    <row r="117" spans="2:3">
      <c r="B117" s="38" t="s">
        <v>98</v>
      </c>
      <c r="C117" s="38"/>
    </row>
  </sheetData>
  <sheetProtection selectLockedCells="1" selectUnlockedCells="1"/>
  <mergeCells count="1">
    <mergeCell ref="A1:O1"/>
  </mergeCells>
  <printOptions horizontalCentered="1"/>
  <pageMargins left="0.78749999999999998" right="0.78749999999999998" top="0.78749999999999998" bottom="0.78749999999999998" header="0.51180555555555551" footer="0.51180555555555551"/>
  <pageSetup scale="75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A43" sqref="A43"/>
    </sheetView>
  </sheetViews>
  <sheetFormatPr defaultColWidth="8.85546875" defaultRowHeight="12.75"/>
  <sheetData/>
  <sheetProtection selectLockedCells="1" selectUnlockedCells="1"/>
  <printOptions horizontalCentered="1" verticalCentered="1"/>
  <pageMargins left="0.59027777777777779" right="0.59027777777777779" top="0.59027777777777779" bottom="0.59027777777777779" header="0.51180555555555551" footer="0.51180555555555551"/>
  <pageSetup firstPageNumber="0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defaultColWidth="11.5703125" defaultRowHeight="12.75"/>
  <sheetData/>
  <sheetProtection selectLockedCells="1" selectUnlockedCells="1"/>
  <pageMargins left="0.59027777777777779" right="0.59027777777777779" top="0.59027777777777779" bottom="0.59027777777777779" header="0.51180555555555551" footer="0.51180555555555551"/>
  <pageSetup firstPageNumber="0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workbookViewId="0"/>
  </sheetViews>
  <sheetFormatPr defaultColWidth="6.7109375" defaultRowHeight="12.75"/>
  <sheetData/>
  <sheetProtection selectLockedCells="1" selectUnlockedCells="1"/>
  <printOptions horizontalCentered="1" verticalCentered="1"/>
  <pageMargins left="0.39374999999999999" right="0.39374999999999999" top="0.78749999999999998" bottom="0.59027777777777768" header="0.51180555555555551" footer="0.51180555555555551"/>
  <pageSetup firstPageNumber="0" orientation="landscape" horizontalDpi="300" verticalDpi="300"/>
  <headerFooter alignWithMargins="0">
    <oddHeader>&amp;CGráficos de Categorias de Rendimentos e Despesas</oddHeader>
    <oddFooter>&amp;L&amp;D, às &amp;T&amp;RPágina &amp;P de &amp;N</oddFooter>
  </headerFooter>
  <rowBreaks count="1" manualBreakCount="1">
    <brk id="39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A21" workbookViewId="0"/>
  </sheetViews>
  <sheetFormatPr defaultColWidth="11.5703125" defaultRowHeight="12.75"/>
  <sheetData/>
  <sheetProtection selectLockedCells="1" selectUnlockedCells="1"/>
  <pageMargins left="0.59027777777777779" right="0.59027777777777779" top="0.59027777777777779" bottom="0.59027777777777779" header="0.51180555555555551" footer="0.51180555555555551"/>
  <pageSetup firstPageNumber="0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8"/>
  <sheetViews>
    <sheetView showGridLines="0" workbookViewId="0">
      <selection activeCell="H18" sqref="H18"/>
    </sheetView>
  </sheetViews>
  <sheetFormatPr defaultColWidth="8.85546875" defaultRowHeight="12.75"/>
  <cols>
    <col min="1" max="1" width="3.42578125" customWidth="1"/>
  </cols>
  <sheetData>
    <row r="1" spans="1:2" ht="15.75">
      <c r="A1" s="40" t="s">
        <v>99</v>
      </c>
    </row>
    <row r="3" spans="1:2">
      <c r="A3" s="41" t="s">
        <v>100</v>
      </c>
      <c r="B3" s="42" t="s">
        <v>101</v>
      </c>
    </row>
    <row r="4" spans="1:2">
      <c r="B4" t="s">
        <v>102</v>
      </c>
    </row>
    <row r="5" spans="1:2">
      <c r="B5" t="s">
        <v>103</v>
      </c>
    </row>
    <row r="7" spans="1:2">
      <c r="A7" s="41" t="s">
        <v>100</v>
      </c>
      <c r="B7" s="42" t="s">
        <v>104</v>
      </c>
    </row>
    <row r="8" spans="1:2">
      <c r="B8" t="s">
        <v>105</v>
      </c>
    </row>
    <row r="9" spans="1:2">
      <c r="B9" t="s">
        <v>106</v>
      </c>
    </row>
    <row r="10" spans="1:2">
      <c r="B10" t="s">
        <v>107</v>
      </c>
    </row>
    <row r="12" spans="1:2">
      <c r="A12" s="41" t="s">
        <v>100</v>
      </c>
      <c r="B12" s="42" t="s">
        <v>108</v>
      </c>
    </row>
    <row r="13" spans="1:2">
      <c r="B13" t="s">
        <v>109</v>
      </c>
    </row>
    <row r="14" spans="1:2">
      <c r="B14" t="s">
        <v>110</v>
      </c>
    </row>
    <row r="16" spans="1:2">
      <c r="A16" s="41" t="s">
        <v>100</v>
      </c>
      <c r="B16" s="42" t="s">
        <v>111</v>
      </c>
    </row>
    <row r="17" spans="2:2">
      <c r="B17" t="s">
        <v>112</v>
      </c>
    </row>
    <row r="18" spans="2:2">
      <c r="B18" t="s">
        <v>113</v>
      </c>
    </row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88"/>
  <sheetViews>
    <sheetView showGridLines="0" topLeftCell="A20" workbookViewId="0">
      <pane ySplit="1" topLeftCell="A21" activePane="bottomLeft" state="frozen"/>
      <selection pane="bottomLeft" activeCell="O22" sqref="O22"/>
      <selection activeCell="A20" sqref="A20"/>
    </sheetView>
  </sheetViews>
  <sheetFormatPr defaultColWidth="5.7109375" defaultRowHeight="12.75"/>
  <cols>
    <col min="1" max="24" width="3.7109375" style="43" customWidth="1"/>
    <col min="25" max="33" width="0" style="43" hidden="1" customWidth="1"/>
    <col min="34" max="16384" width="5.7109375" style="43"/>
  </cols>
  <sheetData>
    <row r="1" spans="1:21" ht="17.100000000000001" customHeight="1">
      <c r="A1" s="4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ht="14.1" customHeight="1">
      <c r="A2" s="46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1" ht="14.1" customHeight="1"/>
    <row r="4" spans="1:21" ht="14.1" customHeight="1">
      <c r="A4" s="47"/>
    </row>
    <row r="5" spans="1:21" ht="14.1" customHeight="1"/>
    <row r="6" spans="1:21" ht="12.75" customHeight="1">
      <c r="A6" s="47"/>
    </row>
    <row r="7" spans="1:21" ht="12.75" customHeight="1">
      <c r="A7" s="47"/>
    </row>
    <row r="8" spans="1:21" ht="12.75" customHeight="1"/>
    <row r="9" spans="1:21" ht="12.75" customHeight="1">
      <c r="A9" s="47"/>
    </row>
    <row r="10" spans="1:21" ht="12.75" customHeight="1">
      <c r="A10" s="47"/>
    </row>
    <row r="11" spans="1:21" ht="12.75" customHeight="1">
      <c r="A11" s="47"/>
    </row>
    <row r="12" spans="1:21" ht="12.75" customHeight="1">
      <c r="A12" s="47"/>
    </row>
    <row r="13" spans="1:21" ht="12.75" customHeight="1"/>
    <row r="14" spans="1:21" ht="12.75" customHeight="1">
      <c r="A14" s="47"/>
    </row>
    <row r="15" spans="1:21" ht="12.75" customHeight="1">
      <c r="A15" s="47"/>
    </row>
    <row r="16" spans="1:21" ht="12.75" customHeight="1"/>
    <row r="17" spans="1:23" ht="12.75" customHeight="1"/>
    <row r="18" spans="1:23" ht="12.75" customHeight="1"/>
    <row r="19" spans="1:23" ht="14.1" customHeight="1">
      <c r="A19" s="45"/>
      <c r="B19" s="45"/>
      <c r="C19" s="45"/>
      <c r="D19" s="45"/>
      <c r="E19" s="48"/>
    </row>
    <row r="20" spans="1:23" ht="0.75" customHeight="1"/>
    <row r="21" spans="1:23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50" t="s">
        <v>114</v>
      </c>
      <c r="N21" s="49"/>
      <c r="O21" s="51">
        <v>2017</v>
      </c>
      <c r="P21" s="52"/>
      <c r="Q21" s="49"/>
      <c r="R21" s="49"/>
      <c r="S21" s="49"/>
      <c r="T21" s="49"/>
      <c r="U21" s="49"/>
      <c r="V21" s="49"/>
      <c r="W21" s="49"/>
    </row>
    <row r="24" spans="1:23" ht="30">
      <c r="K24" s="53" t="str">
        <f>FIXED(O21+IF(O21&gt;199,0,1900),0,TRUE)</f>
        <v>2017</v>
      </c>
    </row>
    <row r="26" spans="1:23" ht="18.7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9" spans="1:23">
      <c r="A29" s="81" t="s">
        <v>115</v>
      </c>
      <c r="B29" s="81"/>
      <c r="C29" s="81"/>
      <c r="D29" s="81"/>
      <c r="E29" s="81"/>
      <c r="F29" s="81"/>
      <c r="G29" s="81"/>
      <c r="H29" s="55"/>
      <c r="I29" s="81" t="s">
        <v>116</v>
      </c>
      <c r="J29" s="81"/>
      <c r="K29" s="81"/>
      <c r="L29" s="81"/>
      <c r="M29" s="81"/>
      <c r="N29" s="81"/>
      <c r="O29" s="81"/>
      <c r="P29" s="55"/>
      <c r="Q29" s="81" t="s">
        <v>117</v>
      </c>
      <c r="R29" s="81"/>
      <c r="S29" s="81"/>
      <c r="T29" s="81"/>
      <c r="U29" s="81"/>
      <c r="V29" s="81"/>
      <c r="W29" s="81"/>
    </row>
    <row r="30" spans="1:23" ht="14.1" customHeight="1">
      <c r="A30" s="56" t="s">
        <v>118</v>
      </c>
      <c r="B30" s="57" t="s">
        <v>119</v>
      </c>
      <c r="C30" s="57" t="s">
        <v>120</v>
      </c>
      <c r="D30" s="57" t="s">
        <v>121</v>
      </c>
      <c r="E30" s="57" t="s">
        <v>121</v>
      </c>
      <c r="F30" s="57" t="s">
        <v>119</v>
      </c>
      <c r="G30" s="58" t="s">
        <v>119</v>
      </c>
      <c r="I30" s="56" t="s">
        <v>118</v>
      </c>
      <c r="J30" s="57" t="s">
        <v>119</v>
      </c>
      <c r="K30" s="57" t="s">
        <v>120</v>
      </c>
      <c r="L30" s="57" t="s">
        <v>121</v>
      </c>
      <c r="M30" s="57" t="s">
        <v>121</v>
      </c>
      <c r="N30" s="57" t="s">
        <v>119</v>
      </c>
      <c r="O30" s="58" t="s">
        <v>119</v>
      </c>
      <c r="Q30" s="56" t="s">
        <v>118</v>
      </c>
      <c r="R30" s="57" t="s">
        <v>119</v>
      </c>
      <c r="S30" s="57" t="s">
        <v>120</v>
      </c>
      <c r="T30" s="57" t="s">
        <v>121</v>
      </c>
      <c r="U30" s="57" t="s">
        <v>121</v>
      </c>
      <c r="V30" s="57" t="s">
        <v>119</v>
      </c>
      <c r="W30" s="58" t="s">
        <v>119</v>
      </c>
    </row>
    <row r="31" spans="1:23" ht="14.1" customHeight="1">
      <c r="A31" s="59">
        <f>IF($AF$74=Z87,1,"")</f>
        <v>1</v>
      </c>
      <c r="B31" s="60">
        <f t="shared" ref="B31:G31" si="0">IF(OR($AF$74=AA87,A31&gt;=1),1+A31,"")</f>
        <v>2</v>
      </c>
      <c r="C31" s="60">
        <f t="shared" si="0"/>
        <v>3</v>
      </c>
      <c r="D31" s="60">
        <f t="shared" si="0"/>
        <v>4</v>
      </c>
      <c r="E31" s="60">
        <f t="shared" si="0"/>
        <v>5</v>
      </c>
      <c r="F31" s="60">
        <f t="shared" si="0"/>
        <v>6</v>
      </c>
      <c r="G31" s="61">
        <f t="shared" si="0"/>
        <v>7</v>
      </c>
      <c r="I31" s="59" t="str">
        <f>IF($AF$75=Z87,1,"")</f>
        <v/>
      </c>
      <c r="J31" s="60" t="e">
        <f t="shared" ref="J31:O31" si="1">IF(OR($AF$75=AA87,I31&gt;=1),1+I31,"")</f>
        <v>#VALUE!</v>
      </c>
      <c r="K31" s="60" t="e">
        <f t="shared" si="1"/>
        <v>#VALUE!</v>
      </c>
      <c r="L31" s="60" t="e">
        <f t="shared" si="1"/>
        <v>#VALUE!</v>
      </c>
      <c r="M31" s="60" t="e">
        <f t="shared" si="1"/>
        <v>#VALUE!</v>
      </c>
      <c r="N31" s="60" t="e">
        <f t="shared" si="1"/>
        <v>#VALUE!</v>
      </c>
      <c r="O31" s="61" t="e">
        <f t="shared" si="1"/>
        <v>#VALUE!</v>
      </c>
      <c r="Q31" s="59" t="str">
        <f>IF($AF$76=Z87,1,"")</f>
        <v/>
      </c>
      <c r="R31" s="60" t="e">
        <f t="shared" ref="R31:W31" si="2">IF(OR($AF$76=AA87,Q31&gt;=1),1+Q31,"")</f>
        <v>#VALUE!</v>
      </c>
      <c r="S31" s="60" t="e">
        <f t="shared" si="2"/>
        <v>#VALUE!</v>
      </c>
      <c r="T31" s="60" t="e">
        <f t="shared" si="2"/>
        <v>#VALUE!</v>
      </c>
      <c r="U31" s="60" t="e">
        <f t="shared" si="2"/>
        <v>#VALUE!</v>
      </c>
      <c r="V31" s="60" t="e">
        <f t="shared" si="2"/>
        <v>#VALUE!</v>
      </c>
      <c r="W31" s="61" t="e">
        <f t="shared" si="2"/>
        <v>#VALUE!</v>
      </c>
    </row>
    <row r="32" spans="1:23" ht="14.1" customHeight="1">
      <c r="A32" s="62">
        <f>1+G31</f>
        <v>8</v>
      </c>
      <c r="B32" s="63">
        <f t="shared" ref="B32:F34" si="3">1+A32</f>
        <v>9</v>
      </c>
      <c r="C32" s="63">
        <f t="shared" si="3"/>
        <v>10</v>
      </c>
      <c r="D32" s="63">
        <f t="shared" si="3"/>
        <v>11</v>
      </c>
      <c r="E32" s="63">
        <f t="shared" si="3"/>
        <v>12</v>
      </c>
      <c r="F32" s="63">
        <f t="shared" si="3"/>
        <v>13</v>
      </c>
      <c r="G32" s="64">
        <f>F32+1</f>
        <v>14</v>
      </c>
      <c r="I32" s="62" t="e">
        <f>1+O31</f>
        <v>#VALUE!</v>
      </c>
      <c r="J32" s="63" t="e">
        <f t="shared" ref="J32:N34" si="4">1+I32</f>
        <v>#VALUE!</v>
      </c>
      <c r="K32" s="63" t="e">
        <f t="shared" si="4"/>
        <v>#VALUE!</v>
      </c>
      <c r="L32" s="63" t="e">
        <f t="shared" si="4"/>
        <v>#VALUE!</v>
      </c>
      <c r="M32" s="63" t="e">
        <f t="shared" si="4"/>
        <v>#VALUE!</v>
      </c>
      <c r="N32" s="63" t="e">
        <f t="shared" si="4"/>
        <v>#VALUE!</v>
      </c>
      <c r="O32" s="64" t="e">
        <f>N32+1</f>
        <v>#VALUE!</v>
      </c>
      <c r="Q32" s="62" t="e">
        <f>1+W31</f>
        <v>#VALUE!</v>
      </c>
      <c r="R32" s="63" t="e">
        <f t="shared" ref="R32:V34" si="5">1+Q32</f>
        <v>#VALUE!</v>
      </c>
      <c r="S32" s="63" t="e">
        <f t="shared" si="5"/>
        <v>#VALUE!</v>
      </c>
      <c r="T32" s="63" t="e">
        <f t="shared" si="5"/>
        <v>#VALUE!</v>
      </c>
      <c r="U32" s="63" t="e">
        <f t="shared" si="5"/>
        <v>#VALUE!</v>
      </c>
      <c r="V32" s="63" t="e">
        <f t="shared" si="5"/>
        <v>#VALUE!</v>
      </c>
      <c r="W32" s="64" t="e">
        <f>V32+1</f>
        <v>#VALUE!</v>
      </c>
    </row>
    <row r="33" spans="1:23" ht="14.1" customHeight="1">
      <c r="A33" s="62">
        <f>1+G32</f>
        <v>15</v>
      </c>
      <c r="B33" s="63">
        <f t="shared" si="3"/>
        <v>16</v>
      </c>
      <c r="C33" s="63">
        <f t="shared" si="3"/>
        <v>17</v>
      </c>
      <c r="D33" s="63">
        <f t="shared" si="3"/>
        <v>18</v>
      </c>
      <c r="E33" s="63">
        <f t="shared" si="3"/>
        <v>19</v>
      </c>
      <c r="F33" s="63">
        <f t="shared" si="3"/>
        <v>20</v>
      </c>
      <c r="G33" s="64">
        <f>F33+1</f>
        <v>21</v>
      </c>
      <c r="I33" s="62" t="e">
        <f>1+O32</f>
        <v>#VALUE!</v>
      </c>
      <c r="J33" s="63" t="e">
        <f t="shared" si="4"/>
        <v>#VALUE!</v>
      </c>
      <c r="K33" s="63" t="e">
        <f t="shared" si="4"/>
        <v>#VALUE!</v>
      </c>
      <c r="L33" s="63" t="e">
        <f t="shared" si="4"/>
        <v>#VALUE!</v>
      </c>
      <c r="M33" s="63" t="e">
        <f t="shared" si="4"/>
        <v>#VALUE!</v>
      </c>
      <c r="N33" s="63" t="e">
        <f t="shared" si="4"/>
        <v>#VALUE!</v>
      </c>
      <c r="O33" s="64" t="e">
        <f>N33+1</f>
        <v>#VALUE!</v>
      </c>
      <c r="Q33" s="62" t="e">
        <f>1+W32</f>
        <v>#VALUE!</v>
      </c>
      <c r="R33" s="63" t="e">
        <f t="shared" si="5"/>
        <v>#VALUE!</v>
      </c>
      <c r="S33" s="63" t="e">
        <f t="shared" si="5"/>
        <v>#VALUE!</v>
      </c>
      <c r="T33" s="63" t="e">
        <f t="shared" si="5"/>
        <v>#VALUE!</v>
      </c>
      <c r="U33" s="63" t="e">
        <f t="shared" si="5"/>
        <v>#VALUE!</v>
      </c>
      <c r="V33" s="63" t="e">
        <f t="shared" si="5"/>
        <v>#VALUE!</v>
      </c>
      <c r="W33" s="64" t="e">
        <f>V33+1</f>
        <v>#VALUE!</v>
      </c>
    </row>
    <row r="34" spans="1:23" ht="14.1" customHeight="1">
      <c r="A34" s="62">
        <f>1+G33</f>
        <v>22</v>
      </c>
      <c r="B34" s="63">
        <f t="shared" si="3"/>
        <v>23</v>
      </c>
      <c r="C34" s="63">
        <f t="shared" si="3"/>
        <v>24</v>
      </c>
      <c r="D34" s="63">
        <f t="shared" si="3"/>
        <v>25</v>
      </c>
      <c r="E34" s="63">
        <f t="shared" si="3"/>
        <v>26</v>
      </c>
      <c r="F34" s="63">
        <f t="shared" si="3"/>
        <v>27</v>
      </c>
      <c r="G34" s="64">
        <f>1+F34</f>
        <v>28</v>
      </c>
      <c r="I34" s="62" t="e">
        <f>1+O33</f>
        <v>#VALUE!</v>
      </c>
      <c r="J34" s="63" t="e">
        <f t="shared" si="4"/>
        <v>#VALUE!</v>
      </c>
      <c r="K34" s="63" t="e">
        <f t="shared" si="4"/>
        <v>#VALUE!</v>
      </c>
      <c r="L34" s="63" t="e">
        <f t="shared" si="4"/>
        <v>#VALUE!</v>
      </c>
      <c r="M34" s="63" t="e">
        <f t="shared" si="4"/>
        <v>#VALUE!</v>
      </c>
      <c r="N34" s="63" t="e">
        <f t="shared" si="4"/>
        <v>#VALUE!</v>
      </c>
      <c r="O34" s="64" t="e">
        <f>1+N34</f>
        <v>#VALUE!</v>
      </c>
      <c r="Q34" s="62" t="e">
        <f>1+W33</f>
        <v>#VALUE!</v>
      </c>
      <c r="R34" s="63" t="e">
        <f t="shared" si="5"/>
        <v>#VALUE!</v>
      </c>
      <c r="S34" s="63" t="e">
        <f t="shared" si="5"/>
        <v>#VALUE!</v>
      </c>
      <c r="T34" s="63" t="e">
        <f t="shared" si="5"/>
        <v>#VALUE!</v>
      </c>
      <c r="U34" s="63" t="e">
        <f t="shared" si="5"/>
        <v>#VALUE!</v>
      </c>
      <c r="V34" s="63" t="e">
        <f t="shared" si="5"/>
        <v>#VALUE!</v>
      </c>
      <c r="W34" s="64" t="e">
        <f>1+V34</f>
        <v>#VALUE!</v>
      </c>
    </row>
    <row r="35" spans="1:23" ht="14.1" customHeight="1">
      <c r="A35" s="62">
        <f>IF((1+G34)&gt;=VLOOKUP($AA74+1,$Y$74:$Z$85,2),"",1+G34)</f>
        <v>29</v>
      </c>
      <c r="B35" s="63">
        <f>IF(OR(A35=0,MAXA(A35)&gt;=VLOOKUP($AA74+1,$Y$74:$Z$85,2)),"",1+A35)</f>
        <v>30</v>
      </c>
      <c r="C35" s="63">
        <f>IF(OR(B35=0,MAXA($A35:B35)&gt;=VLOOKUP($AA74+1,$Y$74:$Z$85,2)),"",1+B35)</f>
        <v>31</v>
      </c>
      <c r="D35" s="63" t="str">
        <f>IF(OR(C35=0,MAXA($A35:C35)&gt;=VLOOKUP($AA74+1,$Y$74:$Z$85,2)),"",1+C35)</f>
        <v/>
      </c>
      <c r="E35" s="63" t="str">
        <f>IF(OR(D35=0,MAXA($A35:D35)&gt;=VLOOKUP($AA74+1,$Y$74:$Z$85,2)),"",1+D35)</f>
        <v/>
      </c>
      <c r="F35" s="63" t="str">
        <f>IF(OR(E35=0,MAXA($A35:E35)&gt;=VLOOKUP($AA74+1,$Y$74:$Z$85,2)),"",1+E35)</f>
        <v/>
      </c>
      <c r="G35" s="64" t="str">
        <f>IF(OR(F35=0,MAXA($A35:F35)&gt;=VLOOKUP($AA74+1,$Y$74:$Z$85,2)),"",1+F35)</f>
        <v/>
      </c>
      <c r="I35" s="62" t="e">
        <f>IF((1+O34)&gt;VLOOKUP($AA75+1,$Y$74:$Z$85,2),"",1+O34)</f>
        <v>#VALUE!</v>
      </c>
      <c r="J35" s="63" t="e">
        <f>IF(OR(I35=0,MAXA($H35:I35)&gt;=VLOOKUP($AA75+1,$Y$74:$Z$85,2)),"",1+I35)</f>
        <v>#VALUE!</v>
      </c>
      <c r="K35" s="63" t="e">
        <f>IF(OR(J35=0,MAXA($H35:J35)&gt;=VLOOKUP($AA75+1,$Y$74:$Z$85,2)),"",1+J35)</f>
        <v>#VALUE!</v>
      </c>
      <c r="L35" s="63" t="e">
        <f>IF(OR(K35=0,MAXA($H35:K35)&gt;=VLOOKUP($AA75+1,$Y$74:$Z$85,2)),"",1+K35)</f>
        <v>#VALUE!</v>
      </c>
      <c r="M35" s="63" t="e">
        <f>IF(OR(L35=0,MAXA($H35:L35)&gt;=VLOOKUP($AA75+1,$Y$74:$Z$85,2)),"",1+L35)</f>
        <v>#VALUE!</v>
      </c>
      <c r="N35" s="63" t="e">
        <f>IF(OR(M35=0,MAXA($H35:M35)&gt;=VLOOKUP($AA75+1,$Y$74:$Z$85,2)),"",1+M35)</f>
        <v>#VALUE!</v>
      </c>
      <c r="O35" s="64" t="e">
        <f>IF(OR(N35=0,MAXA($H35:N35)&gt;=VLOOKUP($AA75+1,$Y$74:$Z$85,2)),"",1+N35)</f>
        <v>#VALUE!</v>
      </c>
      <c r="Q35" s="62" t="e">
        <f>IF((1+W34)&gt;=VLOOKUP($AA76+1,$Y$74:$Z$85,2),"",1+W34)</f>
        <v>#VALUE!</v>
      </c>
      <c r="R35" s="63" t="e">
        <f>IF(OR(Q35=0,MAXA(Q35)&gt;=VLOOKUP($AA76+1,$Y$74:$Z$85,2)),"",1+Q35)</f>
        <v>#VALUE!</v>
      </c>
      <c r="S35" s="63" t="e">
        <f>IF(OR(R35=0,MAXA($Q35:R35)&gt;=VLOOKUP($AA76+1,$Y$74:$Z$85,2)),"",1+R35)</f>
        <v>#VALUE!</v>
      </c>
      <c r="T35" s="63" t="e">
        <f>IF(OR(S35=0,MAXA($Q35:S35)&gt;=VLOOKUP($AA76+1,$Y$74:$Z$85,2)),"",1+S35)</f>
        <v>#VALUE!</v>
      </c>
      <c r="U35" s="63" t="e">
        <f>IF(OR(T35=0,MAXA($Q35:T35)&gt;=VLOOKUP($AA76+1,$Y$74:$Z$85,2)),"",1+T35)</f>
        <v>#VALUE!</v>
      </c>
      <c r="V35" s="63" t="e">
        <f>IF(OR(U35=0,MAXA($Q35:U35)&gt;=VLOOKUP($AA76+1,$Y$74:$Z$85,2)),"",1+U35)</f>
        <v>#VALUE!</v>
      </c>
      <c r="W35" s="64" t="e">
        <f>IF(OR(V35=0,MAXA($Q35:V35)&gt;=VLOOKUP($AA76+1,$Y$74:$Z$85,2)),"",1+V35)</f>
        <v>#VALUE!</v>
      </c>
    </row>
    <row r="36" spans="1:23" ht="14.1" customHeight="1">
      <c r="A36" s="65" t="str">
        <f>IF(OR(G35=0,(1+MAXA($A35:$G35))&gt;VLOOKUP($AA74+1,$Y$74:$Z$85,2)),"",1+G35)</f>
        <v/>
      </c>
      <c r="B36" s="66" t="str">
        <f>IF(OR(A35=0,(1+MAXA($A35:$G35))&gt;=VLOOKUP($AA74+1,$Y$74:$Z$85,2)),"",1+A36)</f>
        <v/>
      </c>
      <c r="C36" s="66"/>
      <c r="D36" s="66"/>
      <c r="E36" s="66"/>
      <c r="F36" s="66"/>
      <c r="G36" s="67"/>
      <c r="I36" s="65"/>
      <c r="J36" s="66"/>
      <c r="K36" s="66"/>
      <c r="L36" s="66"/>
      <c r="M36" s="66"/>
      <c r="N36" s="66"/>
      <c r="O36" s="67"/>
      <c r="Q36" s="65" t="e">
        <f>IF(OR(W35=0,(1+MAXA($Q35:$W35))&gt;VLOOKUP($AA76+1,$Y$74:$Z$85,2)),"",1+W35)</f>
        <v>#VALUE!</v>
      </c>
      <c r="R36" s="66" t="e">
        <f>IF(OR(Q35=0,(1+MAXA($Q35:$W35))&gt;=VLOOKUP($AA76+1,$Y$74:$Z$85,2)),"",1+Q36)</f>
        <v>#VALUE!</v>
      </c>
      <c r="S36" s="66"/>
      <c r="T36" s="66"/>
      <c r="U36" s="66"/>
      <c r="V36" s="66"/>
      <c r="W36" s="67"/>
    </row>
    <row r="37" spans="1:23" ht="15" customHeight="1"/>
    <row r="38" spans="1:23" ht="15" customHeight="1"/>
    <row r="39" spans="1:23">
      <c r="A39" s="81" t="s">
        <v>122</v>
      </c>
      <c r="B39" s="81"/>
      <c r="C39" s="81"/>
      <c r="D39" s="81"/>
      <c r="E39" s="81"/>
      <c r="F39" s="81"/>
      <c r="G39" s="81"/>
      <c r="H39" s="55"/>
      <c r="I39" s="81" t="s">
        <v>123</v>
      </c>
      <c r="J39" s="81"/>
      <c r="K39" s="81"/>
      <c r="L39" s="81"/>
      <c r="M39" s="81"/>
      <c r="N39" s="81"/>
      <c r="O39" s="81"/>
      <c r="P39" s="55"/>
      <c r="Q39" s="81" t="s">
        <v>124</v>
      </c>
      <c r="R39" s="81"/>
      <c r="S39" s="81"/>
      <c r="T39" s="81"/>
      <c r="U39" s="81"/>
      <c r="V39" s="81"/>
      <c r="W39" s="81"/>
    </row>
    <row r="40" spans="1:23" ht="14.1" customHeight="1">
      <c r="A40" s="56" t="s">
        <v>118</v>
      </c>
      <c r="B40" s="57" t="s">
        <v>119</v>
      </c>
      <c r="C40" s="57" t="s">
        <v>120</v>
      </c>
      <c r="D40" s="57" t="s">
        <v>121</v>
      </c>
      <c r="E40" s="57" t="s">
        <v>121</v>
      </c>
      <c r="F40" s="57" t="s">
        <v>119</v>
      </c>
      <c r="G40" s="58" t="s">
        <v>119</v>
      </c>
      <c r="I40" s="56" t="s">
        <v>118</v>
      </c>
      <c r="J40" s="57" t="s">
        <v>119</v>
      </c>
      <c r="K40" s="57" t="s">
        <v>120</v>
      </c>
      <c r="L40" s="57" t="s">
        <v>121</v>
      </c>
      <c r="M40" s="57" t="s">
        <v>121</v>
      </c>
      <c r="N40" s="57" t="s">
        <v>119</v>
      </c>
      <c r="O40" s="58" t="s">
        <v>119</v>
      </c>
      <c r="Q40" s="56" t="s">
        <v>118</v>
      </c>
      <c r="R40" s="57" t="s">
        <v>119</v>
      </c>
      <c r="S40" s="57" t="s">
        <v>120</v>
      </c>
      <c r="T40" s="57" t="s">
        <v>121</v>
      </c>
      <c r="U40" s="57" t="s">
        <v>121</v>
      </c>
      <c r="V40" s="57" t="s">
        <v>119</v>
      </c>
      <c r="W40" s="58" t="s">
        <v>119</v>
      </c>
    </row>
    <row r="41" spans="1:23" ht="14.1" customHeight="1">
      <c r="A41" s="59" t="str">
        <f>IF($AF$77=Z87,1,"")</f>
        <v/>
      </c>
      <c r="B41" s="60" t="e">
        <f t="shared" ref="B41:G41" si="6">IF(OR($AF$77=AA87,A41&gt;=1),1+A41,"")</f>
        <v>#VALUE!</v>
      </c>
      <c r="C41" s="60" t="e">
        <f t="shared" si="6"/>
        <v>#VALUE!</v>
      </c>
      <c r="D41" s="60" t="e">
        <f t="shared" si="6"/>
        <v>#VALUE!</v>
      </c>
      <c r="E41" s="60" t="e">
        <f t="shared" si="6"/>
        <v>#VALUE!</v>
      </c>
      <c r="F41" s="60" t="e">
        <f t="shared" si="6"/>
        <v>#VALUE!</v>
      </c>
      <c r="G41" s="61" t="e">
        <f t="shared" si="6"/>
        <v>#VALUE!</v>
      </c>
      <c r="I41" s="59" t="str">
        <f>IF($AF$78=Z87,1,"")</f>
        <v/>
      </c>
      <c r="J41" s="60" t="e">
        <f t="shared" ref="J41:O41" si="7">IF(OR($AF$78=AA87,I41&gt;=1),1+I41,"")</f>
        <v>#VALUE!</v>
      </c>
      <c r="K41" s="60" t="e">
        <f t="shared" si="7"/>
        <v>#VALUE!</v>
      </c>
      <c r="L41" s="60" t="e">
        <f t="shared" si="7"/>
        <v>#VALUE!</v>
      </c>
      <c r="M41" s="60" t="e">
        <f t="shared" si="7"/>
        <v>#VALUE!</v>
      </c>
      <c r="N41" s="60" t="e">
        <f t="shared" si="7"/>
        <v>#VALUE!</v>
      </c>
      <c r="O41" s="61" t="e">
        <f t="shared" si="7"/>
        <v>#VALUE!</v>
      </c>
      <c r="Q41" s="59" t="str">
        <f>IF($AF$79=Z87,1,"")</f>
        <v/>
      </c>
      <c r="R41" s="60" t="e">
        <f t="shared" ref="R41:W41" si="8">IF(OR($AF$79=AA87,Q41&gt;=1),1+Q41,"")</f>
        <v>#VALUE!</v>
      </c>
      <c r="S41" s="60" t="e">
        <f t="shared" si="8"/>
        <v>#VALUE!</v>
      </c>
      <c r="T41" s="60" t="e">
        <f t="shared" si="8"/>
        <v>#VALUE!</v>
      </c>
      <c r="U41" s="60" t="e">
        <f t="shared" si="8"/>
        <v>#VALUE!</v>
      </c>
      <c r="V41" s="60" t="e">
        <f t="shared" si="8"/>
        <v>#VALUE!</v>
      </c>
      <c r="W41" s="61" t="e">
        <f t="shared" si="8"/>
        <v>#VALUE!</v>
      </c>
    </row>
    <row r="42" spans="1:23" ht="14.1" customHeight="1">
      <c r="A42" s="62" t="e">
        <f>1+G41</f>
        <v>#VALUE!</v>
      </c>
      <c r="B42" s="63" t="e">
        <f t="shared" ref="B42:F44" si="9">1+A42</f>
        <v>#VALUE!</v>
      </c>
      <c r="C42" s="63" t="e">
        <f t="shared" si="9"/>
        <v>#VALUE!</v>
      </c>
      <c r="D42" s="63" t="e">
        <f t="shared" si="9"/>
        <v>#VALUE!</v>
      </c>
      <c r="E42" s="63" t="e">
        <f t="shared" si="9"/>
        <v>#VALUE!</v>
      </c>
      <c r="F42" s="63" t="e">
        <f t="shared" si="9"/>
        <v>#VALUE!</v>
      </c>
      <c r="G42" s="64" t="e">
        <f>F42+1</f>
        <v>#VALUE!</v>
      </c>
      <c r="I42" s="62" t="e">
        <f>1+O41</f>
        <v>#VALUE!</v>
      </c>
      <c r="J42" s="63" t="e">
        <f t="shared" ref="J42:N44" si="10">1+I42</f>
        <v>#VALUE!</v>
      </c>
      <c r="K42" s="63" t="e">
        <f t="shared" si="10"/>
        <v>#VALUE!</v>
      </c>
      <c r="L42" s="63" t="e">
        <f t="shared" si="10"/>
        <v>#VALUE!</v>
      </c>
      <c r="M42" s="63" t="e">
        <f t="shared" si="10"/>
        <v>#VALUE!</v>
      </c>
      <c r="N42" s="63" t="e">
        <f t="shared" si="10"/>
        <v>#VALUE!</v>
      </c>
      <c r="O42" s="64" t="e">
        <f>N42+1</f>
        <v>#VALUE!</v>
      </c>
      <c r="Q42" s="62" t="e">
        <f>1+W41</f>
        <v>#VALUE!</v>
      </c>
      <c r="R42" s="63" t="e">
        <f t="shared" ref="R42:V44" si="11">1+Q42</f>
        <v>#VALUE!</v>
      </c>
      <c r="S42" s="63" t="e">
        <f t="shared" si="11"/>
        <v>#VALUE!</v>
      </c>
      <c r="T42" s="63" t="e">
        <f t="shared" si="11"/>
        <v>#VALUE!</v>
      </c>
      <c r="U42" s="63" t="e">
        <f t="shared" si="11"/>
        <v>#VALUE!</v>
      </c>
      <c r="V42" s="63" t="e">
        <f t="shared" si="11"/>
        <v>#VALUE!</v>
      </c>
      <c r="W42" s="64" t="e">
        <f>V42+1</f>
        <v>#VALUE!</v>
      </c>
    </row>
    <row r="43" spans="1:23" ht="14.1" customHeight="1">
      <c r="A43" s="62" t="e">
        <f>1+G42</f>
        <v>#VALUE!</v>
      </c>
      <c r="B43" s="63" t="e">
        <f t="shared" si="9"/>
        <v>#VALUE!</v>
      </c>
      <c r="C43" s="63" t="e">
        <f t="shared" si="9"/>
        <v>#VALUE!</v>
      </c>
      <c r="D43" s="63" t="e">
        <f t="shared" si="9"/>
        <v>#VALUE!</v>
      </c>
      <c r="E43" s="63" t="e">
        <f t="shared" si="9"/>
        <v>#VALUE!</v>
      </c>
      <c r="F43" s="63" t="e">
        <f t="shared" si="9"/>
        <v>#VALUE!</v>
      </c>
      <c r="G43" s="64" t="e">
        <f>F43+1</f>
        <v>#VALUE!</v>
      </c>
      <c r="I43" s="62" t="e">
        <f>1+O42</f>
        <v>#VALUE!</v>
      </c>
      <c r="J43" s="63" t="e">
        <f t="shared" si="10"/>
        <v>#VALUE!</v>
      </c>
      <c r="K43" s="63" t="e">
        <f t="shared" si="10"/>
        <v>#VALUE!</v>
      </c>
      <c r="L43" s="63" t="e">
        <f t="shared" si="10"/>
        <v>#VALUE!</v>
      </c>
      <c r="M43" s="63" t="e">
        <f t="shared" si="10"/>
        <v>#VALUE!</v>
      </c>
      <c r="N43" s="63" t="e">
        <f t="shared" si="10"/>
        <v>#VALUE!</v>
      </c>
      <c r="O43" s="64" t="e">
        <f>N43+1</f>
        <v>#VALUE!</v>
      </c>
      <c r="Q43" s="62" t="e">
        <f>1+W42</f>
        <v>#VALUE!</v>
      </c>
      <c r="R43" s="63" t="e">
        <f t="shared" si="11"/>
        <v>#VALUE!</v>
      </c>
      <c r="S43" s="63" t="e">
        <f t="shared" si="11"/>
        <v>#VALUE!</v>
      </c>
      <c r="T43" s="63" t="e">
        <f t="shared" si="11"/>
        <v>#VALUE!</v>
      </c>
      <c r="U43" s="63" t="e">
        <f t="shared" si="11"/>
        <v>#VALUE!</v>
      </c>
      <c r="V43" s="63" t="e">
        <f t="shared" si="11"/>
        <v>#VALUE!</v>
      </c>
      <c r="W43" s="64" t="e">
        <f>V43+1</f>
        <v>#VALUE!</v>
      </c>
    </row>
    <row r="44" spans="1:23" ht="14.1" customHeight="1">
      <c r="A44" s="62" t="e">
        <f>1+G43</f>
        <v>#VALUE!</v>
      </c>
      <c r="B44" s="63" t="e">
        <f t="shared" si="9"/>
        <v>#VALUE!</v>
      </c>
      <c r="C44" s="63" t="e">
        <f t="shared" si="9"/>
        <v>#VALUE!</v>
      </c>
      <c r="D44" s="63" t="e">
        <f t="shared" si="9"/>
        <v>#VALUE!</v>
      </c>
      <c r="E44" s="63" t="e">
        <f t="shared" si="9"/>
        <v>#VALUE!</v>
      </c>
      <c r="F44" s="63" t="e">
        <f t="shared" si="9"/>
        <v>#VALUE!</v>
      </c>
      <c r="G44" s="64" t="e">
        <f>1+F44</f>
        <v>#VALUE!</v>
      </c>
      <c r="I44" s="62" t="e">
        <f>1+O43</f>
        <v>#VALUE!</v>
      </c>
      <c r="J44" s="63" t="e">
        <f t="shared" si="10"/>
        <v>#VALUE!</v>
      </c>
      <c r="K44" s="63" t="e">
        <f t="shared" si="10"/>
        <v>#VALUE!</v>
      </c>
      <c r="L44" s="63" t="e">
        <f t="shared" si="10"/>
        <v>#VALUE!</v>
      </c>
      <c r="M44" s="63" t="e">
        <f t="shared" si="10"/>
        <v>#VALUE!</v>
      </c>
      <c r="N44" s="63" t="e">
        <f t="shared" si="10"/>
        <v>#VALUE!</v>
      </c>
      <c r="O44" s="64" t="e">
        <f>1+N44</f>
        <v>#VALUE!</v>
      </c>
      <c r="Q44" s="62" t="e">
        <f>1+W43</f>
        <v>#VALUE!</v>
      </c>
      <c r="R44" s="63" t="e">
        <f t="shared" si="11"/>
        <v>#VALUE!</v>
      </c>
      <c r="S44" s="63" t="e">
        <f t="shared" si="11"/>
        <v>#VALUE!</v>
      </c>
      <c r="T44" s="63" t="e">
        <f t="shared" si="11"/>
        <v>#VALUE!</v>
      </c>
      <c r="U44" s="63" t="e">
        <f t="shared" si="11"/>
        <v>#VALUE!</v>
      </c>
      <c r="V44" s="63" t="e">
        <f t="shared" si="11"/>
        <v>#VALUE!</v>
      </c>
      <c r="W44" s="64" t="e">
        <f>1+V44</f>
        <v>#VALUE!</v>
      </c>
    </row>
    <row r="45" spans="1:23" ht="14.1" customHeight="1">
      <c r="A45" s="62" t="e">
        <f>IF((1+G44)&gt;=VLOOKUP($AA$77+1,$Y$74:$Z$85,2),"",1+G44)</f>
        <v>#VALUE!</v>
      </c>
      <c r="B45" s="63" t="e">
        <f>IF(OR(A45=0,MAXA(A45)&gt;=VLOOKUP($AA77+1,$Y$74:$Z$85,2)),"",1+A45)</f>
        <v>#VALUE!</v>
      </c>
      <c r="C45" s="63" t="e">
        <f>IF(OR(B45=0,MAXA($A45:B45)&gt;=VLOOKUP($AA77+1,$Y$74:$Z$85,2)),"",1+B45)</f>
        <v>#VALUE!</v>
      </c>
      <c r="D45" s="63" t="e">
        <f>IF(OR(C45=0,MAXA($A45:C45)&gt;=VLOOKUP($AA77+1,$Y$74:$Z$85,2)),"",1+C45)</f>
        <v>#VALUE!</v>
      </c>
      <c r="E45" s="63" t="e">
        <f>IF(OR(D45=0,MAXA($A45:D45)&gt;=VLOOKUP($AA77+1,$Y$74:$Z$85,2)),"",1+D45)</f>
        <v>#VALUE!</v>
      </c>
      <c r="F45" s="63" t="e">
        <f>IF(OR(E45=0,MAXA($A45:E45)&gt;=VLOOKUP($AA77+1,$Y$74:$Z$85,2)),"",1+E45)</f>
        <v>#VALUE!</v>
      </c>
      <c r="G45" s="64" t="e">
        <f>IF(OR(F45=0,MAXA($A45:F45)&gt;=VLOOKUP($AA77+1,$Y$74:$Z$85,2)),"",1+F45)</f>
        <v>#VALUE!</v>
      </c>
      <c r="I45" s="62" t="e">
        <f>IF((1+O44)&gt;=VLOOKUP($AA78+1,$Y$74:$Z$85,2),"",1+O44)</f>
        <v>#VALUE!</v>
      </c>
      <c r="J45" s="63" t="e">
        <f>IF(OR(I45=0,MAXA($H45:I45)&gt;=VLOOKUP($AA78+1,$Y$74:$Z$85,2)),"",1+I45)</f>
        <v>#VALUE!</v>
      </c>
      <c r="K45" s="63" t="e">
        <f>IF(OR(J45=0,MAXA($H45:J45)&gt;=VLOOKUP($AA78+1,$Y$74:$Z$85,2)),"",1+J45)</f>
        <v>#VALUE!</v>
      </c>
      <c r="L45" s="63" t="e">
        <f>IF(OR(K45=0,MAXA($H45:K45)&gt;=VLOOKUP($AA78+1,$Y$74:$Z$85,2)),"",1+K45)</f>
        <v>#VALUE!</v>
      </c>
      <c r="M45" s="63" t="e">
        <f>IF(OR(L45=0,MAXA($H45:L45)&gt;=VLOOKUP($AA78+1,$Y$74:$Z$85,2)),"",1+L45)</f>
        <v>#VALUE!</v>
      </c>
      <c r="N45" s="63" t="e">
        <f>IF(OR(M45=0,MAXA($H45:M45)&gt;=VLOOKUP($AA78+1,$Y$74:$Z$85,2)),"",1+M45)</f>
        <v>#VALUE!</v>
      </c>
      <c r="O45" s="64" t="e">
        <f>IF(OR(N45=0,MAXA($H45:N45)&gt;=VLOOKUP($AA78+1,$Y$74:$Z$85,2)),"",1+N45)</f>
        <v>#VALUE!</v>
      </c>
      <c r="Q45" s="62" t="e">
        <f>IF((1+W44)&gt;=VLOOKUP($AA79+1,$Y$74:$Z$85,2),"",1+W44)</f>
        <v>#VALUE!</v>
      </c>
      <c r="R45" s="63" t="e">
        <f>IF(OR(Q45=0,MAXA(Q45)&gt;=VLOOKUP($AA79+1,$Y$74:$Z$85,2)),"",1+Q45)</f>
        <v>#VALUE!</v>
      </c>
      <c r="S45" s="63" t="e">
        <f>IF(OR(R45=0,MAXA($Q45:R45)&gt;=VLOOKUP($AA79+1,$Y$74:$Z$85,2)),"",1+R45)</f>
        <v>#VALUE!</v>
      </c>
      <c r="T45" s="63" t="e">
        <f>IF(OR(S45=0,MAXA($Q45:S45)&gt;=VLOOKUP($AA79+1,$Y$74:$Z$85,2)),"",1+S45)</f>
        <v>#VALUE!</v>
      </c>
      <c r="U45" s="63" t="e">
        <f>IF(OR(T45=0,MAXA($Q45:T45)&gt;=VLOOKUP($AA79+1,$Y$74:$Z$85,2)),"",1+T45)</f>
        <v>#VALUE!</v>
      </c>
      <c r="V45" s="63" t="e">
        <f>IF(OR(U45=0,MAXA($Q45:U45)&gt;=VLOOKUP($AA79+1,$Y$74:$Z$85,2)),"",1+U45)</f>
        <v>#VALUE!</v>
      </c>
      <c r="W45" s="64" t="e">
        <f>IF(OR(V45=0,MAXA($Q45:V45)&gt;=VLOOKUP($AA79+1,$Y$74:$Z$85,2)),"",1+V45)</f>
        <v>#VALUE!</v>
      </c>
    </row>
    <row r="46" spans="1:23" ht="14.1" customHeight="1">
      <c r="A46" s="65" t="e">
        <f>IF(OR(G45=0,(1+MAXA($A45:$G45))&gt;VLOOKUP($AA77+1,$Y$74:$Z$85,2)),"",1+G45)</f>
        <v>#VALUE!</v>
      </c>
      <c r="B46" s="66" t="e">
        <f>IF(OR(A45=0,(1+MAXA($A45:$G45))&gt;=VLOOKUP($AA77+1,$Y$74:$Z$85,2)),"",1+A46)</f>
        <v>#VALUE!</v>
      </c>
      <c r="C46" s="66"/>
      <c r="D46" s="66"/>
      <c r="E46" s="66"/>
      <c r="F46" s="66"/>
      <c r="G46" s="67"/>
      <c r="I46" s="65" t="e">
        <f>IF(OR(O45=0,(1+MAXA($I45:$O45))&gt;VLOOKUP($AA78+1,$Y$74:$Z$85,2)),"",1+O45)</f>
        <v>#VALUE!</v>
      </c>
      <c r="J46" s="66" t="e">
        <f>IF(OR(I46=0,(1+MAXA($I45:$O45))&gt;=VLOOKUP(AA78+1,$Y$74:$Z$85,2)),"",1+I46)</f>
        <v>#VALUE!</v>
      </c>
      <c r="K46" s="66"/>
      <c r="L46" s="66"/>
      <c r="M46" s="66"/>
      <c r="N46" s="66"/>
      <c r="O46" s="67"/>
      <c r="Q46" s="65" t="e">
        <f>IF(OR(W45=0,(1+MAXA($Q45:$W45))&gt;VLOOKUP($AA79+1,$Y$74:$Z$85,2)),"",1+W45)</f>
        <v>#VALUE!</v>
      </c>
      <c r="R46" s="66" t="e">
        <f>IF(OR(Q45=0,(1+MAXA($Q45:$W45))&gt;=VLOOKUP($AA79+1,$Y$74:$Z$85,2)),"",1+Q46)</f>
        <v>#VALUE!</v>
      </c>
      <c r="S46" s="66"/>
      <c r="T46" s="66"/>
      <c r="U46" s="66"/>
      <c r="V46" s="66"/>
      <c r="W46" s="67"/>
    </row>
    <row r="47" spans="1:23" ht="15" customHeight="1"/>
    <row r="48" spans="1:23" ht="15" customHeight="1"/>
    <row r="49" spans="1:23">
      <c r="A49" s="81" t="s">
        <v>125</v>
      </c>
      <c r="B49" s="81"/>
      <c r="C49" s="81"/>
      <c r="D49" s="81"/>
      <c r="E49" s="81"/>
      <c r="F49" s="81"/>
      <c r="G49" s="81"/>
      <c r="H49" s="55"/>
      <c r="I49" s="81" t="s">
        <v>126</v>
      </c>
      <c r="J49" s="81"/>
      <c r="K49" s="81"/>
      <c r="L49" s="81"/>
      <c r="M49" s="81"/>
      <c r="N49" s="81"/>
      <c r="O49" s="81"/>
      <c r="P49" s="55"/>
      <c r="Q49" s="81" t="s">
        <v>127</v>
      </c>
      <c r="R49" s="81"/>
      <c r="S49" s="81"/>
      <c r="T49" s="81"/>
      <c r="U49" s="81"/>
      <c r="V49" s="81"/>
      <c r="W49" s="81"/>
    </row>
    <row r="50" spans="1:23" ht="14.1" customHeight="1">
      <c r="A50" s="56" t="s">
        <v>118</v>
      </c>
      <c r="B50" s="57" t="s">
        <v>119</v>
      </c>
      <c r="C50" s="57" t="s">
        <v>120</v>
      </c>
      <c r="D50" s="57" t="s">
        <v>121</v>
      </c>
      <c r="E50" s="57" t="s">
        <v>121</v>
      </c>
      <c r="F50" s="57" t="s">
        <v>119</v>
      </c>
      <c r="G50" s="58" t="s">
        <v>119</v>
      </c>
      <c r="I50" s="56" t="s">
        <v>118</v>
      </c>
      <c r="J50" s="57" t="s">
        <v>119</v>
      </c>
      <c r="K50" s="57" t="s">
        <v>120</v>
      </c>
      <c r="L50" s="57" t="s">
        <v>121</v>
      </c>
      <c r="M50" s="57" t="s">
        <v>121</v>
      </c>
      <c r="N50" s="57" t="s">
        <v>119</v>
      </c>
      <c r="O50" s="58" t="s">
        <v>119</v>
      </c>
      <c r="Q50" s="56" t="s">
        <v>118</v>
      </c>
      <c r="R50" s="57" t="s">
        <v>119</v>
      </c>
      <c r="S50" s="57" t="s">
        <v>120</v>
      </c>
      <c r="T50" s="57" t="s">
        <v>121</v>
      </c>
      <c r="U50" s="57" t="s">
        <v>121</v>
      </c>
      <c r="V50" s="57" t="s">
        <v>119</v>
      </c>
      <c r="W50" s="58" t="s">
        <v>119</v>
      </c>
    </row>
    <row r="51" spans="1:23" ht="14.1" customHeight="1">
      <c r="A51" s="59" t="str">
        <f>IF($AF$80=Z87,1,"")</f>
        <v/>
      </c>
      <c r="B51" s="60" t="e">
        <f t="shared" ref="B51:G51" si="12">IF(OR($AF$80=AA87,A51&gt;=1),1+A51,"")</f>
        <v>#VALUE!</v>
      </c>
      <c r="C51" s="60" t="e">
        <f t="shared" si="12"/>
        <v>#VALUE!</v>
      </c>
      <c r="D51" s="60" t="e">
        <f t="shared" si="12"/>
        <v>#VALUE!</v>
      </c>
      <c r="E51" s="60" t="e">
        <f t="shared" si="12"/>
        <v>#VALUE!</v>
      </c>
      <c r="F51" s="60" t="e">
        <f t="shared" si="12"/>
        <v>#VALUE!</v>
      </c>
      <c r="G51" s="61" t="e">
        <f t="shared" si="12"/>
        <v>#VALUE!</v>
      </c>
      <c r="I51" s="59" t="str">
        <f>IF($AF$81=Z87,1,"")</f>
        <v/>
      </c>
      <c r="J51" s="60" t="e">
        <f t="shared" ref="J51:O51" si="13">IF(OR($AF$81=AA87,I51&gt;=1),1+I51,"")</f>
        <v>#VALUE!</v>
      </c>
      <c r="K51" s="60" t="e">
        <f t="shared" si="13"/>
        <v>#VALUE!</v>
      </c>
      <c r="L51" s="60" t="e">
        <f t="shared" si="13"/>
        <v>#VALUE!</v>
      </c>
      <c r="M51" s="60" t="e">
        <f t="shared" si="13"/>
        <v>#VALUE!</v>
      </c>
      <c r="N51" s="60" t="e">
        <f t="shared" si="13"/>
        <v>#VALUE!</v>
      </c>
      <c r="O51" s="61" t="e">
        <f t="shared" si="13"/>
        <v>#VALUE!</v>
      </c>
      <c r="Q51" s="59" t="str">
        <f>IF($AF$82=Z87,1,"")</f>
        <v/>
      </c>
      <c r="R51" s="60" t="e">
        <f t="shared" ref="R51:W51" si="14">IF(OR($AF$82=AA87,Q51&gt;=1),1+Q51,"")</f>
        <v>#VALUE!</v>
      </c>
      <c r="S51" s="60" t="e">
        <f t="shared" si="14"/>
        <v>#VALUE!</v>
      </c>
      <c r="T51" s="60" t="e">
        <f t="shared" si="14"/>
        <v>#VALUE!</v>
      </c>
      <c r="U51" s="60" t="e">
        <f t="shared" si="14"/>
        <v>#VALUE!</v>
      </c>
      <c r="V51" s="60" t="e">
        <f t="shared" si="14"/>
        <v>#VALUE!</v>
      </c>
      <c r="W51" s="61" t="e">
        <f t="shared" si="14"/>
        <v>#VALUE!</v>
      </c>
    </row>
    <row r="52" spans="1:23" ht="14.1" customHeight="1">
      <c r="A52" s="62" t="e">
        <f>1+G51</f>
        <v>#VALUE!</v>
      </c>
      <c r="B52" s="63" t="e">
        <f t="shared" ref="B52:F54" si="15">1+A52</f>
        <v>#VALUE!</v>
      </c>
      <c r="C52" s="63" t="e">
        <f t="shared" si="15"/>
        <v>#VALUE!</v>
      </c>
      <c r="D52" s="63" t="e">
        <f t="shared" si="15"/>
        <v>#VALUE!</v>
      </c>
      <c r="E52" s="63" t="e">
        <f t="shared" si="15"/>
        <v>#VALUE!</v>
      </c>
      <c r="F52" s="63" t="e">
        <f t="shared" si="15"/>
        <v>#VALUE!</v>
      </c>
      <c r="G52" s="64" t="e">
        <f>F52+1</f>
        <v>#VALUE!</v>
      </c>
      <c r="I52" s="62" t="e">
        <f>1+O51</f>
        <v>#VALUE!</v>
      </c>
      <c r="J52" s="63" t="e">
        <f t="shared" ref="J52:N54" si="16">1+I52</f>
        <v>#VALUE!</v>
      </c>
      <c r="K52" s="63" t="e">
        <f t="shared" si="16"/>
        <v>#VALUE!</v>
      </c>
      <c r="L52" s="63" t="e">
        <f t="shared" si="16"/>
        <v>#VALUE!</v>
      </c>
      <c r="M52" s="63" t="e">
        <f t="shared" si="16"/>
        <v>#VALUE!</v>
      </c>
      <c r="N52" s="63" t="e">
        <f t="shared" si="16"/>
        <v>#VALUE!</v>
      </c>
      <c r="O52" s="64" t="e">
        <f>N52+1</f>
        <v>#VALUE!</v>
      </c>
      <c r="Q52" s="62" t="e">
        <f>1+W51</f>
        <v>#VALUE!</v>
      </c>
      <c r="R52" s="63" t="e">
        <f t="shared" ref="R52:V54" si="17">1+Q52</f>
        <v>#VALUE!</v>
      </c>
      <c r="S52" s="63" t="e">
        <f t="shared" si="17"/>
        <v>#VALUE!</v>
      </c>
      <c r="T52" s="63" t="e">
        <f t="shared" si="17"/>
        <v>#VALUE!</v>
      </c>
      <c r="U52" s="63" t="e">
        <f t="shared" si="17"/>
        <v>#VALUE!</v>
      </c>
      <c r="V52" s="63" t="e">
        <f t="shared" si="17"/>
        <v>#VALUE!</v>
      </c>
      <c r="W52" s="64" t="e">
        <f>V52+1</f>
        <v>#VALUE!</v>
      </c>
    </row>
    <row r="53" spans="1:23" ht="14.1" customHeight="1">
      <c r="A53" s="62" t="e">
        <f>1+G52</f>
        <v>#VALUE!</v>
      </c>
      <c r="B53" s="63" t="e">
        <f t="shared" si="15"/>
        <v>#VALUE!</v>
      </c>
      <c r="C53" s="63" t="e">
        <f t="shared" si="15"/>
        <v>#VALUE!</v>
      </c>
      <c r="D53" s="63" t="e">
        <f t="shared" si="15"/>
        <v>#VALUE!</v>
      </c>
      <c r="E53" s="63" t="e">
        <f t="shared" si="15"/>
        <v>#VALUE!</v>
      </c>
      <c r="F53" s="63" t="e">
        <f t="shared" si="15"/>
        <v>#VALUE!</v>
      </c>
      <c r="G53" s="64" t="e">
        <f>F53+1</f>
        <v>#VALUE!</v>
      </c>
      <c r="I53" s="62" t="e">
        <f>1+O52</f>
        <v>#VALUE!</v>
      </c>
      <c r="J53" s="63" t="e">
        <f t="shared" si="16"/>
        <v>#VALUE!</v>
      </c>
      <c r="K53" s="63" t="e">
        <f t="shared" si="16"/>
        <v>#VALUE!</v>
      </c>
      <c r="L53" s="63" t="e">
        <f t="shared" si="16"/>
        <v>#VALUE!</v>
      </c>
      <c r="M53" s="63" t="e">
        <f t="shared" si="16"/>
        <v>#VALUE!</v>
      </c>
      <c r="N53" s="63" t="e">
        <f t="shared" si="16"/>
        <v>#VALUE!</v>
      </c>
      <c r="O53" s="64" t="e">
        <f>N53+1</f>
        <v>#VALUE!</v>
      </c>
      <c r="Q53" s="62" t="e">
        <f>1+W52</f>
        <v>#VALUE!</v>
      </c>
      <c r="R53" s="63" t="e">
        <f t="shared" si="17"/>
        <v>#VALUE!</v>
      </c>
      <c r="S53" s="63" t="e">
        <f t="shared" si="17"/>
        <v>#VALUE!</v>
      </c>
      <c r="T53" s="63" t="e">
        <f t="shared" si="17"/>
        <v>#VALUE!</v>
      </c>
      <c r="U53" s="63" t="e">
        <f t="shared" si="17"/>
        <v>#VALUE!</v>
      </c>
      <c r="V53" s="63" t="e">
        <f t="shared" si="17"/>
        <v>#VALUE!</v>
      </c>
      <c r="W53" s="64" t="e">
        <f>V53+1</f>
        <v>#VALUE!</v>
      </c>
    </row>
    <row r="54" spans="1:23" ht="14.1" customHeight="1">
      <c r="A54" s="62" t="e">
        <f>1+G53</f>
        <v>#VALUE!</v>
      </c>
      <c r="B54" s="63" t="e">
        <f t="shared" si="15"/>
        <v>#VALUE!</v>
      </c>
      <c r="C54" s="63" t="e">
        <f t="shared" si="15"/>
        <v>#VALUE!</v>
      </c>
      <c r="D54" s="63" t="e">
        <f t="shared" si="15"/>
        <v>#VALUE!</v>
      </c>
      <c r="E54" s="63" t="e">
        <f t="shared" si="15"/>
        <v>#VALUE!</v>
      </c>
      <c r="F54" s="63" t="e">
        <f t="shared" si="15"/>
        <v>#VALUE!</v>
      </c>
      <c r="G54" s="64" t="e">
        <f>1+F54</f>
        <v>#VALUE!</v>
      </c>
      <c r="I54" s="62" t="e">
        <f>1+O53</f>
        <v>#VALUE!</v>
      </c>
      <c r="J54" s="63" t="e">
        <f t="shared" si="16"/>
        <v>#VALUE!</v>
      </c>
      <c r="K54" s="63" t="e">
        <f t="shared" si="16"/>
        <v>#VALUE!</v>
      </c>
      <c r="L54" s="63" t="e">
        <f t="shared" si="16"/>
        <v>#VALUE!</v>
      </c>
      <c r="M54" s="63" t="e">
        <f t="shared" si="16"/>
        <v>#VALUE!</v>
      </c>
      <c r="N54" s="63" t="e">
        <f t="shared" si="16"/>
        <v>#VALUE!</v>
      </c>
      <c r="O54" s="64" t="e">
        <f>1+N54</f>
        <v>#VALUE!</v>
      </c>
      <c r="Q54" s="62" t="e">
        <f>1+W53</f>
        <v>#VALUE!</v>
      </c>
      <c r="R54" s="63" t="e">
        <f t="shared" si="17"/>
        <v>#VALUE!</v>
      </c>
      <c r="S54" s="63" t="e">
        <f t="shared" si="17"/>
        <v>#VALUE!</v>
      </c>
      <c r="T54" s="63" t="e">
        <f t="shared" si="17"/>
        <v>#VALUE!</v>
      </c>
      <c r="U54" s="63" t="e">
        <f t="shared" si="17"/>
        <v>#VALUE!</v>
      </c>
      <c r="V54" s="63" t="e">
        <f t="shared" si="17"/>
        <v>#VALUE!</v>
      </c>
      <c r="W54" s="64" t="e">
        <f>1+V54</f>
        <v>#VALUE!</v>
      </c>
    </row>
    <row r="55" spans="1:23" ht="14.1" customHeight="1">
      <c r="A55" s="62" t="e">
        <f>IF((1+G54)&gt;=VLOOKUP($AA$80+1,$Y$74:$Z$85,2),"",1+G54)</f>
        <v>#VALUE!</v>
      </c>
      <c r="B55" s="63" t="e">
        <f>IF(OR(A55=0,MAXA(A55)&gt;=VLOOKUP($AA80+1,$Y$74:$Z$85,2)),"",1+A55)</f>
        <v>#VALUE!</v>
      </c>
      <c r="C55" s="63" t="e">
        <f>IF(OR(B55=0,MAXA($A55:B55)&gt;=VLOOKUP($AA80+1,$Y$74:$Z$85,2)),"",1+B55)</f>
        <v>#VALUE!</v>
      </c>
      <c r="D55" s="63" t="e">
        <f>IF(OR(C55=0,MAXA($A55:C55)&gt;=VLOOKUP($AA80+1,$Y$74:$Z$85,2)),"",1+C55)</f>
        <v>#VALUE!</v>
      </c>
      <c r="E55" s="63" t="e">
        <f>IF(OR(D55=0,MAXA($A55:D55)&gt;=VLOOKUP($AA80+1,$Y$74:$Z$85,2)),"",1+D55)</f>
        <v>#VALUE!</v>
      </c>
      <c r="F55" s="63" t="e">
        <f>IF(OR(E55=0,MAXA($A55:E55)&gt;=VLOOKUP($AA80+1,$Y$74:$Z$85,2)),"",1+E55)</f>
        <v>#VALUE!</v>
      </c>
      <c r="G55" s="64" t="e">
        <f>IF(OR(F55=0,MAXA($A55:F55)&gt;=VLOOKUP($AA80+1,$Y$74:$Z$85,2)),"",1+F55)</f>
        <v>#VALUE!</v>
      </c>
      <c r="I55" s="62" t="e">
        <f>IF((1+O54)&gt;=VLOOKUP($AA81+1,$Y$74:$Z$85,2),"",1+O54)</f>
        <v>#VALUE!</v>
      </c>
      <c r="J55" s="63" t="e">
        <f>IF(OR(I55=0,MAXA($H55:I55)&gt;=VLOOKUP($AA81+1,$Y$74:$Z$85,2)),"",1+I55)</f>
        <v>#VALUE!</v>
      </c>
      <c r="K55" s="63" t="e">
        <f>IF(OR(J55=0,MAXA($H55:J55)&gt;=VLOOKUP($AA81+1,$Y$74:$Z$85,2)),"",1+J55)</f>
        <v>#VALUE!</v>
      </c>
      <c r="L55" s="63" t="e">
        <f>IF(OR(K55=0,MAXA($H55:K55)&gt;=VLOOKUP($AA81+1,$Y$74:$Z$85,2)),"",1+K55)</f>
        <v>#VALUE!</v>
      </c>
      <c r="M55" s="63" t="e">
        <f>IF(OR(L55=0,MAXA($H55:L55)&gt;=VLOOKUP($AA81+1,$Y$74:$Z$85,2)),"",1+L55)</f>
        <v>#VALUE!</v>
      </c>
      <c r="N55" s="63" t="e">
        <f>IF(OR(M55=0,MAXA($H55:M55)&gt;=VLOOKUP($AA81+1,$Y$74:$Z$85,2)),"",1+M55)</f>
        <v>#VALUE!</v>
      </c>
      <c r="O55" s="64" t="e">
        <f>IF(OR(N55=0,MAXA($H55:N55)&gt;=VLOOKUP($AA81+1,$Y$74:$Z$85,2)),"",1+N55)</f>
        <v>#VALUE!</v>
      </c>
      <c r="Q55" s="62" t="e">
        <f>IF((1+W54)&gt;=VLOOKUP($AA82+1,$Y$74:$Z$85,2),"",1+W54)</f>
        <v>#VALUE!</v>
      </c>
      <c r="R55" s="63" t="e">
        <f>IF(OR(Q55=0,MAXA(Q55)&gt;=VLOOKUP($AA82+1,$Y$74:$Z$85,2)),"",1+Q55)</f>
        <v>#VALUE!</v>
      </c>
      <c r="S55" s="63" t="e">
        <f>IF(OR(R55=0,MAXA($Q55:R55)&gt;=VLOOKUP($AA82+1,$Y$74:$Z$85,2)),"",1+R55)</f>
        <v>#VALUE!</v>
      </c>
      <c r="T55" s="63" t="e">
        <f>IF(OR(S55=0,MAXA($Q55:S55)&gt;=VLOOKUP($AA82+1,$Y$74:$Z$85,2)),"",1+S55)</f>
        <v>#VALUE!</v>
      </c>
      <c r="U55" s="63" t="e">
        <f>IF(OR(T55=0,MAXA($Q55:T55)&gt;=VLOOKUP($AA82+1,$Y$74:$Z$85,2)),"",1+T55)</f>
        <v>#VALUE!</v>
      </c>
      <c r="V55" s="63" t="e">
        <f>IF(OR(U55=0,MAXA($Q55:U55)&gt;=VLOOKUP($AA82+1,$Y$74:$Z$85,2)),"",1+U55)</f>
        <v>#VALUE!</v>
      </c>
      <c r="W55" s="64" t="e">
        <f>IF(OR(V55=0,MAXA($Q55:V55)&gt;=VLOOKUP($AA82+1,$Y$74:$Z$85,2)),"",1+V55)</f>
        <v>#VALUE!</v>
      </c>
    </row>
    <row r="56" spans="1:23" ht="14.1" customHeight="1">
      <c r="A56" s="65" t="e">
        <f>IF(OR(G55=0,(1+MAXA($A55:$G55))&gt;VLOOKUP($AA80+1,$Y$74:$Z$85,2)),"",1+G55)</f>
        <v>#VALUE!</v>
      </c>
      <c r="B56" s="66" t="e">
        <f>IF(OR(A55=0,(1+MAXA($A55:$G55))&gt;=VLOOKUP($AA80+1,$Y$74:$Z$85,2)),"",1+A56)</f>
        <v>#VALUE!</v>
      </c>
      <c r="C56" s="66"/>
      <c r="D56" s="66"/>
      <c r="E56" s="66"/>
      <c r="F56" s="66"/>
      <c r="G56" s="67"/>
      <c r="I56" s="65" t="e">
        <f>IF(OR(O55=0,(1+MAXA($I55:$O55))&gt;VLOOKUP($AA74+1,$Y$74:$Z$85,2)),"",1+O55)</f>
        <v>#VALUE!</v>
      </c>
      <c r="J56" s="66" t="e">
        <f>IF(OR(I56=0,(1+MAXA($I55:$O55))&gt;=VLOOKUP(AA74+1,$Y$74:$Z$85,2)),"",1+I56)</f>
        <v>#VALUE!</v>
      </c>
      <c r="K56" s="66"/>
      <c r="L56" s="66"/>
      <c r="M56" s="66"/>
      <c r="N56" s="66"/>
      <c r="O56" s="67"/>
      <c r="Q56" s="65" t="e">
        <f>IF(OR(W55=0,(1+MAXA($Q55:$W55))&gt;VLOOKUP($AA82+1,$Y$74:$Z$85,2)),"",1+W55)</f>
        <v>#VALUE!</v>
      </c>
      <c r="R56" s="66" t="e">
        <f>IF(OR(Q55=0,(1+MAXA($Q55:$W55))&gt;=VLOOKUP($AA82+1,$Y$74:$Z$85,2)),"",1+Q56)</f>
        <v>#VALUE!</v>
      </c>
      <c r="S56" s="66"/>
      <c r="T56" s="66"/>
      <c r="U56" s="66"/>
      <c r="V56" s="66"/>
      <c r="W56" s="67"/>
    </row>
    <row r="57" spans="1:23" ht="15" customHeight="1"/>
    <row r="58" spans="1:23" ht="15" customHeight="1"/>
    <row r="59" spans="1:23">
      <c r="A59" s="81" t="s">
        <v>128</v>
      </c>
      <c r="B59" s="81"/>
      <c r="C59" s="81"/>
      <c r="D59" s="81"/>
      <c r="E59" s="81"/>
      <c r="F59" s="81"/>
      <c r="G59" s="81"/>
      <c r="H59" s="55"/>
      <c r="I59" s="81" t="s">
        <v>129</v>
      </c>
      <c r="J59" s="81"/>
      <c r="K59" s="81"/>
      <c r="L59" s="81"/>
      <c r="M59" s="81"/>
      <c r="N59" s="81"/>
      <c r="O59" s="81"/>
      <c r="P59" s="55"/>
      <c r="Q59" s="81" t="s">
        <v>130</v>
      </c>
      <c r="R59" s="81"/>
      <c r="S59" s="81"/>
      <c r="T59" s="81"/>
      <c r="U59" s="81"/>
      <c r="V59" s="81"/>
      <c r="W59" s="81"/>
    </row>
    <row r="60" spans="1:23" ht="14.1" customHeight="1">
      <c r="A60" s="56" t="s">
        <v>118</v>
      </c>
      <c r="B60" s="57" t="s">
        <v>119</v>
      </c>
      <c r="C60" s="57" t="s">
        <v>120</v>
      </c>
      <c r="D60" s="57" t="s">
        <v>121</v>
      </c>
      <c r="E60" s="57" t="s">
        <v>121</v>
      </c>
      <c r="F60" s="57" t="s">
        <v>119</v>
      </c>
      <c r="G60" s="58" t="s">
        <v>119</v>
      </c>
      <c r="I60" s="56" t="s">
        <v>118</v>
      </c>
      <c r="J60" s="57" t="s">
        <v>119</v>
      </c>
      <c r="K60" s="57" t="s">
        <v>120</v>
      </c>
      <c r="L60" s="57" t="s">
        <v>121</v>
      </c>
      <c r="M60" s="57" t="s">
        <v>121</v>
      </c>
      <c r="N60" s="57" t="s">
        <v>119</v>
      </c>
      <c r="O60" s="58" t="s">
        <v>119</v>
      </c>
      <c r="Q60" s="56" t="s">
        <v>118</v>
      </c>
      <c r="R60" s="57" t="s">
        <v>119</v>
      </c>
      <c r="S60" s="57" t="s">
        <v>120</v>
      </c>
      <c r="T60" s="57" t="s">
        <v>121</v>
      </c>
      <c r="U60" s="57" t="s">
        <v>121</v>
      </c>
      <c r="V60" s="57" t="s">
        <v>119</v>
      </c>
      <c r="W60" s="58" t="s">
        <v>119</v>
      </c>
    </row>
    <row r="61" spans="1:23" ht="14.1" customHeight="1">
      <c r="A61" s="59">
        <f>IF($AF$83=Z87,1,"")</f>
        <v>1</v>
      </c>
      <c r="B61" s="60">
        <f t="shared" ref="B61:G61" si="18">IF(OR($AF$83=AA87,A61&gt;=1),1+A61,"")</f>
        <v>2</v>
      </c>
      <c r="C61" s="60">
        <f t="shared" si="18"/>
        <v>3</v>
      </c>
      <c r="D61" s="60">
        <f t="shared" si="18"/>
        <v>4</v>
      </c>
      <c r="E61" s="60">
        <f t="shared" si="18"/>
        <v>5</v>
      </c>
      <c r="F61" s="60">
        <f t="shared" si="18"/>
        <v>6</v>
      </c>
      <c r="G61" s="61">
        <f t="shared" si="18"/>
        <v>7</v>
      </c>
      <c r="I61" s="59" t="str">
        <f>IF($AF$84=Z87,1,"")</f>
        <v/>
      </c>
      <c r="J61" s="60" t="e">
        <f t="shared" ref="J61:O61" si="19">IF(OR($AF$84=AA87,I61&gt;=1),1+I61,"")</f>
        <v>#VALUE!</v>
      </c>
      <c r="K61" s="60" t="e">
        <f t="shared" si="19"/>
        <v>#VALUE!</v>
      </c>
      <c r="L61" s="60" t="e">
        <f t="shared" si="19"/>
        <v>#VALUE!</v>
      </c>
      <c r="M61" s="60" t="e">
        <f t="shared" si="19"/>
        <v>#VALUE!</v>
      </c>
      <c r="N61" s="60" t="e">
        <f t="shared" si="19"/>
        <v>#VALUE!</v>
      </c>
      <c r="O61" s="61" t="e">
        <f t="shared" si="19"/>
        <v>#VALUE!</v>
      </c>
      <c r="Q61" s="59" t="str">
        <f>IF($AF$85=Z87,1,"")</f>
        <v/>
      </c>
      <c r="R61" s="60" t="e">
        <f t="shared" ref="R61:W61" si="20">IF(OR($AF$85=AA87,Q61&gt;=1),1+Q61,"")</f>
        <v>#VALUE!</v>
      </c>
      <c r="S61" s="60" t="e">
        <f t="shared" si="20"/>
        <v>#VALUE!</v>
      </c>
      <c r="T61" s="60" t="e">
        <f t="shared" si="20"/>
        <v>#VALUE!</v>
      </c>
      <c r="U61" s="60" t="e">
        <f t="shared" si="20"/>
        <v>#VALUE!</v>
      </c>
      <c r="V61" s="60" t="e">
        <f t="shared" si="20"/>
        <v>#VALUE!</v>
      </c>
      <c r="W61" s="61" t="e">
        <f t="shared" si="20"/>
        <v>#VALUE!</v>
      </c>
    </row>
    <row r="62" spans="1:23" ht="14.1" customHeight="1">
      <c r="A62" s="62">
        <f>1+G61</f>
        <v>8</v>
      </c>
      <c r="B62" s="63">
        <f t="shared" ref="B62:F64" si="21">1+A62</f>
        <v>9</v>
      </c>
      <c r="C62" s="63">
        <f t="shared" si="21"/>
        <v>10</v>
      </c>
      <c r="D62" s="63">
        <f t="shared" si="21"/>
        <v>11</v>
      </c>
      <c r="E62" s="63">
        <f t="shared" si="21"/>
        <v>12</v>
      </c>
      <c r="F62" s="63">
        <f t="shared" si="21"/>
        <v>13</v>
      </c>
      <c r="G62" s="64">
        <f>F62+1</f>
        <v>14</v>
      </c>
      <c r="I62" s="62" t="e">
        <f>1+O61</f>
        <v>#VALUE!</v>
      </c>
      <c r="J62" s="63" t="e">
        <f t="shared" ref="J62:N64" si="22">1+I62</f>
        <v>#VALUE!</v>
      </c>
      <c r="K62" s="63" t="e">
        <f t="shared" si="22"/>
        <v>#VALUE!</v>
      </c>
      <c r="L62" s="63" t="e">
        <f t="shared" si="22"/>
        <v>#VALUE!</v>
      </c>
      <c r="M62" s="63" t="e">
        <f t="shared" si="22"/>
        <v>#VALUE!</v>
      </c>
      <c r="N62" s="63" t="e">
        <f t="shared" si="22"/>
        <v>#VALUE!</v>
      </c>
      <c r="O62" s="64" t="e">
        <f>N62+1</f>
        <v>#VALUE!</v>
      </c>
      <c r="Q62" s="62" t="e">
        <f>1+W61</f>
        <v>#VALUE!</v>
      </c>
      <c r="R62" s="63" t="e">
        <f t="shared" ref="R62:V64" si="23">1+Q62</f>
        <v>#VALUE!</v>
      </c>
      <c r="S62" s="63" t="e">
        <f t="shared" si="23"/>
        <v>#VALUE!</v>
      </c>
      <c r="T62" s="63" t="e">
        <f t="shared" si="23"/>
        <v>#VALUE!</v>
      </c>
      <c r="U62" s="63" t="e">
        <f t="shared" si="23"/>
        <v>#VALUE!</v>
      </c>
      <c r="V62" s="63" t="e">
        <f t="shared" si="23"/>
        <v>#VALUE!</v>
      </c>
      <c r="W62" s="64" t="e">
        <f>V62+1</f>
        <v>#VALUE!</v>
      </c>
    </row>
    <row r="63" spans="1:23" ht="14.1" customHeight="1">
      <c r="A63" s="62">
        <f>1+G62</f>
        <v>15</v>
      </c>
      <c r="B63" s="63">
        <f t="shared" si="21"/>
        <v>16</v>
      </c>
      <c r="C63" s="63">
        <f t="shared" si="21"/>
        <v>17</v>
      </c>
      <c r="D63" s="63">
        <f t="shared" si="21"/>
        <v>18</v>
      </c>
      <c r="E63" s="63">
        <f t="shared" si="21"/>
        <v>19</v>
      </c>
      <c r="F63" s="63">
        <f t="shared" si="21"/>
        <v>20</v>
      </c>
      <c r="G63" s="64">
        <f>F63+1</f>
        <v>21</v>
      </c>
      <c r="I63" s="62" t="e">
        <f>1+O62</f>
        <v>#VALUE!</v>
      </c>
      <c r="J63" s="63" t="e">
        <f t="shared" si="22"/>
        <v>#VALUE!</v>
      </c>
      <c r="K63" s="63" t="e">
        <f t="shared" si="22"/>
        <v>#VALUE!</v>
      </c>
      <c r="L63" s="63" t="e">
        <f t="shared" si="22"/>
        <v>#VALUE!</v>
      </c>
      <c r="M63" s="63" t="e">
        <f t="shared" si="22"/>
        <v>#VALUE!</v>
      </c>
      <c r="N63" s="63" t="e">
        <f t="shared" si="22"/>
        <v>#VALUE!</v>
      </c>
      <c r="O63" s="64" t="e">
        <f>N63+1</f>
        <v>#VALUE!</v>
      </c>
      <c r="Q63" s="62" t="e">
        <f>1+W62</f>
        <v>#VALUE!</v>
      </c>
      <c r="R63" s="63" t="e">
        <f t="shared" si="23"/>
        <v>#VALUE!</v>
      </c>
      <c r="S63" s="63" t="e">
        <f t="shared" si="23"/>
        <v>#VALUE!</v>
      </c>
      <c r="T63" s="63" t="e">
        <f t="shared" si="23"/>
        <v>#VALUE!</v>
      </c>
      <c r="U63" s="63" t="e">
        <f t="shared" si="23"/>
        <v>#VALUE!</v>
      </c>
      <c r="V63" s="63" t="e">
        <f t="shared" si="23"/>
        <v>#VALUE!</v>
      </c>
      <c r="W63" s="64" t="e">
        <f>V63+1</f>
        <v>#VALUE!</v>
      </c>
    </row>
    <row r="64" spans="1:23" ht="14.1" customHeight="1">
      <c r="A64" s="62">
        <f>1+G63</f>
        <v>22</v>
      </c>
      <c r="B64" s="63">
        <f t="shared" si="21"/>
        <v>23</v>
      </c>
      <c r="C64" s="63">
        <f t="shared" si="21"/>
        <v>24</v>
      </c>
      <c r="D64" s="63">
        <f t="shared" si="21"/>
        <v>25</v>
      </c>
      <c r="E64" s="63">
        <f t="shared" si="21"/>
        <v>26</v>
      </c>
      <c r="F64" s="63">
        <f t="shared" si="21"/>
        <v>27</v>
      </c>
      <c r="G64" s="64">
        <f>1+F64</f>
        <v>28</v>
      </c>
      <c r="I64" s="62" t="e">
        <f>1+O63</f>
        <v>#VALUE!</v>
      </c>
      <c r="J64" s="63" t="e">
        <f t="shared" si="22"/>
        <v>#VALUE!</v>
      </c>
      <c r="K64" s="63" t="e">
        <f t="shared" si="22"/>
        <v>#VALUE!</v>
      </c>
      <c r="L64" s="63" t="e">
        <f t="shared" si="22"/>
        <v>#VALUE!</v>
      </c>
      <c r="M64" s="63" t="e">
        <f t="shared" si="22"/>
        <v>#VALUE!</v>
      </c>
      <c r="N64" s="63" t="e">
        <f t="shared" si="22"/>
        <v>#VALUE!</v>
      </c>
      <c r="O64" s="64" t="e">
        <f>1+N64</f>
        <v>#VALUE!</v>
      </c>
      <c r="Q64" s="62" t="e">
        <f>1+W63</f>
        <v>#VALUE!</v>
      </c>
      <c r="R64" s="63" t="e">
        <f t="shared" si="23"/>
        <v>#VALUE!</v>
      </c>
      <c r="S64" s="63" t="e">
        <f t="shared" si="23"/>
        <v>#VALUE!</v>
      </c>
      <c r="T64" s="63" t="e">
        <f t="shared" si="23"/>
        <v>#VALUE!</v>
      </c>
      <c r="U64" s="63" t="e">
        <f t="shared" si="23"/>
        <v>#VALUE!</v>
      </c>
      <c r="V64" s="63" t="e">
        <f t="shared" si="23"/>
        <v>#VALUE!</v>
      </c>
      <c r="W64" s="64" t="e">
        <f>1+V64</f>
        <v>#VALUE!</v>
      </c>
    </row>
    <row r="65" spans="1:33" ht="14.1" customHeight="1">
      <c r="A65" s="62">
        <f>IF((1+G64)&gt;=VLOOKUP($AA$83+1,$Y$74:$Z$85,2),"",1+G64)</f>
        <v>29</v>
      </c>
      <c r="B65" s="63">
        <f>IF(OR(A65=0,MAXA(A65)&gt;=VLOOKUP($AA83+1,$Y$74:$Z$85,2)),"",1+A65)</f>
        <v>30</v>
      </c>
      <c r="C65" s="63">
        <f>IF(OR(B65=0,MAXA($A65:B65)&gt;=VLOOKUP($AA83+1,$Y$74:$Z$85,2)),"",1+B65)</f>
        <v>31</v>
      </c>
      <c r="D65" s="63" t="str">
        <f>IF(OR(C65=0,MAXA($A65:C65)&gt;=VLOOKUP($AA83+1,$Y$74:$Z$85,2)),"",1+C65)</f>
        <v/>
      </c>
      <c r="E65" s="63" t="str">
        <f>IF(OR(D65=0,MAXA($A65:D65)&gt;=VLOOKUP($AA83+1,$Y$74:$Z$85,2)),"",1+D65)</f>
        <v/>
      </c>
      <c r="F65" s="63" t="str">
        <f>IF(OR(E65=0,MAXA($A65:E65)&gt;=VLOOKUP($AA83+1,$Y$74:$Z$85,2)),"",1+E65)</f>
        <v/>
      </c>
      <c r="G65" s="64" t="str">
        <f>IF(OR(F65=0,MAXA($A65:F65)&gt;=VLOOKUP($AA83+1,$Y$74:$Z$85,2)),"",1+F65)</f>
        <v/>
      </c>
      <c r="I65" s="62" t="e">
        <f>IF((1+O64)&gt;=VLOOKUP($AA84+1,$Y$74:$Z$85,2),"",1+O64)</f>
        <v>#VALUE!</v>
      </c>
      <c r="J65" s="63" t="e">
        <f>IF(OR(I65=0,MAXA($H65:I65)&gt;=VLOOKUP($AA84+1,$Y$74:$Z$85,2)),"",1+I65)</f>
        <v>#VALUE!</v>
      </c>
      <c r="K65" s="63" t="e">
        <f>IF(OR(J65=0,MAXA($H65:J65)&gt;=VLOOKUP($AA84+1,$Y$74:$Z$85,2)),"",1+J65)</f>
        <v>#VALUE!</v>
      </c>
      <c r="L65" s="63" t="e">
        <f>IF(OR(K65=0,MAXA($H65:K65)&gt;=VLOOKUP($AA84+1,$Y$74:$Z$85,2)),"",1+K65)</f>
        <v>#VALUE!</v>
      </c>
      <c r="M65" s="63" t="e">
        <f>IF(OR(L65=0,MAXA($H65:L65)&gt;=VLOOKUP($AA84+1,$Y$74:$Z$85,2)),"",1+L65)</f>
        <v>#VALUE!</v>
      </c>
      <c r="N65" s="63" t="e">
        <f>IF(OR(M65=0,MAXA($H65:M65)&gt;=VLOOKUP($AA84+1,$Y$74:$Z$85,2)),"",1+M65)</f>
        <v>#VALUE!</v>
      </c>
      <c r="O65" s="64" t="e">
        <f>IF(OR(N65=0,MAXA($H65:N65)&gt;=VLOOKUP($AA84+1,$Y$74:$Z$85,2)),"",1+N65)</f>
        <v>#VALUE!</v>
      </c>
      <c r="Q65" s="62" t="e">
        <f>IF((1+W64)&gt;=VLOOKUP($AA85+1,$Y$74:$Z$85,2),"",1+W64)</f>
        <v>#VALUE!</v>
      </c>
      <c r="R65" s="63" t="e">
        <f>IF(OR(Q65=0,MAXA(Q65)&gt;=VLOOKUP($AA85+1,$Y$74:$Z$85,2)),"",1+Q65)</f>
        <v>#VALUE!</v>
      </c>
      <c r="S65" s="63" t="e">
        <f>IF(OR(R65=0,MAXA($Q65:R65)&gt;=VLOOKUP($AA85+1,$Y$74:$Z$85,2)),"",1+R65)</f>
        <v>#VALUE!</v>
      </c>
      <c r="T65" s="63" t="e">
        <f>IF(OR(S65=0,MAXA($Q65:S65)&gt;=VLOOKUP($AA85+1,$Y$74:$Z$85,2)),"",1+S65)</f>
        <v>#VALUE!</v>
      </c>
      <c r="U65" s="63" t="e">
        <f>IF(OR(T65=0,MAXA($Q65:T65)&gt;=VLOOKUP($AA85+1,$Y$74:$Z$85,2)),"",1+T65)</f>
        <v>#VALUE!</v>
      </c>
      <c r="V65" s="63" t="e">
        <f>IF(OR(U65=0,MAXA($Q65:U65)&gt;=VLOOKUP($AA85+1,$Y$74:$Z$85,2)),"",1+U65)</f>
        <v>#VALUE!</v>
      </c>
      <c r="W65" s="64" t="e">
        <f>IF(OR(V65=0,MAXA($Q65:V65)&gt;=VLOOKUP($AA85+1,$Y$74:$Z$85,2)),"",1+V65)</f>
        <v>#VALUE!</v>
      </c>
    </row>
    <row r="66" spans="1:33" ht="14.1" customHeight="1">
      <c r="A66" s="65" t="str">
        <f>IF(OR(G65=0,(1+MAXA($A65:$G65))&gt;VLOOKUP($AA83+1,$Y$74:$Z$85,2)),"",1+G65)</f>
        <v/>
      </c>
      <c r="B66" s="66" t="str">
        <f>IF(OR(A65=0,(1+MAXA($A65:$G65))&gt;=VLOOKUP($AA83+1,$Y$74:$Z$85,2)),"",1+A66)</f>
        <v/>
      </c>
      <c r="C66" s="66"/>
      <c r="D66" s="66"/>
      <c r="E66" s="66"/>
      <c r="F66" s="66"/>
      <c r="G66" s="67"/>
      <c r="I66" s="65" t="e">
        <f>IF(OR(O65=0,(1+MAXA($I65:$O65))&gt;VLOOKUP($AA84+1,$Y$74:$Z$85,2)),"",1+O65)</f>
        <v>#VALUE!</v>
      </c>
      <c r="J66" s="66" t="e">
        <f>IF(OR(I66=0,(1+MAXA($I65:$O65))&gt;=VLOOKUP(AA84+1,$Y$74:$Z$85,2)),"",1+I66)</f>
        <v>#VALUE!</v>
      </c>
      <c r="K66" s="66"/>
      <c r="L66" s="66"/>
      <c r="M66" s="66"/>
      <c r="N66" s="66"/>
      <c r="O66" s="67"/>
      <c r="Q66" s="65" t="e">
        <f>IF(OR(W65=0,(1+MAXA($Q65:$W65))&gt;VLOOKUP($AA85+1,$Y$74:$Z$85,2)),"",1+W65)</f>
        <v>#VALUE!</v>
      </c>
      <c r="R66" s="66" t="e">
        <f>IF(OR(Q65=0,(1+MAXA($Q65:$W65))&gt;=VLOOKUP($AA85+1,$Y$74:$Z$85,2)),"",1+Q66)</f>
        <v>#VALUE!</v>
      </c>
      <c r="S66" s="66"/>
      <c r="T66" s="66"/>
      <c r="U66" s="66"/>
      <c r="V66" s="66"/>
      <c r="W66" s="67"/>
    </row>
    <row r="72" spans="1:33" ht="18">
      <c r="Y72" s="79" t="s">
        <v>131</v>
      </c>
      <c r="Z72" s="79"/>
      <c r="AA72" s="79"/>
      <c r="AB72" s="79"/>
      <c r="AC72" s="79"/>
      <c r="AD72" s="79"/>
      <c r="AE72" s="79"/>
      <c r="AF72" s="79"/>
      <c r="AG72" s="79"/>
    </row>
    <row r="73" spans="1:33" ht="18">
      <c r="Y73" s="80" t="s">
        <v>132</v>
      </c>
      <c r="Z73" s="80"/>
      <c r="AA73" s="80"/>
      <c r="AB73" s="80"/>
      <c r="AC73" s="80"/>
      <c r="AD73" s="80"/>
      <c r="AE73" s="80"/>
      <c r="AF73" s="80"/>
      <c r="AG73" s="80"/>
    </row>
    <row r="74" spans="1:33">
      <c r="Y74" s="68">
        <v>1</v>
      </c>
      <c r="Z74" s="69">
        <v>31</v>
      </c>
      <c r="AA74" s="69">
        <v>0</v>
      </c>
      <c r="AB74" s="70" t="s">
        <v>133</v>
      </c>
      <c r="AC74" s="69"/>
      <c r="AD74" s="69"/>
      <c r="AE74" s="71">
        <f>DATE($Z$88,Y74,1)</f>
        <v>42736</v>
      </c>
      <c r="AF74" s="69">
        <f t="shared" ref="AF74:AF85" si="24">MOD(AE74,7)</f>
        <v>1</v>
      </c>
      <c r="AG74" s="72"/>
    </row>
    <row r="75" spans="1:33">
      <c r="Y75" s="68">
        <v>2</v>
      </c>
      <c r="Z75" s="69">
        <f>IF(MOD(O21,4)=0,29,28)</f>
        <v>28</v>
      </c>
      <c r="AA75" s="69">
        <v>1</v>
      </c>
      <c r="AB75" s="70" t="s">
        <v>134</v>
      </c>
      <c r="AC75" s="69"/>
      <c r="AD75" s="69"/>
      <c r="AE75" s="71">
        <f t="shared" ref="AE75:AE85" si="25">AE74+Z74</f>
        <v>42767</v>
      </c>
      <c r="AF75" s="69">
        <f t="shared" si="24"/>
        <v>4</v>
      </c>
      <c r="AG75" s="72"/>
    </row>
    <row r="76" spans="1:33">
      <c r="Y76" s="68">
        <v>3</v>
      </c>
      <c r="Z76" s="69">
        <v>31</v>
      </c>
      <c r="AA76" s="69">
        <v>2</v>
      </c>
      <c r="AB76" s="70" t="s">
        <v>135</v>
      </c>
      <c r="AC76" s="69"/>
      <c r="AD76" s="69"/>
      <c r="AE76" s="71">
        <f t="shared" si="25"/>
        <v>42795</v>
      </c>
      <c r="AF76" s="69">
        <f t="shared" si="24"/>
        <v>4</v>
      </c>
      <c r="AG76" s="72"/>
    </row>
    <row r="77" spans="1:33">
      <c r="Y77" s="68">
        <v>4</v>
      </c>
      <c r="Z77" s="69">
        <v>30</v>
      </c>
      <c r="AA77" s="69">
        <v>3</v>
      </c>
      <c r="AB77" s="70" t="s">
        <v>136</v>
      </c>
      <c r="AC77" s="69"/>
      <c r="AD77" s="69"/>
      <c r="AE77" s="71">
        <f t="shared" si="25"/>
        <v>42826</v>
      </c>
      <c r="AF77" s="69">
        <f t="shared" si="24"/>
        <v>0</v>
      </c>
      <c r="AG77" s="72"/>
    </row>
    <row r="78" spans="1:33">
      <c r="Y78" s="68">
        <v>5</v>
      </c>
      <c r="Z78" s="69">
        <v>31</v>
      </c>
      <c r="AA78" s="69">
        <v>4</v>
      </c>
      <c r="AB78" s="70" t="s">
        <v>137</v>
      </c>
      <c r="AC78" s="69"/>
      <c r="AD78" s="69"/>
      <c r="AE78" s="71">
        <f t="shared" si="25"/>
        <v>42856</v>
      </c>
      <c r="AF78" s="69">
        <f t="shared" si="24"/>
        <v>2</v>
      </c>
      <c r="AG78" s="72"/>
    </row>
    <row r="79" spans="1:33">
      <c r="Y79" s="68">
        <v>6</v>
      </c>
      <c r="Z79" s="69">
        <v>30</v>
      </c>
      <c r="AA79" s="69">
        <v>5</v>
      </c>
      <c r="AB79" s="70" t="s">
        <v>138</v>
      </c>
      <c r="AC79" s="69"/>
      <c r="AD79" s="69"/>
      <c r="AE79" s="71">
        <f t="shared" si="25"/>
        <v>42887</v>
      </c>
      <c r="AF79" s="69">
        <f t="shared" si="24"/>
        <v>5</v>
      </c>
      <c r="AG79" s="72"/>
    </row>
    <row r="80" spans="1:33">
      <c r="Y80" s="68">
        <v>7</v>
      </c>
      <c r="Z80" s="69">
        <v>31</v>
      </c>
      <c r="AA80" s="69">
        <v>6</v>
      </c>
      <c r="AB80" s="70" t="s">
        <v>139</v>
      </c>
      <c r="AC80" s="69"/>
      <c r="AD80" s="69"/>
      <c r="AE80" s="71">
        <f t="shared" si="25"/>
        <v>42917</v>
      </c>
      <c r="AF80" s="69">
        <f t="shared" si="24"/>
        <v>0</v>
      </c>
      <c r="AG80" s="72"/>
    </row>
    <row r="81" spans="25:33">
      <c r="Y81" s="68">
        <v>8</v>
      </c>
      <c r="Z81" s="69">
        <v>31</v>
      </c>
      <c r="AA81" s="69">
        <v>7</v>
      </c>
      <c r="AB81" s="70" t="s">
        <v>140</v>
      </c>
      <c r="AC81" s="69"/>
      <c r="AD81" s="69"/>
      <c r="AE81" s="71">
        <f t="shared" si="25"/>
        <v>42948</v>
      </c>
      <c r="AF81" s="69">
        <f t="shared" si="24"/>
        <v>3</v>
      </c>
      <c r="AG81" s="72"/>
    </row>
    <row r="82" spans="25:33">
      <c r="Y82" s="68">
        <v>9</v>
      </c>
      <c r="Z82" s="69">
        <v>30</v>
      </c>
      <c r="AA82" s="69">
        <v>8</v>
      </c>
      <c r="AB82" s="70" t="s">
        <v>141</v>
      </c>
      <c r="AC82" s="69"/>
      <c r="AD82" s="69"/>
      <c r="AE82" s="71">
        <f t="shared" si="25"/>
        <v>42979</v>
      </c>
      <c r="AF82" s="69">
        <f t="shared" si="24"/>
        <v>6</v>
      </c>
      <c r="AG82" s="72"/>
    </row>
    <row r="83" spans="25:33">
      <c r="Y83" s="68">
        <v>10</v>
      </c>
      <c r="Z83" s="69">
        <v>31</v>
      </c>
      <c r="AA83" s="69">
        <v>9</v>
      </c>
      <c r="AB83" s="70" t="s">
        <v>142</v>
      </c>
      <c r="AC83" s="69"/>
      <c r="AD83" s="69"/>
      <c r="AE83" s="71">
        <f t="shared" si="25"/>
        <v>43009</v>
      </c>
      <c r="AF83" s="69">
        <f t="shared" si="24"/>
        <v>1</v>
      </c>
      <c r="AG83" s="72"/>
    </row>
    <row r="84" spans="25:33">
      <c r="Y84" s="68">
        <v>11</v>
      </c>
      <c r="Z84" s="69">
        <v>30</v>
      </c>
      <c r="AA84" s="69">
        <v>10</v>
      </c>
      <c r="AB84" s="70" t="s">
        <v>143</v>
      </c>
      <c r="AC84" s="69"/>
      <c r="AD84" s="69"/>
      <c r="AE84" s="71">
        <f t="shared" si="25"/>
        <v>43040</v>
      </c>
      <c r="AF84" s="69">
        <f t="shared" si="24"/>
        <v>4</v>
      </c>
      <c r="AG84" s="72"/>
    </row>
    <row r="85" spans="25:33">
      <c r="Y85" s="68">
        <v>12</v>
      </c>
      <c r="Z85" s="69">
        <v>31</v>
      </c>
      <c r="AA85" s="69">
        <v>11</v>
      </c>
      <c r="AB85" s="70" t="s">
        <v>144</v>
      </c>
      <c r="AC85" s="69"/>
      <c r="AD85" s="69"/>
      <c r="AE85" s="71">
        <f t="shared" si="25"/>
        <v>43070</v>
      </c>
      <c r="AF85" s="69">
        <f t="shared" si="24"/>
        <v>6</v>
      </c>
      <c r="AG85" s="72"/>
    </row>
    <row r="86" spans="25:33">
      <c r="Y86" s="68"/>
      <c r="Z86" s="69"/>
      <c r="AA86" s="69"/>
      <c r="AB86" s="69"/>
      <c r="AC86" s="69"/>
      <c r="AD86" s="69"/>
      <c r="AE86" s="69"/>
      <c r="AF86" s="69"/>
      <c r="AG86" s="72"/>
    </row>
    <row r="87" spans="25:33">
      <c r="Y87" s="73" t="s">
        <v>145</v>
      </c>
      <c r="Z87" s="74">
        <v>1</v>
      </c>
      <c r="AA87" s="74">
        <v>2</v>
      </c>
      <c r="AB87" s="74">
        <v>3</v>
      </c>
      <c r="AC87" s="74">
        <v>4</v>
      </c>
      <c r="AD87" s="74">
        <v>5</v>
      </c>
      <c r="AE87" s="74">
        <v>6</v>
      </c>
      <c r="AF87" s="74">
        <v>0</v>
      </c>
      <c r="AG87" s="72"/>
    </row>
    <row r="88" spans="25:33">
      <c r="Y88" s="75" t="s">
        <v>146</v>
      </c>
      <c r="Z88" s="76">
        <f>IF(O21&gt;199,O21-1900,O21)</f>
        <v>117</v>
      </c>
      <c r="AA88" s="77"/>
      <c r="AB88" s="77"/>
      <c r="AC88" s="77"/>
      <c r="AD88" s="77"/>
      <c r="AE88" s="77"/>
      <c r="AF88" s="77"/>
      <c r="AG88" s="78"/>
    </row>
  </sheetData>
  <sheetProtection sheet="1"/>
  <mergeCells count="14">
    <mergeCell ref="A29:G29"/>
    <mergeCell ref="I29:O29"/>
    <mergeCell ref="Q29:W29"/>
    <mergeCell ref="A39:G39"/>
    <mergeCell ref="I39:O39"/>
    <mergeCell ref="Q39:W39"/>
    <mergeCell ref="Y72:AG72"/>
    <mergeCell ref="Y73:AG73"/>
    <mergeCell ref="A49:G49"/>
    <mergeCell ref="I49:O49"/>
    <mergeCell ref="Q49:W49"/>
    <mergeCell ref="A59:G59"/>
    <mergeCell ref="I59:O59"/>
    <mergeCell ref="Q59:W59"/>
  </mergeCells>
  <printOptions horizontalCentered="1"/>
  <pageMargins left="0.5" right="0.5" top="0.5" bottom="0.55000000000000004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Felipe Pozzolini</dc:creator>
  <cp:keywords/>
  <dc:description/>
  <cp:lastModifiedBy>Ana Luiza Ferreira Magalh�es</cp:lastModifiedBy>
  <cp:revision>20</cp:revision>
  <dcterms:created xsi:type="dcterms:W3CDTF">1997-01-04T17:06:19Z</dcterms:created>
  <dcterms:modified xsi:type="dcterms:W3CDTF">2022-01-20T16:58:44Z</dcterms:modified>
  <cp:category/>
  <cp:contentStatus/>
</cp:coreProperties>
</file>