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frodd\Desktop\PLANEJAMENTO\Planejamento - CEMIG - Governador Valadares\"/>
    </mc:Choice>
  </mc:AlternateContent>
  <xr:revisionPtr revIDLastSave="0" documentId="13_ncr:1_{444B9EF2-CD1B-4E1B-A946-AFD7E6A8BFCC}" xr6:coauthVersionLast="47" xr6:coauthVersionMax="47" xr10:uidLastSave="{00000000-0000-0000-0000-000000000000}"/>
  <bookViews>
    <workbookView xWindow="-120" yWindow="-120" windowWidth="20730" windowHeight="11040" activeTab="1" xr2:uid="{00000000-000D-0000-FFFF-FFFF00000000}"/>
  </bookViews>
  <sheets>
    <sheet name="Planejamento Físico-Financeiro" sheetId="2" r:id="rId1"/>
    <sheet name="Grafico Semanal Financeiro" sheetId="3" r:id="rId2"/>
    <sheet name="Gráfico Semanal Físico" sheetId="4" r:id="rId3"/>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93" i="3" l="1"/>
  <c r="H93" i="3"/>
  <c r="J93" i="3"/>
  <c r="L93" i="3"/>
  <c r="N93" i="3"/>
  <c r="P93" i="3"/>
  <c r="R93" i="3"/>
  <c r="T93" i="3"/>
  <c r="V93" i="3"/>
  <c r="Z93" i="3"/>
  <c r="AB93" i="3"/>
  <c r="D93" i="3"/>
  <c r="B93" i="3"/>
  <c r="F92" i="3"/>
  <c r="H92" i="3"/>
  <c r="J92" i="3"/>
  <c r="L92" i="3"/>
  <c r="N92" i="3"/>
  <c r="P92" i="3"/>
  <c r="R92" i="3"/>
  <c r="T92" i="3"/>
  <c r="V92" i="3"/>
  <c r="X92" i="3"/>
  <c r="Z92" i="3"/>
  <c r="AB92" i="3"/>
  <c r="AD92" i="3"/>
  <c r="D92" i="3"/>
  <c r="B92" i="3"/>
  <c r="H125" i="2"/>
  <c r="J125" i="2"/>
  <c r="N125" i="2"/>
  <c r="P125" i="2"/>
  <c r="R125" i="2"/>
  <c r="T125" i="2"/>
  <c r="V125" i="2"/>
  <c r="AB125" i="2"/>
  <c r="B125" i="2"/>
  <c r="B126" i="2"/>
  <c r="J124" i="2"/>
  <c r="L124" i="2"/>
  <c r="N124" i="2"/>
  <c r="P124" i="2"/>
  <c r="R124" i="2"/>
  <c r="T124" i="2"/>
  <c r="V124" i="2"/>
  <c r="X124" i="2"/>
  <c r="Z124" i="2"/>
  <c r="AB124" i="2"/>
  <c r="AD124" i="2"/>
  <c r="F124" i="2"/>
  <c r="H124" i="2"/>
  <c r="D124" i="2"/>
  <c r="B124" i="2"/>
  <c r="X123" i="2"/>
  <c r="Z123" i="2"/>
  <c r="AB123" i="2"/>
  <c r="AD123" i="2"/>
  <c r="D123" i="2"/>
  <c r="F123" i="2"/>
  <c r="H123" i="2"/>
  <c r="J123" i="2"/>
  <c r="L123" i="2"/>
  <c r="N123" i="2"/>
  <c r="P123" i="2"/>
  <c r="R123" i="2"/>
  <c r="T123" i="2"/>
  <c r="V123" i="2"/>
  <c r="B123" i="2"/>
  <c r="B122" i="2"/>
  <c r="AF118" i="2"/>
  <c r="AF116" i="2"/>
  <c r="AF114" i="2"/>
  <c r="AF112" i="2"/>
  <c r="AF110" i="2"/>
  <c r="AF108" i="2"/>
  <c r="AF106" i="2"/>
  <c r="AF104" i="2"/>
  <c r="AF102" i="2"/>
  <c r="AF100" i="2"/>
  <c r="AF98" i="2"/>
  <c r="AF96" i="2"/>
  <c r="AF94" i="2"/>
  <c r="AF92" i="2"/>
  <c r="AF90" i="2"/>
  <c r="AF88" i="2"/>
  <c r="AF86" i="2"/>
  <c r="AF84" i="2"/>
  <c r="AF82" i="2"/>
  <c r="AF80" i="2"/>
  <c r="AF78" i="2"/>
  <c r="AF76" i="2"/>
  <c r="AF74" i="2"/>
  <c r="AF72" i="2"/>
  <c r="AF70" i="2"/>
  <c r="AF68" i="2"/>
  <c r="AF66" i="2"/>
  <c r="AF64" i="2"/>
  <c r="AF62" i="2"/>
  <c r="AF60" i="2"/>
  <c r="AF58" i="2"/>
  <c r="AF56" i="2"/>
  <c r="AF54" i="2"/>
  <c r="AF52" i="2"/>
  <c r="AF50" i="2"/>
  <c r="AF48" i="2"/>
  <c r="AF46" i="2"/>
  <c r="AF44" i="2"/>
  <c r="AF42" i="2"/>
  <c r="AF40" i="2"/>
  <c r="AF38" i="2"/>
  <c r="AF36" i="2"/>
  <c r="AF34" i="2"/>
  <c r="AF32" i="2"/>
  <c r="AF30" i="2"/>
  <c r="AF28" i="2"/>
  <c r="AF26" i="2"/>
  <c r="AF24" i="2"/>
  <c r="AF22" i="2"/>
  <c r="AF20" i="2"/>
  <c r="AF18" i="2"/>
  <c r="AF16" i="2"/>
  <c r="AF14" i="2"/>
  <c r="AF12" i="2"/>
  <c r="AF10" i="2"/>
  <c r="AF8" i="2"/>
  <c r="AF6" i="2"/>
  <c r="D120" i="2"/>
  <c r="F120" i="2"/>
  <c r="H120" i="2"/>
  <c r="J120" i="2"/>
  <c r="L120" i="2"/>
  <c r="N120" i="2"/>
  <c r="P120" i="2"/>
  <c r="R120" i="2"/>
  <c r="T120" i="2"/>
  <c r="V120" i="2"/>
  <c r="X120" i="2"/>
  <c r="Z120" i="2"/>
  <c r="AB120" i="2"/>
  <c r="AD120" i="2"/>
  <c r="B120" i="2"/>
  <c r="D112" i="2"/>
  <c r="F112" i="2"/>
  <c r="H112" i="2"/>
  <c r="J112" i="2"/>
  <c r="L112" i="2"/>
  <c r="N112" i="2"/>
  <c r="P112" i="2"/>
  <c r="R112" i="2"/>
  <c r="T112" i="2"/>
  <c r="V112" i="2"/>
  <c r="X112" i="2"/>
  <c r="Z112" i="2"/>
  <c r="AB112" i="2"/>
  <c r="AD112" i="2"/>
  <c r="D108" i="2"/>
  <c r="F108" i="2"/>
  <c r="H108" i="2"/>
  <c r="J108" i="2"/>
  <c r="L108" i="2"/>
  <c r="N108" i="2"/>
  <c r="P108" i="2"/>
  <c r="R108" i="2"/>
  <c r="T108" i="2"/>
  <c r="V108" i="2"/>
  <c r="X108" i="2"/>
  <c r="Z108" i="2"/>
  <c r="AB108" i="2"/>
  <c r="AD108" i="2"/>
  <c r="D100" i="2"/>
  <c r="F100" i="2"/>
  <c r="H100" i="2"/>
  <c r="J100" i="2"/>
  <c r="L100" i="2"/>
  <c r="N100" i="2"/>
  <c r="P100" i="2"/>
  <c r="R100" i="2"/>
  <c r="T100" i="2"/>
  <c r="V100" i="2"/>
  <c r="X100" i="2"/>
  <c r="Z100" i="2"/>
  <c r="AB100" i="2"/>
  <c r="AD100" i="2"/>
  <c r="D98" i="2"/>
  <c r="F98" i="2"/>
  <c r="H98" i="2"/>
  <c r="J98" i="2"/>
  <c r="L98" i="2"/>
  <c r="N98" i="2"/>
  <c r="P98" i="2"/>
  <c r="R98" i="2"/>
  <c r="T98" i="2"/>
  <c r="V98" i="2"/>
  <c r="X98" i="2"/>
  <c r="Z98" i="2"/>
  <c r="AB98" i="2"/>
  <c r="AD98" i="2"/>
  <c r="AF120" i="2"/>
  <c r="D84" i="2"/>
  <c r="F84" i="2"/>
  <c r="H84" i="2"/>
  <c r="J84" i="2"/>
  <c r="L84" i="2"/>
  <c r="N84" i="2"/>
  <c r="P84" i="2"/>
  <c r="R84" i="2"/>
  <c r="T84" i="2"/>
  <c r="V84" i="2"/>
  <c r="X84" i="2"/>
  <c r="Z84" i="2"/>
  <c r="AB84" i="2"/>
  <c r="AD84" i="2"/>
  <c r="D74" i="2"/>
  <c r="F74" i="2"/>
  <c r="H74" i="2"/>
  <c r="J74" i="2"/>
  <c r="L74" i="2"/>
  <c r="N74" i="2"/>
  <c r="P74" i="2"/>
  <c r="R74" i="2"/>
  <c r="T74" i="2"/>
  <c r="V74" i="2"/>
  <c r="X74" i="2"/>
  <c r="Z74" i="2"/>
  <c r="AB74" i="2"/>
  <c r="AD74" i="2"/>
  <c r="D64" i="2"/>
  <c r="F64" i="2"/>
  <c r="H64" i="2"/>
  <c r="J64" i="2"/>
  <c r="L64" i="2"/>
  <c r="N64" i="2"/>
  <c r="P64" i="2"/>
  <c r="R64" i="2"/>
  <c r="T64" i="2"/>
  <c r="V64" i="2"/>
  <c r="X64" i="2"/>
  <c r="Z64" i="2"/>
  <c r="AB64" i="2"/>
  <c r="AD64" i="2"/>
  <c r="D56" i="2"/>
  <c r="F56" i="2"/>
  <c r="H56" i="2"/>
  <c r="J56" i="2"/>
  <c r="L56" i="2"/>
  <c r="N56" i="2"/>
  <c r="P56" i="2"/>
  <c r="R56" i="2"/>
  <c r="T56" i="2"/>
  <c r="V56" i="2"/>
  <c r="X56" i="2"/>
  <c r="Z56" i="2"/>
  <c r="AB56" i="2"/>
  <c r="AD56" i="2"/>
  <c r="B56" i="2"/>
  <c r="D54" i="2"/>
  <c r="F54" i="2"/>
  <c r="H54" i="2"/>
  <c r="J54" i="2"/>
  <c r="L54" i="2"/>
  <c r="N54" i="2"/>
  <c r="P54" i="2"/>
  <c r="R54" i="2"/>
  <c r="T54" i="2"/>
  <c r="V54" i="2"/>
  <c r="X54" i="2"/>
  <c r="Z54" i="2"/>
  <c r="AB54" i="2"/>
  <c r="AD54" i="2"/>
  <c r="D46" i="2"/>
  <c r="F46" i="2"/>
  <c r="H46" i="2"/>
  <c r="J46" i="2"/>
  <c r="L46" i="2"/>
  <c r="N46" i="2"/>
  <c r="P46" i="2"/>
  <c r="R46" i="2"/>
  <c r="T46" i="2"/>
  <c r="V46" i="2"/>
  <c r="X46" i="2"/>
  <c r="Z46" i="2"/>
  <c r="AB46" i="2"/>
  <c r="AD46" i="2"/>
  <c r="D36" i="2"/>
  <c r="F36" i="2"/>
  <c r="H36" i="2"/>
  <c r="J36" i="2"/>
  <c r="L36" i="2"/>
  <c r="N36" i="2"/>
  <c r="P36" i="2"/>
  <c r="R36" i="2"/>
  <c r="T36" i="2"/>
  <c r="V36" i="2"/>
  <c r="X36" i="2"/>
  <c r="Z36" i="2"/>
  <c r="AB36" i="2"/>
  <c r="AD36" i="2"/>
  <c r="D34" i="2"/>
  <c r="F34" i="2"/>
  <c r="H34" i="2"/>
  <c r="J34" i="2"/>
  <c r="L34" i="2"/>
  <c r="N34" i="2"/>
  <c r="P34" i="2"/>
  <c r="R34" i="2"/>
  <c r="T34" i="2"/>
  <c r="V34" i="2"/>
  <c r="X34" i="2"/>
  <c r="Z34" i="2"/>
  <c r="AB34" i="2"/>
  <c r="AD34" i="2"/>
  <c r="D22" i="2"/>
  <c r="F22" i="2"/>
  <c r="H22" i="2"/>
  <c r="J22" i="2"/>
  <c r="L22" i="2"/>
  <c r="N22" i="2"/>
  <c r="P22" i="2"/>
  <c r="R22" i="2"/>
  <c r="T22" i="2"/>
  <c r="V22" i="2"/>
  <c r="X22" i="2"/>
  <c r="Z22" i="2"/>
  <c r="AB22" i="2"/>
  <c r="AD22" i="2"/>
  <c r="D12" i="2"/>
  <c r="F12" i="2"/>
  <c r="H12" i="2"/>
  <c r="J12" i="2"/>
  <c r="L12" i="2"/>
  <c r="N12" i="2"/>
  <c r="P12" i="2"/>
  <c r="R12" i="2"/>
  <c r="T12" i="2"/>
  <c r="V12" i="2"/>
  <c r="X12" i="2"/>
  <c r="Z12" i="2"/>
  <c r="AB12" i="2"/>
  <c r="AD12" i="2"/>
  <c r="D6" i="2"/>
  <c r="F6" i="2"/>
  <c r="H6" i="2"/>
  <c r="J6" i="2"/>
  <c r="L6" i="2"/>
  <c r="N6" i="2"/>
  <c r="P6" i="2"/>
  <c r="R6" i="2"/>
  <c r="T6" i="2"/>
  <c r="V6" i="2"/>
  <c r="X6" i="2"/>
  <c r="Z6" i="2"/>
  <c r="AB6" i="2"/>
  <c r="AD6" i="2"/>
  <c r="D7" i="2"/>
  <c r="D9" i="2"/>
  <c r="D11" i="2"/>
  <c r="D13" i="2"/>
  <c r="D15" i="2"/>
  <c r="D17" i="2"/>
  <c r="D19" i="2"/>
  <c r="D21" i="2"/>
  <c r="D23" i="2"/>
  <c r="D25" i="2"/>
  <c r="D27" i="2"/>
  <c r="D29" i="2"/>
  <c r="D31" i="2"/>
  <c r="D33" i="2"/>
  <c r="D35" i="2"/>
  <c r="D37" i="2"/>
  <c r="D39" i="2"/>
  <c r="D41" i="2"/>
  <c r="D43" i="2"/>
  <c r="D45" i="2"/>
  <c r="D47" i="2"/>
  <c r="D49" i="2"/>
  <c r="D51" i="2"/>
  <c r="D53" i="2"/>
  <c r="D55" i="2"/>
  <c r="D57" i="2"/>
  <c r="D59" i="2"/>
  <c r="D61" i="2"/>
  <c r="D63" i="2"/>
  <c r="D65" i="2"/>
  <c r="D67" i="2"/>
  <c r="D69" i="2"/>
  <c r="D71" i="2"/>
  <c r="D73" i="2"/>
  <c r="D75" i="2"/>
  <c r="D77" i="2"/>
  <c r="D79" i="2"/>
  <c r="D81" i="2"/>
  <c r="D83" i="2"/>
  <c r="D85" i="2"/>
  <c r="D87" i="2"/>
  <c r="D89" i="2"/>
  <c r="D91" i="2"/>
  <c r="D93" i="2"/>
  <c r="D95" i="2"/>
  <c r="D97" i="2"/>
  <c r="D99" i="2"/>
  <c r="D101" i="2"/>
  <c r="D103" i="2"/>
  <c r="D105" i="2"/>
  <c r="D107" i="2"/>
  <c r="D111" i="2"/>
  <c r="D109" i="2"/>
  <c r="D113" i="2"/>
  <c r="D115" i="2"/>
  <c r="D117" i="2"/>
  <c r="D119" i="2"/>
  <c r="B6" i="2"/>
  <c r="B7" i="2"/>
  <c r="B9" i="2"/>
  <c r="B11" i="2"/>
  <c r="B12" i="2"/>
  <c r="B13" i="2"/>
  <c r="B15" i="2"/>
  <c r="B17" i="2"/>
  <c r="B19" i="2"/>
  <c r="B21" i="2"/>
  <c r="B22" i="2"/>
  <c r="B23" i="2"/>
  <c r="B25" i="2"/>
  <c r="B27" i="2"/>
  <c r="B29" i="2"/>
  <c r="B31" i="2"/>
  <c r="B33" i="2"/>
  <c r="B36" i="2"/>
  <c r="B37" i="2"/>
  <c r="B39" i="2"/>
  <c r="B41" i="2"/>
  <c r="B43" i="2"/>
  <c r="B45" i="2"/>
  <c r="B46" i="2"/>
  <c r="B47" i="2"/>
  <c r="B49" i="2"/>
  <c r="B51" i="2"/>
  <c r="B53" i="2"/>
  <c r="B57" i="2"/>
  <c r="B59" i="2"/>
  <c r="B61" i="2"/>
  <c r="B63" i="2"/>
  <c r="B64" i="2"/>
  <c r="B65" i="2"/>
  <c r="B67" i="2"/>
  <c r="B69" i="2"/>
  <c r="B71" i="2"/>
  <c r="B73" i="2"/>
  <c r="B74" i="2"/>
  <c r="B75" i="2"/>
  <c r="B77" i="2"/>
  <c r="B79" i="2"/>
  <c r="B81" i="2"/>
  <c r="B83" i="2"/>
  <c r="B84" i="2"/>
  <c r="B85" i="2"/>
  <c r="B87" i="2"/>
  <c r="B89" i="2"/>
  <c r="B91" i="2"/>
  <c r="B93" i="2"/>
  <c r="B95" i="2"/>
  <c r="B97" i="2"/>
  <c r="B100" i="2"/>
  <c r="B101" i="2"/>
  <c r="B103" i="2"/>
  <c r="B105" i="2"/>
  <c r="B107" i="2"/>
  <c r="B108" i="2"/>
  <c r="B109" i="2"/>
  <c r="B111" i="2"/>
  <c r="B112" i="2"/>
  <c r="B113" i="2"/>
  <c r="B115" i="2"/>
  <c r="B117" i="2"/>
  <c r="B119" i="2"/>
  <c r="AE118" i="2"/>
  <c r="AE116" i="2"/>
  <c r="AE114" i="2"/>
  <c r="AE112" i="2" s="1"/>
  <c r="AE110" i="2"/>
  <c r="AE108" i="2" s="1"/>
  <c r="AE106" i="2"/>
  <c r="AE104" i="2"/>
  <c r="AE102" i="2"/>
  <c r="AE100" i="2" s="1"/>
  <c r="AE98" i="2" s="1"/>
  <c r="AE96" i="2"/>
  <c r="AE94" i="2"/>
  <c r="AE92" i="2"/>
  <c r="AE90" i="2"/>
  <c r="AE88" i="2"/>
  <c r="AE86" i="2"/>
  <c r="AE84" i="2" s="1"/>
  <c r="AE82" i="2"/>
  <c r="AE80" i="2"/>
  <c r="AE78" i="2"/>
  <c r="AE76" i="2"/>
  <c r="AE74" i="2" s="1"/>
  <c r="AE72" i="2"/>
  <c r="AE70" i="2"/>
  <c r="AE68" i="2"/>
  <c r="AE66" i="2"/>
  <c r="AE64" i="2" s="1"/>
  <c r="AE62" i="2"/>
  <c r="AE60" i="2"/>
  <c r="AE58" i="2"/>
  <c r="AE56" i="2" s="1"/>
  <c r="AE54" i="2" s="1"/>
  <c r="AE52" i="2"/>
  <c r="AE50" i="2"/>
  <c r="AE48" i="2"/>
  <c r="AE46" i="2" s="1"/>
  <c r="AE44" i="2"/>
  <c r="AE42" i="2"/>
  <c r="AE40" i="2"/>
  <c r="AE38" i="2"/>
  <c r="AE36" i="2" s="1"/>
  <c r="AE34" i="2" s="1"/>
  <c r="AE32" i="2"/>
  <c r="AE30" i="2"/>
  <c r="AE28" i="2"/>
  <c r="AE26" i="2"/>
  <c r="AE24" i="2"/>
  <c r="AE22" i="2" s="1"/>
  <c r="AE20" i="2"/>
  <c r="AE18" i="2"/>
  <c r="AE16" i="2"/>
  <c r="AE14" i="2"/>
  <c r="AE12" i="2" s="1"/>
  <c r="AE10" i="2"/>
  <c r="AE8" i="2"/>
  <c r="AE6" i="2" s="1"/>
  <c r="AC118" i="2"/>
  <c r="AC116" i="2"/>
  <c r="AC114" i="2"/>
  <c r="AC112" i="2" s="1"/>
  <c r="AC110" i="2"/>
  <c r="AC108" i="2" s="1"/>
  <c r="AC106" i="2"/>
  <c r="AC104" i="2"/>
  <c r="AC102" i="2"/>
  <c r="AC100" i="2" s="1"/>
  <c r="AC98" i="2" s="1"/>
  <c r="AC96" i="2"/>
  <c r="AC94" i="2"/>
  <c r="AC92" i="2"/>
  <c r="AC90" i="2"/>
  <c r="AC88" i="2"/>
  <c r="AC86" i="2"/>
  <c r="AC84" i="2" s="1"/>
  <c r="AC82" i="2"/>
  <c r="AC80" i="2"/>
  <c r="AC78" i="2"/>
  <c r="AC76" i="2"/>
  <c r="AC74" i="2" s="1"/>
  <c r="AC72" i="2"/>
  <c r="AC70" i="2"/>
  <c r="AC68" i="2"/>
  <c r="AC66" i="2"/>
  <c r="AC64" i="2" s="1"/>
  <c r="AC62" i="2"/>
  <c r="AC60" i="2"/>
  <c r="AC58" i="2"/>
  <c r="AC56" i="2" s="1"/>
  <c r="AC54" i="2" s="1"/>
  <c r="AC52" i="2"/>
  <c r="AC50" i="2"/>
  <c r="AC48" i="2"/>
  <c r="AC46" i="2" s="1"/>
  <c r="AC44" i="2"/>
  <c r="AC42" i="2"/>
  <c r="AC40" i="2"/>
  <c r="AC38" i="2"/>
  <c r="AC36" i="2" s="1"/>
  <c r="AC34" i="2" s="1"/>
  <c r="AC32" i="2"/>
  <c r="AC30" i="2"/>
  <c r="AC28" i="2"/>
  <c r="AC26" i="2"/>
  <c r="AC24" i="2"/>
  <c r="AC22" i="2" s="1"/>
  <c r="AC20" i="2"/>
  <c r="AC18" i="2"/>
  <c r="AC16" i="2"/>
  <c r="AC14" i="2"/>
  <c r="AC12" i="2" s="1"/>
  <c r="AC10" i="2"/>
  <c r="AC8" i="2"/>
  <c r="AC6" i="2" s="1"/>
  <c r="AA118" i="2"/>
  <c r="AA116" i="2"/>
  <c r="AA114" i="2"/>
  <c r="AA112" i="2" s="1"/>
  <c r="AA110" i="2"/>
  <c r="AA108" i="2" s="1"/>
  <c r="AA106" i="2"/>
  <c r="AA104" i="2"/>
  <c r="AA102" i="2"/>
  <c r="AA100" i="2" s="1"/>
  <c r="AA98" i="2" s="1"/>
  <c r="AA96" i="2"/>
  <c r="AA94" i="2"/>
  <c r="AA92" i="2"/>
  <c r="AA90" i="2"/>
  <c r="AA88" i="2"/>
  <c r="AA86" i="2"/>
  <c r="AA84" i="2" s="1"/>
  <c r="AA82" i="2"/>
  <c r="AA80" i="2"/>
  <c r="AA78" i="2"/>
  <c r="AA76" i="2"/>
  <c r="AA74" i="2" s="1"/>
  <c r="AA72" i="2"/>
  <c r="AA70" i="2"/>
  <c r="AA68" i="2"/>
  <c r="AA66" i="2"/>
  <c r="AA64" i="2" s="1"/>
  <c r="AA62" i="2"/>
  <c r="AA60" i="2"/>
  <c r="AA58" i="2"/>
  <c r="AA56" i="2" s="1"/>
  <c r="AA54" i="2" s="1"/>
  <c r="AA52" i="2"/>
  <c r="AA50" i="2"/>
  <c r="AA48" i="2"/>
  <c r="AA46" i="2" s="1"/>
  <c r="AA44" i="2"/>
  <c r="AA42" i="2"/>
  <c r="AA40" i="2"/>
  <c r="AA38" i="2"/>
  <c r="AA36" i="2" s="1"/>
  <c r="AA34" i="2" s="1"/>
  <c r="AA32" i="2"/>
  <c r="AA30" i="2"/>
  <c r="AA28" i="2"/>
  <c r="AA26" i="2"/>
  <c r="AA24" i="2"/>
  <c r="AA22" i="2" s="1"/>
  <c r="AA20" i="2"/>
  <c r="AA18" i="2"/>
  <c r="AA16" i="2"/>
  <c r="AA14" i="2"/>
  <c r="AA12" i="2" s="1"/>
  <c r="AA10" i="2"/>
  <c r="AA8" i="2"/>
  <c r="AA6" i="2" s="1"/>
  <c r="Y118" i="2"/>
  <c r="Y116" i="2"/>
  <c r="Y114" i="2"/>
  <c r="Y112" i="2" s="1"/>
  <c r="Y110" i="2"/>
  <c r="Y108" i="2" s="1"/>
  <c r="Y106" i="2"/>
  <c r="Y104" i="2"/>
  <c r="Y102" i="2"/>
  <c r="Y100" i="2" s="1"/>
  <c r="Y98" i="2" s="1"/>
  <c r="Y96" i="2"/>
  <c r="Y94" i="2"/>
  <c r="Y92" i="2"/>
  <c r="Y90" i="2"/>
  <c r="Y88" i="2"/>
  <c r="Y86" i="2"/>
  <c r="Y84" i="2" s="1"/>
  <c r="Y82" i="2"/>
  <c r="Y80" i="2"/>
  <c r="Y78" i="2"/>
  <c r="Y76" i="2"/>
  <c r="Y74" i="2" s="1"/>
  <c r="Y72" i="2"/>
  <c r="Y70" i="2"/>
  <c r="Y68" i="2"/>
  <c r="Y66" i="2"/>
  <c r="Y64" i="2" s="1"/>
  <c r="Y62" i="2"/>
  <c r="Y60" i="2"/>
  <c r="Y58" i="2"/>
  <c r="Y56" i="2" s="1"/>
  <c r="Y54" i="2" s="1"/>
  <c r="Y52" i="2"/>
  <c r="Y50" i="2"/>
  <c r="Y48" i="2"/>
  <c r="Y46" i="2" s="1"/>
  <c r="Y44" i="2"/>
  <c r="Y42" i="2"/>
  <c r="Y40" i="2"/>
  <c r="Y38" i="2"/>
  <c r="Y36" i="2" s="1"/>
  <c r="Y34" i="2" s="1"/>
  <c r="Y32" i="2"/>
  <c r="Y30" i="2"/>
  <c r="Y28" i="2"/>
  <c r="Y26" i="2"/>
  <c r="Y24" i="2"/>
  <c r="Y22" i="2" s="1"/>
  <c r="Y20" i="2"/>
  <c r="Y18" i="2"/>
  <c r="Y16" i="2"/>
  <c r="Y14" i="2"/>
  <c r="Y12" i="2" s="1"/>
  <c r="Y10" i="2"/>
  <c r="Y8" i="2"/>
  <c r="Y6" i="2" s="1"/>
  <c r="W118" i="2"/>
  <c r="W116" i="2"/>
  <c r="W114" i="2"/>
  <c r="W112" i="2" s="1"/>
  <c r="W110" i="2"/>
  <c r="W108" i="2" s="1"/>
  <c r="W106" i="2"/>
  <c r="W104" i="2"/>
  <c r="W102" i="2"/>
  <c r="W100" i="2" s="1"/>
  <c r="W98" i="2" s="1"/>
  <c r="W96" i="2"/>
  <c r="W94" i="2"/>
  <c r="W92" i="2"/>
  <c r="W90" i="2"/>
  <c r="W88" i="2"/>
  <c r="W86" i="2"/>
  <c r="W84" i="2" s="1"/>
  <c r="W82" i="2"/>
  <c r="W80" i="2"/>
  <c r="W78" i="2"/>
  <c r="W76" i="2"/>
  <c r="W74" i="2" s="1"/>
  <c r="W72" i="2"/>
  <c r="W70" i="2"/>
  <c r="W68" i="2"/>
  <c r="W66" i="2"/>
  <c r="W64" i="2" s="1"/>
  <c r="W62" i="2"/>
  <c r="W60" i="2"/>
  <c r="W58" i="2"/>
  <c r="W56" i="2" s="1"/>
  <c r="W54" i="2" s="1"/>
  <c r="W52" i="2"/>
  <c r="W50" i="2"/>
  <c r="W48" i="2"/>
  <c r="W46" i="2" s="1"/>
  <c r="W44" i="2"/>
  <c r="W42" i="2"/>
  <c r="W40" i="2"/>
  <c r="W38" i="2"/>
  <c r="W36" i="2" s="1"/>
  <c r="W34" i="2" s="1"/>
  <c r="W32" i="2"/>
  <c r="W30" i="2"/>
  <c r="W28" i="2"/>
  <c r="W26" i="2"/>
  <c r="W24" i="2"/>
  <c r="W22" i="2" s="1"/>
  <c r="W20" i="2"/>
  <c r="W18" i="2"/>
  <c r="W16" i="2"/>
  <c r="W14" i="2"/>
  <c r="W12" i="2" s="1"/>
  <c r="W10" i="2"/>
  <c r="W8" i="2"/>
  <c r="W6" i="2" s="1"/>
  <c r="U118" i="2"/>
  <c r="U116" i="2"/>
  <c r="U114" i="2"/>
  <c r="U112" i="2" s="1"/>
  <c r="U110" i="2"/>
  <c r="U108" i="2" s="1"/>
  <c r="U106" i="2"/>
  <c r="U104" i="2"/>
  <c r="U102" i="2"/>
  <c r="U100" i="2" s="1"/>
  <c r="U98" i="2" s="1"/>
  <c r="U96" i="2"/>
  <c r="U94" i="2"/>
  <c r="U92" i="2"/>
  <c r="U90" i="2"/>
  <c r="U88" i="2"/>
  <c r="U86" i="2"/>
  <c r="U84" i="2" s="1"/>
  <c r="U82" i="2"/>
  <c r="U80" i="2"/>
  <c r="U78" i="2"/>
  <c r="U76" i="2"/>
  <c r="U74" i="2" s="1"/>
  <c r="U72" i="2"/>
  <c r="U70" i="2"/>
  <c r="U68" i="2"/>
  <c r="U66" i="2"/>
  <c r="U64" i="2" s="1"/>
  <c r="U62" i="2"/>
  <c r="U60" i="2"/>
  <c r="U58" i="2"/>
  <c r="U56" i="2" s="1"/>
  <c r="U54" i="2" s="1"/>
  <c r="U52" i="2"/>
  <c r="U50" i="2"/>
  <c r="U48" i="2"/>
  <c r="U46" i="2" s="1"/>
  <c r="U44" i="2"/>
  <c r="U42" i="2"/>
  <c r="U40" i="2"/>
  <c r="U38" i="2"/>
  <c r="U36" i="2" s="1"/>
  <c r="U34" i="2" s="1"/>
  <c r="U32" i="2"/>
  <c r="U30" i="2"/>
  <c r="U28" i="2"/>
  <c r="U26" i="2"/>
  <c r="U24" i="2"/>
  <c r="U22" i="2" s="1"/>
  <c r="U20" i="2"/>
  <c r="U18" i="2"/>
  <c r="U16" i="2"/>
  <c r="U14" i="2"/>
  <c r="U12" i="2" s="1"/>
  <c r="U10" i="2"/>
  <c r="U8" i="2"/>
  <c r="U6" i="2" s="1"/>
  <c r="S118" i="2"/>
  <c r="S116" i="2"/>
  <c r="S114" i="2"/>
  <c r="S112" i="2" s="1"/>
  <c r="S110" i="2"/>
  <c r="S108" i="2" s="1"/>
  <c r="S106" i="2"/>
  <c r="S104" i="2"/>
  <c r="S102" i="2"/>
  <c r="S100" i="2" s="1"/>
  <c r="S98" i="2" s="1"/>
  <c r="S96" i="2"/>
  <c r="S94" i="2"/>
  <c r="S92" i="2"/>
  <c r="S90" i="2"/>
  <c r="S88" i="2"/>
  <c r="S86" i="2"/>
  <c r="S84" i="2" s="1"/>
  <c r="S82" i="2"/>
  <c r="S80" i="2"/>
  <c r="S78" i="2"/>
  <c r="S76" i="2"/>
  <c r="S74" i="2" s="1"/>
  <c r="S72" i="2"/>
  <c r="S70" i="2"/>
  <c r="S68" i="2"/>
  <c r="S66" i="2"/>
  <c r="S64" i="2" s="1"/>
  <c r="S62" i="2"/>
  <c r="S60" i="2"/>
  <c r="S58" i="2"/>
  <c r="S56" i="2" s="1"/>
  <c r="S54" i="2" s="1"/>
  <c r="S52" i="2"/>
  <c r="S50" i="2"/>
  <c r="S48" i="2"/>
  <c r="S46" i="2" s="1"/>
  <c r="S44" i="2"/>
  <c r="S42" i="2"/>
  <c r="S40" i="2"/>
  <c r="S38" i="2"/>
  <c r="S36" i="2" s="1"/>
  <c r="S34" i="2" s="1"/>
  <c r="S32" i="2"/>
  <c r="S30" i="2"/>
  <c r="S28" i="2"/>
  <c r="S26" i="2"/>
  <c r="S24" i="2"/>
  <c r="S22" i="2" s="1"/>
  <c r="S20" i="2"/>
  <c r="S18" i="2"/>
  <c r="S16" i="2"/>
  <c r="S14" i="2"/>
  <c r="S12" i="2" s="1"/>
  <c r="S10" i="2"/>
  <c r="S8" i="2"/>
  <c r="S6" i="2" s="1"/>
  <c r="Q118" i="2"/>
  <c r="Q116" i="2"/>
  <c r="Q114" i="2"/>
  <c r="Q112" i="2" s="1"/>
  <c r="Q110" i="2"/>
  <c r="Q108" i="2" s="1"/>
  <c r="Q106" i="2"/>
  <c r="Q104" i="2"/>
  <c r="Q102" i="2"/>
  <c r="Q100" i="2" s="1"/>
  <c r="Q98" i="2" s="1"/>
  <c r="Q96" i="2"/>
  <c r="Q94" i="2"/>
  <c r="Q92" i="2"/>
  <c r="Q90" i="2"/>
  <c r="Q88" i="2"/>
  <c r="Q86" i="2"/>
  <c r="Q84" i="2" s="1"/>
  <c r="Q82" i="2"/>
  <c r="Q80" i="2"/>
  <c r="Q78" i="2"/>
  <c r="Q76" i="2"/>
  <c r="Q74" i="2" s="1"/>
  <c r="Q72" i="2"/>
  <c r="Q70" i="2"/>
  <c r="Q68" i="2"/>
  <c r="Q66" i="2"/>
  <c r="Q64" i="2" s="1"/>
  <c r="Q62" i="2"/>
  <c r="Q60" i="2"/>
  <c r="Q58" i="2"/>
  <c r="Q56" i="2" s="1"/>
  <c r="Q54" i="2" s="1"/>
  <c r="Q52" i="2"/>
  <c r="Q50" i="2"/>
  <c r="Q48" i="2"/>
  <c r="Q46" i="2" s="1"/>
  <c r="Q44" i="2"/>
  <c r="Q42" i="2"/>
  <c r="Q40" i="2"/>
  <c r="Q38" i="2"/>
  <c r="Q36" i="2" s="1"/>
  <c r="Q34" i="2" s="1"/>
  <c r="Q32" i="2"/>
  <c r="Q30" i="2"/>
  <c r="Q28" i="2"/>
  <c r="Q26" i="2"/>
  <c r="Q24" i="2"/>
  <c r="Q22" i="2" s="1"/>
  <c r="Q20" i="2"/>
  <c r="Q18" i="2"/>
  <c r="Q16" i="2"/>
  <c r="Q14" i="2"/>
  <c r="Q12" i="2" s="1"/>
  <c r="Q10" i="2"/>
  <c r="Q8" i="2"/>
  <c r="Q6" i="2" s="1"/>
  <c r="O118" i="2"/>
  <c r="O116" i="2"/>
  <c r="O114" i="2"/>
  <c r="O112" i="2" s="1"/>
  <c r="O110" i="2"/>
  <c r="O108" i="2" s="1"/>
  <c r="O106" i="2"/>
  <c r="O104" i="2"/>
  <c r="O102" i="2"/>
  <c r="O100" i="2" s="1"/>
  <c r="O98" i="2" s="1"/>
  <c r="O96" i="2"/>
  <c r="O94" i="2"/>
  <c r="O92" i="2"/>
  <c r="O90" i="2"/>
  <c r="O88" i="2"/>
  <c r="O86" i="2"/>
  <c r="O84" i="2" s="1"/>
  <c r="O82" i="2"/>
  <c r="O80" i="2"/>
  <c r="O78" i="2"/>
  <c r="O76" i="2"/>
  <c r="O74" i="2" s="1"/>
  <c r="O72" i="2"/>
  <c r="O70" i="2"/>
  <c r="O68" i="2"/>
  <c r="O66" i="2"/>
  <c r="O64" i="2" s="1"/>
  <c r="O62" i="2"/>
  <c r="O60" i="2"/>
  <c r="O58" i="2"/>
  <c r="O56" i="2" s="1"/>
  <c r="O54" i="2" s="1"/>
  <c r="O52" i="2"/>
  <c r="O50" i="2"/>
  <c r="O48" i="2"/>
  <c r="O46" i="2" s="1"/>
  <c r="O44" i="2"/>
  <c r="O42" i="2"/>
  <c r="O40" i="2"/>
  <c r="O38" i="2"/>
  <c r="O36" i="2" s="1"/>
  <c r="O34" i="2" s="1"/>
  <c r="O32" i="2"/>
  <c r="O30" i="2"/>
  <c r="O28" i="2"/>
  <c r="O26" i="2"/>
  <c r="O24" i="2"/>
  <c r="O22" i="2" s="1"/>
  <c r="O20" i="2"/>
  <c r="O18" i="2"/>
  <c r="O16" i="2"/>
  <c r="O14" i="2"/>
  <c r="O12" i="2" s="1"/>
  <c r="O10" i="2"/>
  <c r="O8" i="2"/>
  <c r="O6" i="2" s="1"/>
  <c r="M118" i="2"/>
  <c r="M116" i="2"/>
  <c r="M114" i="2"/>
  <c r="M112" i="2" s="1"/>
  <c r="M110" i="2"/>
  <c r="M108" i="2" s="1"/>
  <c r="M106" i="2"/>
  <c r="M104" i="2"/>
  <c r="M102" i="2"/>
  <c r="M100" i="2" s="1"/>
  <c r="M98" i="2" s="1"/>
  <c r="M96" i="2"/>
  <c r="M94" i="2"/>
  <c r="M92" i="2"/>
  <c r="M90" i="2"/>
  <c r="M88" i="2"/>
  <c r="M86" i="2"/>
  <c r="M84" i="2" s="1"/>
  <c r="M82" i="2"/>
  <c r="M80" i="2"/>
  <c r="M78" i="2"/>
  <c r="M76" i="2"/>
  <c r="M74" i="2" s="1"/>
  <c r="M72" i="2"/>
  <c r="M70" i="2"/>
  <c r="M68" i="2"/>
  <c r="M66" i="2"/>
  <c r="M64" i="2" s="1"/>
  <c r="M62" i="2"/>
  <c r="M60" i="2"/>
  <c r="M58" i="2"/>
  <c r="M56" i="2" s="1"/>
  <c r="M54" i="2" s="1"/>
  <c r="M52" i="2"/>
  <c r="M50" i="2"/>
  <c r="M48" i="2"/>
  <c r="M46" i="2" s="1"/>
  <c r="M44" i="2"/>
  <c r="M42" i="2"/>
  <c r="M40" i="2"/>
  <c r="M38" i="2"/>
  <c r="M36" i="2" s="1"/>
  <c r="M34" i="2" s="1"/>
  <c r="M32" i="2"/>
  <c r="M30" i="2"/>
  <c r="M28" i="2"/>
  <c r="M26" i="2"/>
  <c r="M24" i="2"/>
  <c r="M22" i="2" s="1"/>
  <c r="M20" i="2"/>
  <c r="M18" i="2"/>
  <c r="M16" i="2"/>
  <c r="M14" i="2"/>
  <c r="M12" i="2" s="1"/>
  <c r="M10" i="2"/>
  <c r="M8" i="2"/>
  <c r="M6" i="2" s="1"/>
  <c r="K118" i="2"/>
  <c r="K116" i="2"/>
  <c r="K114" i="2"/>
  <c r="K112" i="2" s="1"/>
  <c r="K110" i="2"/>
  <c r="K108" i="2" s="1"/>
  <c r="K106" i="2"/>
  <c r="K104" i="2"/>
  <c r="K102" i="2"/>
  <c r="K100" i="2" s="1"/>
  <c r="K98" i="2" s="1"/>
  <c r="K96" i="2"/>
  <c r="K94" i="2"/>
  <c r="K92" i="2"/>
  <c r="K90" i="2"/>
  <c r="K88" i="2"/>
  <c r="K86" i="2"/>
  <c r="K84" i="2" s="1"/>
  <c r="K82" i="2"/>
  <c r="K80" i="2"/>
  <c r="K78" i="2"/>
  <c r="K76" i="2"/>
  <c r="K74" i="2" s="1"/>
  <c r="K72" i="2"/>
  <c r="K70" i="2"/>
  <c r="K68" i="2"/>
  <c r="K66" i="2"/>
  <c r="K64" i="2" s="1"/>
  <c r="K62" i="2"/>
  <c r="K60" i="2"/>
  <c r="K58" i="2"/>
  <c r="K56" i="2" s="1"/>
  <c r="K54" i="2" s="1"/>
  <c r="K52" i="2"/>
  <c r="K50" i="2"/>
  <c r="K48" i="2"/>
  <c r="K46" i="2" s="1"/>
  <c r="K44" i="2"/>
  <c r="K42" i="2"/>
  <c r="K40" i="2"/>
  <c r="K38" i="2"/>
  <c r="K36" i="2" s="1"/>
  <c r="K34" i="2" s="1"/>
  <c r="K32" i="2"/>
  <c r="K30" i="2"/>
  <c r="K28" i="2"/>
  <c r="K26" i="2"/>
  <c r="K24" i="2"/>
  <c r="K22" i="2" s="1"/>
  <c r="K20" i="2"/>
  <c r="K18" i="2"/>
  <c r="K16" i="2"/>
  <c r="K14" i="2"/>
  <c r="K12" i="2" s="1"/>
  <c r="K10" i="2"/>
  <c r="K8" i="2"/>
  <c r="K6" i="2" s="1"/>
  <c r="I118" i="2"/>
  <c r="I116" i="2"/>
  <c r="I114" i="2"/>
  <c r="I112" i="2" s="1"/>
  <c r="I110" i="2"/>
  <c r="I108" i="2" s="1"/>
  <c r="I106" i="2"/>
  <c r="I104" i="2"/>
  <c r="I102" i="2"/>
  <c r="I100" i="2" s="1"/>
  <c r="I98" i="2" s="1"/>
  <c r="I96" i="2"/>
  <c r="I94" i="2"/>
  <c r="I92" i="2"/>
  <c r="I90" i="2"/>
  <c r="I88" i="2"/>
  <c r="I86" i="2"/>
  <c r="I84" i="2" s="1"/>
  <c r="I82" i="2"/>
  <c r="I80" i="2"/>
  <c r="I78" i="2"/>
  <c r="I76" i="2"/>
  <c r="I74" i="2" s="1"/>
  <c r="I72" i="2"/>
  <c r="I70" i="2"/>
  <c r="I68" i="2"/>
  <c r="I66" i="2"/>
  <c r="I64" i="2" s="1"/>
  <c r="I62" i="2"/>
  <c r="I60" i="2"/>
  <c r="I58" i="2"/>
  <c r="I56" i="2" s="1"/>
  <c r="I54" i="2" s="1"/>
  <c r="I52" i="2"/>
  <c r="I50" i="2"/>
  <c r="I48" i="2"/>
  <c r="I46" i="2" s="1"/>
  <c r="I44" i="2"/>
  <c r="I42" i="2"/>
  <c r="I40" i="2"/>
  <c r="I38" i="2"/>
  <c r="I36" i="2" s="1"/>
  <c r="I34" i="2" s="1"/>
  <c r="I32" i="2"/>
  <c r="I30" i="2"/>
  <c r="I28" i="2"/>
  <c r="I26" i="2"/>
  <c r="I24" i="2"/>
  <c r="I22" i="2" s="1"/>
  <c r="I20" i="2"/>
  <c r="I18" i="2"/>
  <c r="I16" i="2"/>
  <c r="I14" i="2"/>
  <c r="I12" i="2" s="1"/>
  <c r="I10" i="2"/>
  <c r="I8" i="2"/>
  <c r="I6" i="2" s="1"/>
  <c r="G118" i="2"/>
  <c r="G116" i="2"/>
  <c r="G114" i="2"/>
  <c r="G112" i="2" s="1"/>
  <c r="G110" i="2"/>
  <c r="G108" i="2" s="1"/>
  <c r="G106" i="2"/>
  <c r="G104" i="2"/>
  <c r="G102" i="2"/>
  <c r="G100" i="2" s="1"/>
  <c r="G98" i="2" s="1"/>
  <c r="G96" i="2"/>
  <c r="G94" i="2"/>
  <c r="G92" i="2"/>
  <c r="G90" i="2"/>
  <c r="G88" i="2"/>
  <c r="G86" i="2"/>
  <c r="G84" i="2" s="1"/>
  <c r="G82" i="2"/>
  <c r="G80" i="2"/>
  <c r="G78" i="2"/>
  <c r="G76" i="2"/>
  <c r="G74" i="2" s="1"/>
  <c r="G72" i="2"/>
  <c r="G70" i="2"/>
  <c r="G68" i="2"/>
  <c r="G66" i="2"/>
  <c r="G64" i="2" s="1"/>
  <c r="G62" i="2"/>
  <c r="G60" i="2"/>
  <c r="G58" i="2"/>
  <c r="G56" i="2" s="1"/>
  <c r="G54" i="2" s="1"/>
  <c r="G52" i="2"/>
  <c r="G50" i="2"/>
  <c r="G48" i="2"/>
  <c r="G46" i="2" s="1"/>
  <c r="G44" i="2"/>
  <c r="G42" i="2"/>
  <c r="G40" i="2"/>
  <c r="G38" i="2"/>
  <c r="G36" i="2" s="1"/>
  <c r="G34" i="2" s="1"/>
  <c r="G32" i="2"/>
  <c r="G30" i="2"/>
  <c r="G28" i="2"/>
  <c r="G26" i="2"/>
  <c r="G24" i="2"/>
  <c r="G22" i="2" s="1"/>
  <c r="G20" i="2"/>
  <c r="G18" i="2"/>
  <c r="G16" i="2"/>
  <c r="G14" i="2"/>
  <c r="G12" i="2" s="1"/>
  <c r="G10" i="2"/>
  <c r="G8" i="2"/>
  <c r="G6" i="2" s="1"/>
  <c r="E118" i="2"/>
  <c r="E116" i="2"/>
  <c r="E114" i="2"/>
  <c r="E112" i="2" s="1"/>
  <c r="E110" i="2"/>
  <c r="E108" i="2" s="1"/>
  <c r="E106" i="2"/>
  <c r="E104" i="2"/>
  <c r="E102" i="2"/>
  <c r="E100" i="2" s="1"/>
  <c r="E98" i="2" s="1"/>
  <c r="E96" i="2"/>
  <c r="E94" i="2"/>
  <c r="E92" i="2"/>
  <c r="E90" i="2"/>
  <c r="E88" i="2"/>
  <c r="E86" i="2"/>
  <c r="E84" i="2" s="1"/>
  <c r="E82" i="2"/>
  <c r="E80" i="2"/>
  <c r="E78" i="2"/>
  <c r="E76" i="2"/>
  <c r="E74" i="2" s="1"/>
  <c r="E72" i="2"/>
  <c r="E70" i="2"/>
  <c r="E68" i="2"/>
  <c r="E66" i="2"/>
  <c r="E64" i="2" s="1"/>
  <c r="E62" i="2"/>
  <c r="E60" i="2"/>
  <c r="E58" i="2"/>
  <c r="E56" i="2" s="1"/>
  <c r="E54" i="2" s="1"/>
  <c r="E52" i="2"/>
  <c r="E50" i="2"/>
  <c r="E48" i="2"/>
  <c r="E46" i="2" s="1"/>
  <c r="E44" i="2"/>
  <c r="E42" i="2"/>
  <c r="E40" i="2"/>
  <c r="E38" i="2"/>
  <c r="E36" i="2" s="1"/>
  <c r="E34" i="2" s="1"/>
  <c r="E32" i="2"/>
  <c r="E30" i="2"/>
  <c r="E28" i="2"/>
  <c r="E26" i="2"/>
  <c r="E24" i="2"/>
  <c r="E22" i="2" s="1"/>
  <c r="E20" i="2"/>
  <c r="E18" i="2"/>
  <c r="E16" i="2"/>
  <c r="E14" i="2"/>
  <c r="E12" i="2" s="1"/>
  <c r="E10" i="2"/>
  <c r="E8" i="2"/>
  <c r="C118" i="2"/>
  <c r="C116" i="2"/>
  <c r="C114" i="2"/>
  <c r="C112" i="2" s="1"/>
  <c r="C110" i="2"/>
  <c r="C108" i="2" s="1"/>
  <c r="C106" i="2"/>
  <c r="C104" i="2"/>
  <c r="C102" i="2"/>
  <c r="C100" i="2" s="1"/>
  <c r="C98" i="2" s="1"/>
  <c r="C96" i="2"/>
  <c r="C94" i="2"/>
  <c r="C92" i="2"/>
  <c r="C90" i="2"/>
  <c r="C88" i="2"/>
  <c r="C86" i="2"/>
  <c r="C84" i="2" s="1"/>
  <c r="C82" i="2"/>
  <c r="C80" i="2"/>
  <c r="C78" i="2"/>
  <c r="C76" i="2"/>
  <c r="C74" i="2" s="1"/>
  <c r="C72" i="2"/>
  <c r="C70" i="2"/>
  <c r="C68" i="2"/>
  <c r="C66" i="2"/>
  <c r="C64" i="2" s="1"/>
  <c r="C62" i="2"/>
  <c r="C60" i="2"/>
  <c r="C58" i="2"/>
  <c r="C56" i="2" s="1"/>
  <c r="C54" i="2" s="1"/>
  <c r="C52" i="2"/>
  <c r="C50" i="2"/>
  <c r="C48" i="2"/>
  <c r="C46" i="2" s="1"/>
  <c r="C44" i="2"/>
  <c r="C42" i="2"/>
  <c r="C40" i="2"/>
  <c r="C38" i="2"/>
  <c r="C36" i="2" s="1"/>
  <c r="C34" i="2" s="1"/>
  <c r="C32" i="2"/>
  <c r="C30" i="2"/>
  <c r="C28" i="2"/>
  <c r="C26" i="2"/>
  <c r="C24" i="2"/>
  <c r="C22" i="2" s="1"/>
  <c r="C20" i="2"/>
  <c r="C18" i="2"/>
  <c r="C16" i="2"/>
  <c r="C14" i="2"/>
  <c r="C12" i="2" s="1"/>
  <c r="C10" i="2"/>
  <c r="AF113" i="2"/>
  <c r="T113" i="2"/>
  <c r="P113" i="2"/>
  <c r="H113" i="2"/>
  <c r="AF101" i="2"/>
  <c r="P101" i="2"/>
  <c r="AF99" i="2"/>
  <c r="AF85" i="2"/>
  <c r="X85" i="2"/>
  <c r="P85" i="2"/>
  <c r="H85" i="2"/>
  <c r="P75" i="2"/>
  <c r="AF65" i="2"/>
  <c r="P65" i="2"/>
  <c r="AF57" i="2"/>
  <c r="AF55" i="2"/>
  <c r="AF37" i="2"/>
  <c r="P37" i="2"/>
  <c r="AF23" i="2"/>
  <c r="P23" i="2"/>
  <c r="P13" i="2"/>
  <c r="AD119" i="2"/>
  <c r="AB119" i="2"/>
  <c r="Z119" i="2"/>
  <c r="X119" i="2"/>
  <c r="V119" i="2"/>
  <c r="T119" i="2"/>
  <c r="R119" i="2"/>
  <c r="P119" i="2"/>
  <c r="N119" i="2"/>
  <c r="L119" i="2"/>
  <c r="J119" i="2"/>
  <c r="H119" i="2"/>
  <c r="F119" i="2"/>
  <c r="AD117" i="2"/>
  <c r="AB117" i="2"/>
  <c r="Z117" i="2"/>
  <c r="X117" i="2"/>
  <c r="V117" i="2"/>
  <c r="T117" i="2"/>
  <c r="R117" i="2"/>
  <c r="P117" i="2"/>
  <c r="N117" i="2"/>
  <c r="L117" i="2"/>
  <c r="J117" i="2"/>
  <c r="H117" i="2"/>
  <c r="F117" i="2"/>
  <c r="AD115" i="2"/>
  <c r="AB115" i="2"/>
  <c r="Z115" i="2"/>
  <c r="X115" i="2"/>
  <c r="V115" i="2"/>
  <c r="T115" i="2"/>
  <c r="R115" i="2"/>
  <c r="P115" i="2"/>
  <c r="N115" i="2"/>
  <c r="L115" i="2"/>
  <c r="J115" i="2"/>
  <c r="H115" i="2"/>
  <c r="F115" i="2"/>
  <c r="AD111" i="2"/>
  <c r="AB111" i="2"/>
  <c r="Z111" i="2"/>
  <c r="X111" i="2"/>
  <c r="V111" i="2"/>
  <c r="T111" i="2"/>
  <c r="R111" i="2"/>
  <c r="P111" i="2"/>
  <c r="N111" i="2"/>
  <c r="L111" i="2"/>
  <c r="J111" i="2"/>
  <c r="H111" i="2"/>
  <c r="F111" i="2"/>
  <c r="AD107" i="2"/>
  <c r="AB107" i="2"/>
  <c r="Z107" i="2"/>
  <c r="X107" i="2"/>
  <c r="V107" i="2"/>
  <c r="T107" i="2"/>
  <c r="R107" i="2"/>
  <c r="P107" i="2"/>
  <c r="N107" i="2"/>
  <c r="L107" i="2"/>
  <c r="J107" i="2"/>
  <c r="H107" i="2"/>
  <c r="F107" i="2"/>
  <c r="AD105" i="2"/>
  <c r="AB105" i="2"/>
  <c r="Z105" i="2"/>
  <c r="X105" i="2"/>
  <c r="V105" i="2"/>
  <c r="T105" i="2"/>
  <c r="R105" i="2"/>
  <c r="P105" i="2"/>
  <c r="N105" i="2"/>
  <c r="L105" i="2"/>
  <c r="J105" i="2"/>
  <c r="H105" i="2"/>
  <c r="F105" i="2"/>
  <c r="AD103" i="2"/>
  <c r="AB103" i="2"/>
  <c r="Z103" i="2"/>
  <c r="X103" i="2"/>
  <c r="V103" i="2"/>
  <c r="T103" i="2"/>
  <c r="R103" i="2"/>
  <c r="P103" i="2"/>
  <c r="N103" i="2"/>
  <c r="L103" i="2"/>
  <c r="J103" i="2"/>
  <c r="H103" i="2"/>
  <c r="F103" i="2"/>
  <c r="AD97" i="2"/>
  <c r="AB97" i="2"/>
  <c r="Z97" i="2"/>
  <c r="X97" i="2"/>
  <c r="V97" i="2"/>
  <c r="T97" i="2"/>
  <c r="R97" i="2"/>
  <c r="P97" i="2"/>
  <c r="N97" i="2"/>
  <c r="L97" i="2"/>
  <c r="J97" i="2"/>
  <c r="H97" i="2"/>
  <c r="F97" i="2"/>
  <c r="AD95" i="2"/>
  <c r="AB95" i="2"/>
  <c r="Z95" i="2"/>
  <c r="X95" i="2"/>
  <c r="V95" i="2"/>
  <c r="T95" i="2"/>
  <c r="R95" i="2"/>
  <c r="P95" i="2"/>
  <c r="N95" i="2"/>
  <c r="L95" i="2"/>
  <c r="J95" i="2"/>
  <c r="H95" i="2"/>
  <c r="F95" i="2"/>
  <c r="AD93" i="2"/>
  <c r="AB93" i="2"/>
  <c r="Z93" i="2"/>
  <c r="X93" i="2"/>
  <c r="V93" i="2"/>
  <c r="T93" i="2"/>
  <c r="R93" i="2"/>
  <c r="P93" i="2"/>
  <c r="N93" i="2"/>
  <c r="L93" i="2"/>
  <c r="J93" i="2"/>
  <c r="H93" i="2"/>
  <c r="F93" i="2"/>
  <c r="AD91" i="2"/>
  <c r="AB91" i="2"/>
  <c r="Z91" i="2"/>
  <c r="X91" i="2"/>
  <c r="V91" i="2"/>
  <c r="T91" i="2"/>
  <c r="R91" i="2"/>
  <c r="P91" i="2"/>
  <c r="N91" i="2"/>
  <c r="L91" i="2"/>
  <c r="J91" i="2"/>
  <c r="H91" i="2"/>
  <c r="F91" i="2"/>
  <c r="AD89" i="2"/>
  <c r="AB89" i="2"/>
  <c r="Z89" i="2"/>
  <c r="X89" i="2"/>
  <c r="V89" i="2"/>
  <c r="T89" i="2"/>
  <c r="R89" i="2"/>
  <c r="P89" i="2"/>
  <c r="N89" i="2"/>
  <c r="L89" i="2"/>
  <c r="J89" i="2"/>
  <c r="H89" i="2"/>
  <c r="F89" i="2"/>
  <c r="AD87" i="2"/>
  <c r="AB87" i="2"/>
  <c r="Z87" i="2"/>
  <c r="X87" i="2"/>
  <c r="V87" i="2"/>
  <c r="T87" i="2"/>
  <c r="R87" i="2"/>
  <c r="P87" i="2"/>
  <c r="N87" i="2"/>
  <c r="L87" i="2"/>
  <c r="J87" i="2"/>
  <c r="H87" i="2"/>
  <c r="F87" i="2"/>
  <c r="AD83" i="2"/>
  <c r="AB83" i="2"/>
  <c r="Z83" i="2"/>
  <c r="X83" i="2"/>
  <c r="V83" i="2"/>
  <c r="T83" i="2"/>
  <c r="R83" i="2"/>
  <c r="P83" i="2"/>
  <c r="N83" i="2"/>
  <c r="L83" i="2"/>
  <c r="J83" i="2"/>
  <c r="H83" i="2"/>
  <c r="F83" i="2"/>
  <c r="AD81" i="2"/>
  <c r="AB81" i="2"/>
  <c r="Z81" i="2"/>
  <c r="X81" i="2"/>
  <c r="V81" i="2"/>
  <c r="T81" i="2"/>
  <c r="R81" i="2"/>
  <c r="P81" i="2"/>
  <c r="N81" i="2"/>
  <c r="L81" i="2"/>
  <c r="J81" i="2"/>
  <c r="H81" i="2"/>
  <c r="F81" i="2"/>
  <c r="AD79" i="2"/>
  <c r="AB79" i="2"/>
  <c r="Z79" i="2"/>
  <c r="X79" i="2"/>
  <c r="V79" i="2"/>
  <c r="T79" i="2"/>
  <c r="R79" i="2"/>
  <c r="P79" i="2"/>
  <c r="N79" i="2"/>
  <c r="L79" i="2"/>
  <c r="J79" i="2"/>
  <c r="H79" i="2"/>
  <c r="F79" i="2"/>
  <c r="AD77" i="2"/>
  <c r="AB77" i="2"/>
  <c r="Z77" i="2"/>
  <c r="X77" i="2"/>
  <c r="V77" i="2"/>
  <c r="T77" i="2"/>
  <c r="R77" i="2"/>
  <c r="P77" i="2"/>
  <c r="N77" i="2"/>
  <c r="L77" i="2"/>
  <c r="J77" i="2"/>
  <c r="H77" i="2"/>
  <c r="F77" i="2"/>
  <c r="AD73" i="2"/>
  <c r="AB73" i="2"/>
  <c r="Z73" i="2"/>
  <c r="X73" i="2"/>
  <c r="V73" i="2"/>
  <c r="T73" i="2"/>
  <c r="R73" i="2"/>
  <c r="P73" i="2"/>
  <c r="N73" i="2"/>
  <c r="L73" i="2"/>
  <c r="J73" i="2"/>
  <c r="H73" i="2"/>
  <c r="F73" i="2"/>
  <c r="AD71" i="2"/>
  <c r="AB71" i="2"/>
  <c r="Z71" i="2"/>
  <c r="X71" i="2"/>
  <c r="V71" i="2"/>
  <c r="T71" i="2"/>
  <c r="R71" i="2"/>
  <c r="P71" i="2"/>
  <c r="N71" i="2"/>
  <c r="L71" i="2"/>
  <c r="J71" i="2"/>
  <c r="H71" i="2"/>
  <c r="F71" i="2"/>
  <c r="AD69" i="2"/>
  <c r="AB69" i="2"/>
  <c r="Z69" i="2"/>
  <c r="X69" i="2"/>
  <c r="V69" i="2"/>
  <c r="T69" i="2"/>
  <c r="R69" i="2"/>
  <c r="P69" i="2"/>
  <c r="N69" i="2"/>
  <c r="L69" i="2"/>
  <c r="J69" i="2"/>
  <c r="H69" i="2"/>
  <c r="F69" i="2"/>
  <c r="AD67" i="2"/>
  <c r="AB67" i="2"/>
  <c r="Z67" i="2"/>
  <c r="X67" i="2"/>
  <c r="V67" i="2"/>
  <c r="T67" i="2"/>
  <c r="R67" i="2"/>
  <c r="P67" i="2"/>
  <c r="N67" i="2"/>
  <c r="L67" i="2"/>
  <c r="J67" i="2"/>
  <c r="H67" i="2"/>
  <c r="F67" i="2"/>
  <c r="AD63" i="2"/>
  <c r="AB63" i="2"/>
  <c r="Z63" i="2"/>
  <c r="X63" i="2"/>
  <c r="V63" i="2"/>
  <c r="T63" i="2"/>
  <c r="R63" i="2"/>
  <c r="P63" i="2"/>
  <c r="N63" i="2"/>
  <c r="L63" i="2"/>
  <c r="J63" i="2"/>
  <c r="H63" i="2"/>
  <c r="F63" i="2"/>
  <c r="AD61" i="2"/>
  <c r="AB61" i="2"/>
  <c r="Z61" i="2"/>
  <c r="X61" i="2"/>
  <c r="V61" i="2"/>
  <c r="T61" i="2"/>
  <c r="R61" i="2"/>
  <c r="P61" i="2"/>
  <c r="N61" i="2"/>
  <c r="L61" i="2"/>
  <c r="J61" i="2"/>
  <c r="H61" i="2"/>
  <c r="F61" i="2"/>
  <c r="AD59" i="2"/>
  <c r="AB59" i="2"/>
  <c r="Z59" i="2"/>
  <c r="X59" i="2"/>
  <c r="V59" i="2"/>
  <c r="T59" i="2"/>
  <c r="R59" i="2"/>
  <c r="P59" i="2"/>
  <c r="N59" i="2"/>
  <c r="L59" i="2"/>
  <c r="J59" i="2"/>
  <c r="H59" i="2"/>
  <c r="F59" i="2"/>
  <c r="AD53" i="2"/>
  <c r="AB53" i="2"/>
  <c r="Z53" i="2"/>
  <c r="X53" i="2"/>
  <c r="V53" i="2"/>
  <c r="T53" i="2"/>
  <c r="R53" i="2"/>
  <c r="P53" i="2"/>
  <c r="N53" i="2"/>
  <c r="L53" i="2"/>
  <c r="J53" i="2"/>
  <c r="H53" i="2"/>
  <c r="F53" i="2"/>
  <c r="AD51" i="2"/>
  <c r="AB51" i="2"/>
  <c r="Z51" i="2"/>
  <c r="X51" i="2"/>
  <c r="V51" i="2"/>
  <c r="T51" i="2"/>
  <c r="R51" i="2"/>
  <c r="P51" i="2"/>
  <c r="N51" i="2"/>
  <c r="L51" i="2"/>
  <c r="J51" i="2"/>
  <c r="H51" i="2"/>
  <c r="F51" i="2"/>
  <c r="AD49" i="2"/>
  <c r="AB49" i="2"/>
  <c r="Z49" i="2"/>
  <c r="X49" i="2"/>
  <c r="V49" i="2"/>
  <c r="T49" i="2"/>
  <c r="R49" i="2"/>
  <c r="P49" i="2"/>
  <c r="N49" i="2"/>
  <c r="L49" i="2"/>
  <c r="J49" i="2"/>
  <c r="H49" i="2"/>
  <c r="F49" i="2"/>
  <c r="AD45" i="2"/>
  <c r="AB45" i="2"/>
  <c r="Z45" i="2"/>
  <c r="X45" i="2"/>
  <c r="V45" i="2"/>
  <c r="T45" i="2"/>
  <c r="R45" i="2"/>
  <c r="P45" i="2"/>
  <c r="N45" i="2"/>
  <c r="L45" i="2"/>
  <c r="J45" i="2"/>
  <c r="H45" i="2"/>
  <c r="F45" i="2"/>
  <c r="AD43" i="2"/>
  <c r="AB43" i="2"/>
  <c r="Z43" i="2"/>
  <c r="X43" i="2"/>
  <c r="V43" i="2"/>
  <c r="T43" i="2"/>
  <c r="R43" i="2"/>
  <c r="P43" i="2"/>
  <c r="N43" i="2"/>
  <c r="L43" i="2"/>
  <c r="J43" i="2"/>
  <c r="H43" i="2"/>
  <c r="F43" i="2"/>
  <c r="AD41" i="2"/>
  <c r="AB41" i="2"/>
  <c r="Z41" i="2"/>
  <c r="X41" i="2"/>
  <c r="V41" i="2"/>
  <c r="T41" i="2"/>
  <c r="R41" i="2"/>
  <c r="P41" i="2"/>
  <c r="N41" i="2"/>
  <c r="L41" i="2"/>
  <c r="J41" i="2"/>
  <c r="H41" i="2"/>
  <c r="F41" i="2"/>
  <c r="AD39" i="2"/>
  <c r="AB39" i="2"/>
  <c r="Z39" i="2"/>
  <c r="X39" i="2"/>
  <c r="V39" i="2"/>
  <c r="T39" i="2"/>
  <c r="R39" i="2"/>
  <c r="P39" i="2"/>
  <c r="N39" i="2"/>
  <c r="L39" i="2"/>
  <c r="J39" i="2"/>
  <c r="H39" i="2"/>
  <c r="F39" i="2"/>
  <c r="AD33" i="2"/>
  <c r="AB33" i="2"/>
  <c r="Z33" i="2"/>
  <c r="X33" i="2"/>
  <c r="V33" i="2"/>
  <c r="T33" i="2"/>
  <c r="R33" i="2"/>
  <c r="P33" i="2"/>
  <c r="N33" i="2"/>
  <c r="L33" i="2"/>
  <c r="J33" i="2"/>
  <c r="H33" i="2"/>
  <c r="F33" i="2"/>
  <c r="AD31" i="2"/>
  <c r="AB31" i="2"/>
  <c r="Z31" i="2"/>
  <c r="X31" i="2"/>
  <c r="V31" i="2"/>
  <c r="T31" i="2"/>
  <c r="R31" i="2"/>
  <c r="P31" i="2"/>
  <c r="N31" i="2"/>
  <c r="L31" i="2"/>
  <c r="J31" i="2"/>
  <c r="H31" i="2"/>
  <c r="F31" i="2"/>
  <c r="AD29" i="2"/>
  <c r="AB29" i="2"/>
  <c r="Z29" i="2"/>
  <c r="X29" i="2"/>
  <c r="V29" i="2"/>
  <c r="T29" i="2"/>
  <c r="R29" i="2"/>
  <c r="P29" i="2"/>
  <c r="N29" i="2"/>
  <c r="L29" i="2"/>
  <c r="J29" i="2"/>
  <c r="H29" i="2"/>
  <c r="F29" i="2"/>
  <c r="AD27" i="2"/>
  <c r="AB27" i="2"/>
  <c r="Z27" i="2"/>
  <c r="X27" i="2"/>
  <c r="V27" i="2"/>
  <c r="T27" i="2"/>
  <c r="R27" i="2"/>
  <c r="P27" i="2"/>
  <c r="N27" i="2"/>
  <c r="L27" i="2"/>
  <c r="J27" i="2"/>
  <c r="H27" i="2"/>
  <c r="F27" i="2"/>
  <c r="AD25" i="2"/>
  <c r="AB25" i="2"/>
  <c r="Z25" i="2"/>
  <c r="X25" i="2"/>
  <c r="V25" i="2"/>
  <c r="T25" i="2"/>
  <c r="R25" i="2"/>
  <c r="P25" i="2"/>
  <c r="N25" i="2"/>
  <c r="L25" i="2"/>
  <c r="J25" i="2"/>
  <c r="H25" i="2"/>
  <c r="F25" i="2"/>
  <c r="AD21" i="2"/>
  <c r="AB21" i="2"/>
  <c r="Z21" i="2"/>
  <c r="X21" i="2"/>
  <c r="V21" i="2"/>
  <c r="T21" i="2"/>
  <c r="R21" i="2"/>
  <c r="P21" i="2"/>
  <c r="N21" i="2"/>
  <c r="L21" i="2"/>
  <c r="J21" i="2"/>
  <c r="H21" i="2"/>
  <c r="F21" i="2"/>
  <c r="AD19" i="2"/>
  <c r="AB19" i="2"/>
  <c r="Z19" i="2"/>
  <c r="X19" i="2"/>
  <c r="V19" i="2"/>
  <c r="T19" i="2"/>
  <c r="R19" i="2"/>
  <c r="P19" i="2"/>
  <c r="N19" i="2"/>
  <c r="L19" i="2"/>
  <c r="J19" i="2"/>
  <c r="H19" i="2"/>
  <c r="F19" i="2"/>
  <c r="AD17" i="2"/>
  <c r="AB17" i="2"/>
  <c r="Z17" i="2"/>
  <c r="X17" i="2"/>
  <c r="V17" i="2"/>
  <c r="T17" i="2"/>
  <c r="R17" i="2"/>
  <c r="P17" i="2"/>
  <c r="N17" i="2"/>
  <c r="L17" i="2"/>
  <c r="J17" i="2"/>
  <c r="H17" i="2"/>
  <c r="F17" i="2"/>
  <c r="AD15" i="2"/>
  <c r="AB15" i="2"/>
  <c r="Z15" i="2"/>
  <c r="X15" i="2"/>
  <c r="V15" i="2"/>
  <c r="T15" i="2"/>
  <c r="R15" i="2"/>
  <c r="P15" i="2"/>
  <c r="N15" i="2"/>
  <c r="L15" i="2"/>
  <c r="J15" i="2"/>
  <c r="H15" i="2"/>
  <c r="F15" i="2"/>
  <c r="AD11" i="2"/>
  <c r="AB11" i="2"/>
  <c r="Z11" i="2"/>
  <c r="X11" i="2"/>
  <c r="V11" i="2"/>
  <c r="T11" i="2"/>
  <c r="R11" i="2"/>
  <c r="P11" i="2"/>
  <c r="N11" i="2"/>
  <c r="L11" i="2"/>
  <c r="J11" i="2"/>
  <c r="H11" i="2"/>
  <c r="F11" i="2"/>
  <c r="AD9" i="2"/>
  <c r="AB9" i="2"/>
  <c r="Z9" i="2"/>
  <c r="X9" i="2"/>
  <c r="V9" i="2"/>
  <c r="T9" i="2"/>
  <c r="R9" i="2"/>
  <c r="P9" i="2"/>
  <c r="N9" i="2"/>
  <c r="L9" i="2"/>
  <c r="J9" i="2"/>
  <c r="H9" i="2"/>
  <c r="F9" i="2"/>
  <c r="C8" i="2"/>
  <c r="C6" i="2" s="1"/>
  <c r="H7" i="2"/>
  <c r="R7" i="2"/>
  <c r="AD7" i="2"/>
  <c r="AF7" i="2"/>
  <c r="C120" i="2" l="1"/>
  <c r="E6" i="2"/>
  <c r="E7" i="2" s="1"/>
  <c r="E120" i="2"/>
  <c r="G120" i="2"/>
  <c r="F125" i="2" s="1"/>
  <c r="I120" i="2"/>
  <c r="K120" i="2"/>
  <c r="M120" i="2"/>
  <c r="L125" i="2" s="1"/>
  <c r="O120" i="2"/>
  <c r="Q120" i="2"/>
  <c r="S120" i="2"/>
  <c r="U120" i="2"/>
  <c r="W120" i="2"/>
  <c r="Y120" i="2"/>
  <c r="AA120" i="2"/>
  <c r="Z125" i="2" s="1"/>
  <c r="AC120" i="2"/>
  <c r="AE120" i="2"/>
  <c r="B98" i="2"/>
  <c r="B99" i="2" s="1"/>
  <c r="B54" i="2"/>
  <c r="B55" i="2" s="1"/>
  <c r="B34" i="2"/>
  <c r="B35" i="2" s="1"/>
  <c r="X13" i="2"/>
  <c r="S7" i="2"/>
  <c r="I13" i="2"/>
  <c r="W85" i="2"/>
  <c r="Y75" i="2"/>
  <c r="T101" i="2"/>
  <c r="W47" i="2"/>
  <c r="Y37" i="2"/>
  <c r="W113" i="2"/>
  <c r="H101" i="2"/>
  <c r="X101" i="2"/>
  <c r="W75" i="2"/>
  <c r="E23" i="2"/>
  <c r="E65" i="2"/>
  <c r="U37" i="2"/>
  <c r="H13" i="2"/>
  <c r="N23" i="2"/>
  <c r="AD23" i="2"/>
  <c r="H47" i="2"/>
  <c r="F113" i="2"/>
  <c r="V113" i="2"/>
  <c r="C37" i="2"/>
  <c r="C99" i="2"/>
  <c r="G65" i="2"/>
  <c r="G85" i="2"/>
  <c r="O65" i="2"/>
  <c r="Q37" i="2"/>
  <c r="Q55" i="2"/>
  <c r="Q101" i="2"/>
  <c r="S75" i="2"/>
  <c r="S113" i="2"/>
  <c r="AC23" i="2"/>
  <c r="AC85" i="2"/>
  <c r="T37" i="2"/>
  <c r="T75" i="2"/>
  <c r="E13" i="2"/>
  <c r="G23" i="2"/>
  <c r="W37" i="2"/>
  <c r="C23" i="2"/>
  <c r="F75" i="2"/>
  <c r="V75" i="2"/>
  <c r="C65" i="2"/>
  <c r="K113" i="2"/>
  <c r="Q65" i="2"/>
  <c r="S37" i="2"/>
  <c r="S101" i="2"/>
  <c r="U113" i="2"/>
  <c r="AC7" i="2"/>
  <c r="I75" i="2"/>
  <c r="H37" i="2"/>
  <c r="X37" i="2"/>
  <c r="H65" i="2"/>
  <c r="X65" i="2"/>
  <c r="H75" i="2"/>
  <c r="X75" i="2"/>
  <c r="L101" i="2"/>
  <c r="AB101" i="2"/>
  <c r="L113" i="2"/>
  <c r="AB113" i="2"/>
  <c r="K13" i="2"/>
  <c r="K75" i="2"/>
  <c r="Q23" i="2"/>
  <c r="Y7" i="2"/>
  <c r="AA55" i="2"/>
  <c r="AE23" i="2"/>
  <c r="AE75" i="2"/>
  <c r="F23" i="2"/>
  <c r="V23" i="2"/>
  <c r="Z99" i="2"/>
  <c r="N113" i="2"/>
  <c r="AD113" i="2"/>
  <c r="O7" i="2"/>
  <c r="Q47" i="2"/>
  <c r="Q113" i="2"/>
  <c r="S85" i="2"/>
  <c r="AE47" i="2"/>
  <c r="Q75" i="2"/>
  <c r="H23" i="2"/>
  <c r="X23" i="2"/>
  <c r="L65" i="2"/>
  <c r="L75" i="2"/>
  <c r="AB75" i="2"/>
  <c r="E85" i="2"/>
  <c r="G13" i="2"/>
  <c r="M99" i="2"/>
  <c r="O13" i="2"/>
  <c r="O75" i="2"/>
  <c r="S23" i="2"/>
  <c r="U75" i="2"/>
  <c r="J7" i="2"/>
  <c r="N75" i="2"/>
  <c r="AD75" i="2"/>
  <c r="G55" i="2"/>
  <c r="M7" i="2"/>
  <c r="M85" i="2"/>
  <c r="O57" i="2"/>
  <c r="O99" i="2"/>
  <c r="S47" i="2"/>
  <c r="U101" i="2"/>
  <c r="AA23" i="2"/>
  <c r="AE7" i="2"/>
  <c r="I99" i="2"/>
  <c r="I101" i="2"/>
  <c r="O113" i="2"/>
  <c r="P47" i="2"/>
  <c r="P57" i="2"/>
  <c r="C47" i="2"/>
  <c r="R47" i="2"/>
  <c r="L57" i="2"/>
  <c r="AD65" i="2"/>
  <c r="J75" i="2"/>
  <c r="Z75" i="2"/>
  <c r="J101" i="2"/>
  <c r="Z101" i="2"/>
  <c r="X113" i="2"/>
  <c r="E113" i="2"/>
  <c r="G101" i="2"/>
  <c r="I7" i="2"/>
  <c r="O85" i="2"/>
  <c r="Q85" i="2"/>
  <c r="U23" i="2"/>
  <c r="AE37" i="2"/>
  <c r="O47" i="2"/>
  <c r="T47" i="2"/>
  <c r="F55" i="2"/>
  <c r="E55" i="2"/>
  <c r="M13" i="2"/>
  <c r="M55" i="2"/>
  <c r="Q7" i="2"/>
  <c r="U7" i="2"/>
  <c r="U65" i="2"/>
  <c r="W23" i="2"/>
  <c r="W101" i="2"/>
  <c r="AA65" i="2"/>
  <c r="AA85" i="2"/>
  <c r="AC13" i="2"/>
  <c r="AC113" i="2"/>
  <c r="T7" i="2"/>
  <c r="J37" i="2"/>
  <c r="F47" i="2"/>
  <c r="H55" i="2"/>
  <c r="R65" i="2"/>
  <c r="F65" i="2"/>
  <c r="E75" i="2"/>
  <c r="G7" i="2"/>
  <c r="G47" i="2"/>
  <c r="K57" i="2"/>
  <c r="M57" i="2"/>
  <c r="M75" i="2"/>
  <c r="Q13" i="2"/>
  <c r="U47" i="2"/>
  <c r="U85" i="2"/>
  <c r="W7" i="2"/>
  <c r="Y23" i="2"/>
  <c r="AA7" i="2"/>
  <c r="AA47" i="2"/>
  <c r="AC75" i="2"/>
  <c r="AE85" i="2"/>
  <c r="L37" i="2"/>
  <c r="AB37" i="2"/>
  <c r="X47" i="2"/>
  <c r="N55" i="2"/>
  <c r="H57" i="2"/>
  <c r="X57" i="2"/>
  <c r="T65" i="2"/>
  <c r="N65" i="2"/>
  <c r="I55" i="2"/>
  <c r="M113" i="2"/>
  <c r="S13" i="2"/>
  <c r="AC37" i="2"/>
  <c r="J47" i="2"/>
  <c r="Z47" i="2"/>
  <c r="P55" i="2"/>
  <c r="V65" i="2"/>
  <c r="R75" i="2"/>
  <c r="R101" i="2"/>
  <c r="F101" i="2"/>
  <c r="E99" i="2"/>
  <c r="K23" i="2"/>
  <c r="K65" i="2"/>
  <c r="O37" i="2"/>
  <c r="U13" i="2"/>
  <c r="Y47" i="2"/>
  <c r="Y85" i="2"/>
  <c r="AA113" i="2"/>
  <c r="AC99" i="2"/>
  <c r="L47" i="2"/>
  <c r="V55" i="2"/>
  <c r="L55" i="2"/>
  <c r="M23" i="2"/>
  <c r="W13" i="2"/>
  <c r="AA13" i="2"/>
  <c r="AE113" i="2"/>
  <c r="R37" i="2"/>
  <c r="N37" i="2"/>
  <c r="N47" i="2"/>
  <c r="AD55" i="2"/>
  <c r="J65" i="2"/>
  <c r="Z65" i="2"/>
  <c r="H99" i="2"/>
  <c r="F99" i="2"/>
  <c r="C13" i="2"/>
  <c r="C55" i="2"/>
  <c r="C75" i="2"/>
  <c r="E47" i="2"/>
  <c r="G75" i="2"/>
  <c r="I23" i="2"/>
  <c r="I85" i="2"/>
  <c r="K7" i="2"/>
  <c r="M47" i="2"/>
  <c r="M65" i="2"/>
  <c r="O23" i="2"/>
  <c r="Y13" i="2"/>
  <c r="AA75" i="2"/>
  <c r="AC47" i="2"/>
  <c r="AE13" i="2"/>
  <c r="G37" i="2"/>
  <c r="G99" i="2"/>
  <c r="E37" i="2"/>
  <c r="I57" i="2"/>
  <c r="E101" i="2"/>
  <c r="K99" i="2"/>
  <c r="K101" i="2"/>
  <c r="Q57" i="2"/>
  <c r="E57" i="2"/>
  <c r="G57" i="2"/>
  <c r="G113" i="2"/>
  <c r="I47" i="2"/>
  <c r="W65" i="2"/>
  <c r="AC55" i="2"/>
  <c r="AC57" i="2"/>
  <c r="AE101" i="2"/>
  <c r="AE99" i="2"/>
  <c r="I65" i="2"/>
  <c r="K47" i="2"/>
  <c r="Y65" i="2"/>
  <c r="Y101" i="2"/>
  <c r="Y99" i="2"/>
  <c r="AE65" i="2"/>
  <c r="O101" i="2"/>
  <c r="S55" i="2"/>
  <c r="S57" i="2"/>
  <c r="U55" i="2"/>
  <c r="U57" i="2"/>
  <c r="AC101" i="2"/>
  <c r="K37" i="2"/>
  <c r="K85" i="2"/>
  <c r="M101" i="2"/>
  <c r="W55" i="2"/>
  <c r="W57" i="2"/>
  <c r="AC65" i="2"/>
  <c r="Y55" i="2"/>
  <c r="Y57" i="2"/>
  <c r="AA37" i="2"/>
  <c r="AE55" i="2"/>
  <c r="AE57" i="2"/>
  <c r="S65" i="2"/>
  <c r="AA101" i="2"/>
  <c r="AA99" i="2"/>
  <c r="S99" i="2"/>
  <c r="U99" i="2"/>
  <c r="W99" i="2"/>
  <c r="AB7" i="2"/>
  <c r="P7" i="2"/>
  <c r="Z7" i="2"/>
  <c r="F7" i="2"/>
  <c r="X7" i="2"/>
  <c r="N7" i="2"/>
  <c r="L7" i="2"/>
  <c r="C7" i="2"/>
  <c r="V7" i="2"/>
  <c r="V35" i="2"/>
  <c r="F57" i="2"/>
  <c r="N57" i="2"/>
  <c r="V57" i="2"/>
  <c r="AD57" i="2"/>
  <c r="AF75" i="2"/>
  <c r="P99" i="2"/>
  <c r="AD101" i="2"/>
  <c r="L13" i="2"/>
  <c r="T13" i="2"/>
  <c r="AB13" i="2"/>
  <c r="AB47" i="2"/>
  <c r="AB65" i="2"/>
  <c r="V37" i="2"/>
  <c r="T57" i="2"/>
  <c r="N101" i="2"/>
  <c r="F13" i="2"/>
  <c r="N13" i="2"/>
  <c r="V13" i="2"/>
  <c r="AD13" i="2"/>
  <c r="V47" i="2"/>
  <c r="AD47" i="2"/>
  <c r="X55" i="2"/>
  <c r="L85" i="2"/>
  <c r="T85" i="2"/>
  <c r="AB85" i="2"/>
  <c r="N99" i="2"/>
  <c r="V99" i="2"/>
  <c r="AD99" i="2"/>
  <c r="Z37" i="2"/>
  <c r="F37" i="2"/>
  <c r="J57" i="2"/>
  <c r="R57" i="2"/>
  <c r="Z57" i="2"/>
  <c r="Z13" i="2"/>
  <c r="AF13" i="2"/>
  <c r="AD37" i="2"/>
  <c r="AF47" i="2"/>
  <c r="AB57" i="2"/>
  <c r="F85" i="2"/>
  <c r="N85" i="2"/>
  <c r="V85" i="2"/>
  <c r="AD85" i="2"/>
  <c r="X99" i="2"/>
  <c r="V101" i="2"/>
  <c r="T55" i="2"/>
  <c r="AB55" i="2"/>
  <c r="R23" i="2"/>
  <c r="J55" i="2"/>
  <c r="R55" i="2"/>
  <c r="C85" i="2"/>
  <c r="L99" i="2"/>
  <c r="T99" i="2"/>
  <c r="AB99" i="2"/>
  <c r="J113" i="2"/>
  <c r="J13" i="2"/>
  <c r="R13" i="2"/>
  <c r="L23" i="2"/>
  <c r="T23" i="2"/>
  <c r="AB23" i="2"/>
  <c r="J85" i="2"/>
  <c r="Z23" i="2"/>
  <c r="R85" i="2"/>
  <c r="R113" i="2"/>
  <c r="J23" i="2"/>
  <c r="Z85" i="2"/>
  <c r="Z113" i="2"/>
  <c r="X93" i="3" l="1"/>
  <c r="X125" i="2"/>
  <c r="AD125" i="2"/>
  <c r="AD93" i="3"/>
  <c r="D125" i="2"/>
  <c r="D126" i="2" s="1"/>
  <c r="F126" i="2" s="1"/>
  <c r="H126" i="2" s="1"/>
  <c r="J126" i="2" s="1"/>
  <c r="L126" i="2" s="1"/>
  <c r="N126" i="2" s="1"/>
  <c r="P126" i="2" s="1"/>
  <c r="R126" i="2" s="1"/>
  <c r="T126" i="2" s="1"/>
  <c r="V126" i="2" s="1"/>
  <c r="X126" i="2" s="1"/>
  <c r="Z126" i="2" s="1"/>
  <c r="AB126" i="2" s="1"/>
  <c r="AD126" i="2" s="1"/>
  <c r="D122" i="2"/>
  <c r="F122" i="2" s="1"/>
  <c r="H122" i="2" s="1"/>
  <c r="J122" i="2" s="1"/>
  <c r="L122" i="2" s="1"/>
  <c r="N122" i="2" s="1"/>
  <c r="P122" i="2" s="1"/>
  <c r="R122" i="2" s="1"/>
  <c r="T122" i="2" s="1"/>
  <c r="V122" i="2" s="1"/>
  <c r="X122" i="2" s="1"/>
  <c r="Z122" i="2" s="1"/>
  <c r="AB122" i="2" s="1"/>
  <c r="AD122" i="2" s="1"/>
  <c r="H109" i="2"/>
  <c r="Z55" i="2"/>
  <c r="J99" i="2"/>
  <c r="R99" i="2"/>
  <c r="B121" i="2"/>
  <c r="D121" i="2" s="1"/>
  <c r="F121" i="2" s="1"/>
  <c r="H121" i="2" s="1"/>
  <c r="J121" i="2" s="1"/>
  <c r="L121" i="2" s="1"/>
  <c r="N121" i="2" s="1"/>
  <c r="P121" i="2" s="1"/>
  <c r="R121" i="2" s="1"/>
  <c r="T121" i="2" s="1"/>
  <c r="V121" i="2" s="1"/>
  <c r="AA109" i="2"/>
  <c r="I109" i="2"/>
  <c r="AF35" i="2"/>
  <c r="J35" i="2"/>
  <c r="N35" i="2"/>
  <c r="C101" i="2"/>
  <c r="I37" i="2"/>
  <c r="O109" i="2"/>
  <c r="C109" i="2"/>
  <c r="P35" i="2"/>
  <c r="I35" i="2"/>
  <c r="AA57" i="2"/>
  <c r="Z109" i="2"/>
  <c r="I113" i="2"/>
  <c r="M35" i="2"/>
  <c r="T109" i="2"/>
  <c r="F35" i="2"/>
  <c r="M109" i="2"/>
  <c r="AB35" i="2"/>
  <c r="Z35" i="2"/>
  <c r="C57" i="2"/>
  <c r="H35" i="2"/>
  <c r="R35" i="2"/>
  <c r="W35" i="2"/>
  <c r="G35" i="2"/>
  <c r="T35" i="2"/>
  <c r="U35" i="2"/>
  <c r="O35" i="2"/>
  <c r="M37" i="2"/>
  <c r="K35" i="2"/>
  <c r="U109" i="2"/>
  <c r="E35" i="2"/>
  <c r="C113" i="2"/>
  <c r="L35" i="2"/>
  <c r="AA35" i="2"/>
  <c r="AE109" i="2"/>
  <c r="Q109" i="2"/>
  <c r="S109" i="2"/>
  <c r="AC35" i="2"/>
  <c r="S35" i="2"/>
  <c r="AE35" i="2"/>
  <c r="X109" i="2"/>
  <c r="X35" i="2"/>
  <c r="AD35" i="2"/>
  <c r="W109" i="2"/>
  <c r="Y113" i="2"/>
  <c r="Y109" i="2"/>
  <c r="K109" i="2"/>
  <c r="AC109" i="2"/>
  <c r="Q35" i="2"/>
  <c r="E109" i="2"/>
  <c r="G109" i="2"/>
  <c r="V109" i="2"/>
  <c r="R109" i="2"/>
  <c r="F109" i="2"/>
  <c r="AB109" i="2"/>
  <c r="J109" i="2"/>
  <c r="L109" i="2"/>
  <c r="N109" i="2"/>
  <c r="AD109" i="2"/>
  <c r="AF109" i="2"/>
  <c r="P109" i="2"/>
  <c r="X121" i="2" l="1"/>
  <c r="Z121" i="2" s="1"/>
  <c r="AB121" i="2" s="1"/>
  <c r="AD121" i="2" s="1"/>
  <c r="K55" i="2"/>
  <c r="O55" i="2"/>
  <c r="Q99" i="2"/>
  <c r="Y35" i="2"/>
  <c r="C35"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exão" type="5" refreshedVersion="7">
    <dbPr connection="Provider=MSOLAP.8;Persist Security Info=True;Data Source=C:\Users\DESKTOP9\AppData\Local\Temp\VisualReportsTemporaryData\{04a09538-5a3f-ed11-b5b9-d09466ce7aa0}\TaskTP.cub;MDX Compatibility=1;Safety Options=2;MDX Missing Member Mode=Error;Update Isolation Level=2" command="ProjectReport" commandType="1"/>
    <olapPr sendLocale="1" rowDrillCount="1000"/>
  </connection>
</connections>
</file>

<file path=xl/sharedStrings.xml><?xml version="1.0" encoding="utf-8"?>
<sst xmlns="http://schemas.openxmlformats.org/spreadsheetml/2006/main" count="123" uniqueCount="91">
  <si>
    <t>Ano</t>
  </si>
  <si>
    <t>2022</t>
  </si>
  <si>
    <t>Total Geral</t>
  </si>
  <si>
    <t>Trimestre</t>
  </si>
  <si>
    <t>T3</t>
  </si>
  <si>
    <t>T4</t>
  </si>
  <si>
    <t>Semana 38</t>
  </si>
  <si>
    <t>Semana 39</t>
  </si>
  <si>
    <t>Semana 40</t>
  </si>
  <si>
    <t>Semana 41</t>
  </si>
  <si>
    <t>Semana 42</t>
  </si>
  <si>
    <t>Semana 43</t>
  </si>
  <si>
    <t>Semana 44</t>
  </si>
  <si>
    <t>Semana 45</t>
  </si>
  <si>
    <t>Semana 46</t>
  </si>
  <si>
    <t>Semana 47</t>
  </si>
  <si>
    <t>Semana 48</t>
  </si>
  <si>
    <t>Semana 49</t>
  </si>
  <si>
    <t>Semana 50</t>
  </si>
  <si>
    <t>Semana 51</t>
  </si>
  <si>
    <t>Semana 52</t>
  </si>
  <si>
    <t>Projetos</t>
  </si>
  <si>
    <t>Fechamento dos Vãos dos Portões</t>
  </si>
  <si>
    <t>Manutenção do Piso</t>
  </si>
  <si>
    <t>Instalações</t>
  </si>
  <si>
    <t>Telhado do Prédio de TI</t>
  </si>
  <si>
    <t>Ampliação do Telhado Próximo ao Auditório</t>
  </si>
  <si>
    <t>Pintura</t>
  </si>
  <si>
    <t>Muro de Divisa (Área Operacional)</t>
  </si>
  <si>
    <t>Pintura Muro de Divisa Área Aberta</t>
  </si>
  <si>
    <t>Salas</t>
  </si>
  <si>
    <t>Muro de Divisa</t>
  </si>
  <si>
    <t>Fabricação da Estrutura Metálica</t>
  </si>
  <si>
    <t>Montagem da Estrutura Metálica</t>
  </si>
  <si>
    <t>Instalação das Telhas</t>
  </si>
  <si>
    <t>Instalação da Calhas e Rufos</t>
  </si>
  <si>
    <t>Remoções</t>
  </si>
  <si>
    <t>Novo Telhado</t>
  </si>
  <si>
    <t>Fabricação da Estrutura Do Telhado</t>
  </si>
  <si>
    <t>Montagem da Estrutura do Telhado</t>
  </si>
  <si>
    <t>Instalação de Telhas</t>
  </si>
  <si>
    <t>Instalação de Calhas e Rufos</t>
  </si>
  <si>
    <t>Remoção de Calhas e Rufos</t>
  </si>
  <si>
    <t>Remoção de Telhas</t>
  </si>
  <si>
    <t>Remoção da Estrutura Existente</t>
  </si>
  <si>
    <t>Eletrica</t>
  </si>
  <si>
    <t>Telecomunicações</t>
  </si>
  <si>
    <t>Passagem de Cabos</t>
  </si>
  <si>
    <t>Fechamentos dos Pontos de Dados</t>
  </si>
  <si>
    <t>Fechamento do Rack</t>
  </si>
  <si>
    <t>Instalação de Eletrodutos</t>
  </si>
  <si>
    <t>Instalação do Quadro Eletrico</t>
  </si>
  <si>
    <t>Acabamentos Eletricos</t>
  </si>
  <si>
    <t>Demolição de Guia para Concreto</t>
  </si>
  <si>
    <t>Demolição de Piso Intertravado</t>
  </si>
  <si>
    <t>Montagem de Fôrma p/ Radiê</t>
  </si>
  <si>
    <t>Armação para Radiê</t>
  </si>
  <si>
    <t>Concretagem de Radiê</t>
  </si>
  <si>
    <t>Remoção dos portões</t>
  </si>
  <si>
    <t>Execução de Alvenaria</t>
  </si>
  <si>
    <t>Chapisco em Estruturas de Concreto</t>
  </si>
  <si>
    <t>Reboco em Parede</t>
  </si>
  <si>
    <t>Lixamento Manual de Superficie</t>
  </si>
  <si>
    <t>Emassamento de Parede</t>
  </si>
  <si>
    <t>Pintura Acrílica de Parede</t>
  </si>
  <si>
    <t>Pintura Acrílica de Parede em 2 Demãos</t>
  </si>
  <si>
    <t>Recorte do muro existente</t>
  </si>
  <si>
    <t>Montagem da armadura</t>
  </si>
  <si>
    <t>Montagem da forma</t>
  </si>
  <si>
    <t>Concretagem</t>
  </si>
  <si>
    <t>Chapisco em Estrutura de Concreto</t>
  </si>
  <si>
    <t>Reboco em Argamassa</t>
  </si>
  <si>
    <t>Adminstração de Obra</t>
  </si>
  <si>
    <t>Serviços Preliminares</t>
  </si>
  <si>
    <t>Mês</t>
  </si>
  <si>
    <t>Meta</t>
  </si>
  <si>
    <t>Realizado</t>
  </si>
  <si>
    <t>Setembro</t>
  </si>
  <si>
    <t>Outubro</t>
  </si>
  <si>
    <t>Novembro</t>
  </si>
  <si>
    <t>Dezembro</t>
  </si>
  <si>
    <t>Serviço // Semana</t>
  </si>
  <si>
    <t>Total Financeiro Semanal</t>
  </si>
  <si>
    <t>Total Financeiro Acumulado Previsto</t>
  </si>
  <si>
    <t>Total Financeiro Acumulado Realizado</t>
  </si>
  <si>
    <t>Total Fisico Semanal Realizado</t>
  </si>
  <si>
    <t>Total Fisico Semanal Previsto</t>
  </si>
  <si>
    <t>Total Fisico Acumulado Previsto</t>
  </si>
  <si>
    <t>Total Fisico Acumulado Realizado</t>
  </si>
  <si>
    <t>Total Financeiro Semanal Previsto</t>
  </si>
  <si>
    <t>Total Financeiro Semanal Realizado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</si>
</sst>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8" x14ac:knownFonts="1">
    <font>
      <sz val="11"/>
      <color theme="1"/>
      <name val="Calibri"/>
      <family val="2"/>
      <scheme val="minor"/>
    </font>
    <font>
      <sz val="11"/>
      <color theme="1"/>
      <name val="Calibri"/>
      <family val="2"/>
      <scheme val="minor"/>
    </font>
    <font>
      <sz val="8"/>
      <color theme="1"/>
      <name val="Calibri"/>
      <family val="2"/>
      <scheme val="minor"/>
    </font>
    <font>
      <sz val="8"/>
      <name val="Calibri"/>
      <family val="2"/>
      <scheme val="minor"/>
    </font>
    <font>
      <b/>
      <sz val="9"/>
      <color theme="0"/>
      <name val="Calibri"/>
      <family val="2"/>
      <scheme val="minor"/>
    </font>
    <font>
      <b/>
      <sz val="8"/>
      <color theme="0"/>
      <name val="Calibri"/>
      <family val="2"/>
      <scheme val="minor"/>
    </font>
    <font>
      <b/>
      <sz val="14"/>
      <color theme="0"/>
      <name val="Calibri"/>
      <family val="2"/>
      <scheme val="minor"/>
    </font>
    <font>
      <sz val="14"/>
      <color theme="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4" tint="0.79998168889431442"/>
        <bgColor indexed="64"/>
      </patternFill>
    </fill>
    <fill>
      <gradientFill degree="90">
        <stop position="0">
          <color theme="4" tint="-0.25098422193060094"/>
        </stop>
        <stop position="1">
          <color theme="4" tint="-0.49803155613879818"/>
        </stop>
      </gradientFill>
    </fill>
    <fill>
      <gradientFill degree="270">
        <stop position="0">
          <color theme="4" tint="-0.49803155613879818"/>
        </stop>
        <stop position="1">
          <color theme="4" tint="-0.25098422193060094"/>
        </stop>
      </gradientFill>
    </fill>
    <fill>
      <gradientFill degree="270">
        <stop position="0">
          <color theme="8" tint="-0.49803155613879818"/>
        </stop>
        <stop position="1">
          <color theme="8" tint="-0.25098422193060094"/>
        </stop>
      </gradientFill>
    </fill>
    <fill>
      <gradientFill degree="90">
        <stop position="0">
          <color theme="4" tint="-0.25098422193060094"/>
        </stop>
        <stop position="1">
          <color theme="8" tint="-0.25098422193060094"/>
        </stop>
      </gradient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7">
    <xf numFmtId="0" fontId="0" fillId="0" borderId="0" xfId="0"/>
    <xf numFmtId="0" fontId="2" fillId="0" borderId="0" xfId="0" applyFont="1"/>
    <xf numFmtId="0" fontId="4" fillId="5" borderId="1" xfId="0" applyFont="1" applyFill="1" applyBorder="1"/>
    <xf numFmtId="0" fontId="2" fillId="0" borderId="0" xfId="0" applyFont="1" applyAlignment="1">
      <alignment vertical="center"/>
    </xf>
    <xf numFmtId="0" fontId="5" fillId="6" borderId="1" xfId="0" applyFont="1" applyFill="1" applyBorder="1" applyAlignment="1">
      <alignment vertical="center"/>
    </xf>
    <xf numFmtId="44" fontId="2" fillId="2" borderId="1" xfId="1" applyFont="1" applyFill="1" applyBorder="1"/>
    <xf numFmtId="10" fontId="2" fillId="3" borderId="1" xfId="2" applyNumberFormat="1" applyFont="1" applyFill="1" applyBorder="1"/>
    <xf numFmtId="44" fontId="2" fillId="4" borderId="1" xfId="1" applyFont="1" applyFill="1" applyBorder="1"/>
    <xf numFmtId="44" fontId="5" fillId="6" borderId="1" xfId="1" applyFont="1" applyFill="1" applyBorder="1" applyAlignment="1">
      <alignment vertical="center"/>
    </xf>
    <xf numFmtId="0" fontId="7" fillId="0" borderId="0" xfId="0" applyFont="1" applyAlignment="1">
      <alignment vertical="center"/>
    </xf>
    <xf numFmtId="0" fontId="6" fillId="6" borderId="1" xfId="0" applyFont="1" applyFill="1" applyBorder="1" applyAlignment="1">
      <alignment vertical="center" wrapText="1"/>
    </xf>
    <xf numFmtId="10" fontId="5" fillId="6" borderId="2" xfId="2" applyNumberFormat="1" applyFont="1" applyFill="1" applyBorder="1" applyAlignment="1">
      <alignment horizontal="center" vertical="center"/>
    </xf>
    <xf numFmtId="10" fontId="5" fillId="6" borderId="3" xfId="2" applyNumberFormat="1" applyFont="1" applyFill="1" applyBorder="1" applyAlignment="1">
      <alignment horizontal="center" vertical="center"/>
    </xf>
    <xf numFmtId="44" fontId="5" fillId="6" borderId="2" xfId="1" applyFont="1" applyFill="1" applyBorder="1" applyAlignment="1">
      <alignment horizontal="center" vertical="center"/>
    </xf>
    <xf numFmtId="44" fontId="5" fillId="6" borderId="3" xfId="1" applyFont="1" applyFill="1" applyBorder="1" applyAlignment="1">
      <alignment horizontal="center" vertical="center"/>
    </xf>
    <xf numFmtId="0" fontId="4" fillId="5" borderId="1" xfId="0" applyFont="1" applyFill="1" applyBorder="1" applyAlignment="1">
      <alignment horizontal="left" vertical="center"/>
    </xf>
    <xf numFmtId="0" fontId="4" fillId="5" borderId="2" xfId="0" applyFont="1" applyFill="1" applyBorder="1" applyAlignment="1">
      <alignment horizontal="left"/>
    </xf>
    <xf numFmtId="0" fontId="4" fillId="5" borderId="3" xfId="0" applyFont="1" applyFill="1" applyBorder="1" applyAlignment="1">
      <alignment horizontal="left"/>
    </xf>
    <xf numFmtId="0" fontId="4" fillId="5" borderId="1" xfId="0" applyFont="1" applyFill="1" applyBorder="1" applyAlignment="1">
      <alignment horizontal="left"/>
    </xf>
    <xf numFmtId="0" fontId="5" fillId="8" borderId="1" xfId="0" applyFont="1" applyFill="1" applyBorder="1" applyAlignment="1">
      <alignment horizontal="left" vertical="center" indent="4"/>
    </xf>
    <xf numFmtId="0" fontId="5" fillId="8" borderId="1" xfId="0" applyFont="1" applyFill="1" applyBorder="1" applyAlignment="1">
      <alignment horizontal="left" vertical="center" indent="2"/>
    </xf>
    <xf numFmtId="0" fontId="5" fillId="7" borderId="1" xfId="0" applyFont="1" applyFill="1" applyBorder="1" applyAlignment="1">
      <alignment horizontal="left" vertical="center"/>
    </xf>
    <xf numFmtId="0" fontId="5" fillId="7" borderId="1" xfId="0" applyFont="1" applyFill="1" applyBorder="1" applyAlignment="1">
      <alignment horizontal="left" vertical="center" indent="2"/>
    </xf>
    <xf numFmtId="0" fontId="5" fillId="8" borderId="1" xfId="0" applyFont="1" applyFill="1" applyBorder="1" applyAlignment="1">
      <alignment horizontal="left" vertical="center" indent="5"/>
    </xf>
    <xf numFmtId="0" fontId="4" fillId="5" borderId="1" xfId="0" applyFont="1" applyFill="1" applyBorder="1" applyAlignment="1">
      <alignment horizontal="center" vertical="center"/>
    </xf>
    <xf numFmtId="44" fontId="6" fillId="6" borderId="2" xfId="1" applyFont="1" applyFill="1" applyBorder="1" applyAlignment="1">
      <alignment horizontal="center" vertical="center"/>
    </xf>
    <xf numFmtId="44" fontId="6" fillId="6" borderId="3" xfId="1" applyFont="1" applyFill="1" applyBorder="1" applyAlignment="1">
      <alignment horizontal="center" vertical="center"/>
    </xf>
  </cellXfs>
  <cellStyles count="3">
    <cellStyle name="Moeda" xfId="1" builtinId="4"/>
    <cellStyle name="Normal" xfId="0" builtinId="0"/>
    <cellStyle name="Porcentagem" xfId="2" builtinId="5"/>
  </cellStyles>
  <dxfs count="6">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s>
  <tableStyles count="0" defaultTableStyle="TableStyleMedium2" defaultPivotStyle="PivotStyleLight16"/>
  <colors>
    <mruColors>
      <color rgb="FF0E61A6"/>
      <color rgb="FF250D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chemeClr val="tx1"/>
                </a:solidFill>
                <a:latin typeface="+mn-lt"/>
                <a:ea typeface="+mn-ea"/>
                <a:cs typeface="+mn-cs"/>
              </a:defRPr>
            </a:pPr>
            <a:r>
              <a:rPr lang="pt-BR" b="1"/>
              <a:t>Curva Financeira Acumulada</a:t>
            </a:r>
          </a:p>
        </c:rich>
      </c:tx>
      <c:overlay val="0"/>
      <c:spPr>
        <a:noFill/>
        <a:ln>
          <a:noFill/>
        </a:ln>
        <a:effectLst/>
      </c:spPr>
      <c:txPr>
        <a:bodyPr rot="0" spcFirstLastPara="1" vertOverflow="ellipsis" vert="horz" wrap="square" anchor="ctr" anchorCtr="1"/>
        <a:lstStyle/>
        <a:p>
          <a:pPr>
            <a:defRPr sz="1920" b="1" i="0" u="none" strike="noStrike" kern="1200" spc="0" baseline="0">
              <a:solidFill>
                <a:schemeClr val="tx1"/>
              </a:solidFill>
              <a:latin typeface="+mn-lt"/>
              <a:ea typeface="+mn-ea"/>
              <a:cs typeface="+mn-cs"/>
            </a:defRPr>
          </a:pPr>
          <a:endParaRPr lang="pt-BR"/>
        </a:p>
      </c:txPr>
    </c:title>
    <c:autoTitleDeleted val="0"/>
    <c:plotArea>
      <c:layout/>
      <c:lineChart>
        <c:grouping val="standard"/>
        <c:varyColors val="0"/>
        <c:ser>
          <c:idx val="0"/>
          <c:order val="0"/>
          <c:tx>
            <c:strRef>
              <c:f>'Planejamento Físico-Financeiro'!$A$121</c:f>
              <c:strCache>
                <c:ptCount val="1"/>
                <c:pt idx="0">
                  <c:v>Total Financeiro Acumulado Previsto</c:v>
                </c:pt>
              </c:strCache>
            </c:strRef>
          </c:tx>
          <c:spPr>
            <a:ln w="28575" cap="rnd">
              <a:solidFill>
                <a:schemeClr val="accent2">
                  <a:lumMod val="50000"/>
                </a:schemeClr>
              </a:solidFill>
              <a:round/>
            </a:ln>
            <a:effectLst/>
          </c:spPr>
          <c:marker>
            <c:symbol val="none"/>
          </c:marker>
          <c:dLbls>
            <c:dLbl>
              <c:idx val="0"/>
              <c:layout>
                <c:manualLayout>
                  <c:x val="-2.2204675578343415E-2"/>
                  <c:y val="-6.39365803256493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304-4271-8B22-CB3640F2C48D}"/>
                </c:ext>
              </c:extLst>
            </c:dLbl>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xmlns:c15="http://schemas.microsoft.com/office/drawing/2012/chart" uri="{02D57815-91ED-43cb-92C2-25804820EDAC}">
                  <c15:fullRef>
                    <c15:sqref>'Planejamento Físico-Financeiro'!$B$2:$AE$4</c15:sqref>
                  </c15:fullRef>
                </c:ext>
              </c:extLst>
              <c:f>('Planejamento Físico-Financeiro'!$B$2:$B$4,'Planejamento Físico-Financeiro'!$D$2:$D$4,'Planejamento Físico-Financeiro'!$F$2:$F$4,'Planejamento Físico-Financeiro'!$H$2:$H$4,'Planejamento Físico-Financeiro'!$J$2:$J$4,'Planejamento Físico-Financeiro'!$L$2:$L$4,'Planejamento Físico-Financeiro'!$N$2:$N$4,'Planejamento Físico-Financeiro'!$P$2:$P$4,'Planejamento Físico-Financeiro'!$R$2:$R$4,'Planejamento Físico-Financeiro'!$T$2:$T$4,'Planejamento Físico-Financeiro'!$V$2:$V$4,'Planejamento Físico-Financeiro'!$X$2:$X$4,'Planejamento Físico-Financeiro'!$Z$2:$Z$4,'Planejamento Físico-Financeiro'!$AB$2:$AB$4,'Planejamento Físico-Financeiro'!$AD$2:$AD$4)</c:f>
              <c:multiLvlStrCache>
                <c:ptCount val="15"/>
                <c:lvl>
                  <c:pt idx="0">
                    <c:v>Semana 38</c:v>
                  </c:pt>
                  <c:pt idx="1">
                    <c:v>Semana 39</c:v>
                  </c:pt>
                  <c:pt idx="2">
                    <c:v>Semana 40</c:v>
                  </c:pt>
                  <c:pt idx="3">
                    <c:v>Semana 41</c:v>
                  </c:pt>
                  <c:pt idx="4">
                    <c:v>Semana 42</c:v>
                  </c:pt>
                  <c:pt idx="5">
                    <c:v>Semana 43</c:v>
                  </c:pt>
                  <c:pt idx="6">
                    <c:v>Semana 44</c:v>
                  </c:pt>
                  <c:pt idx="7">
                    <c:v>Semana 45</c:v>
                  </c:pt>
                  <c:pt idx="8">
                    <c:v>Semana 46</c:v>
                  </c:pt>
                  <c:pt idx="9">
                    <c:v>Semana 47</c:v>
                  </c:pt>
                  <c:pt idx="10">
                    <c:v>Semana 48</c:v>
                  </c:pt>
                  <c:pt idx="11">
                    <c:v>Semana 49</c:v>
                  </c:pt>
                  <c:pt idx="12">
                    <c:v>Semana 50</c:v>
                  </c:pt>
                  <c:pt idx="13">
                    <c:v>Semana 51</c:v>
                  </c:pt>
                  <c:pt idx="14">
                    <c:v>Semana 52</c:v>
                  </c:pt>
                </c:lvl>
                <c:lvl>
                  <c:pt idx="0">
                    <c:v>Setembro</c:v>
                  </c:pt>
                  <c:pt idx="2">
                    <c:v>Outubro</c:v>
                  </c:pt>
                  <c:pt idx="7">
                    <c:v>Novembro</c:v>
                  </c:pt>
                  <c:pt idx="11">
                    <c:v>Dezembro</c:v>
                  </c:pt>
                </c:lvl>
                <c:lvl>
                  <c:pt idx="0">
                    <c:v>T3</c:v>
                  </c:pt>
                  <c:pt idx="2">
                    <c:v>T4</c:v>
                  </c:pt>
                </c:lvl>
              </c:multiLvlStrCache>
            </c:multiLvlStrRef>
          </c:cat>
          <c:val>
            <c:numRef>
              <c:extLst>
                <c:ext xmlns:c15="http://schemas.microsoft.com/office/drawing/2012/chart" uri="{02D57815-91ED-43cb-92C2-25804820EDAC}">
                  <c15:fullRef>
                    <c15:sqref>'Planejamento Físico-Financeiro'!$B$121:$AE$121</c15:sqref>
                  </c15:fullRef>
                </c:ext>
              </c:extLst>
              <c:f>('Planejamento Físico-Financeiro'!$B$121,'Planejamento Físico-Financeiro'!$D$121,'Planejamento Físico-Financeiro'!$F$121,'Planejamento Físico-Financeiro'!$H$121,'Planejamento Físico-Financeiro'!$J$121,'Planejamento Físico-Financeiro'!$L$121,'Planejamento Físico-Financeiro'!$N$121,'Planejamento Físico-Financeiro'!$P$121,'Planejamento Físico-Financeiro'!$R$121,'Planejamento Físico-Financeiro'!$T$121,'Planejamento Físico-Financeiro'!$V$121,'Planejamento Físico-Financeiro'!$X$121,'Planejamento Físico-Financeiro'!$Z$121,'Planejamento Físico-Financeiro'!$AB$121,'Planejamento Físico-Financeiro'!$AD$121)</c:f>
              <c:numCache>
                <c:formatCode>_("R$"* #,##0.00_);_("R$"* \(#,##0.00\);_("R$"* "-"??_);_(@_)</c:formatCode>
                <c:ptCount val="15"/>
                <c:pt idx="0">
                  <c:v>15944.33</c:v>
                </c:pt>
                <c:pt idx="1">
                  <c:v>51760.430000000008</c:v>
                </c:pt>
                <c:pt idx="2">
                  <c:v>94809.23000000001</c:v>
                </c:pt>
                <c:pt idx="3">
                  <c:v>138747.64000000001</c:v>
                </c:pt>
                <c:pt idx="4">
                  <c:v>194867.15000000002</c:v>
                </c:pt>
                <c:pt idx="5">
                  <c:v>223540.56000000003</c:v>
                </c:pt>
                <c:pt idx="6">
                  <c:v>247324.39</c:v>
                </c:pt>
                <c:pt idx="7">
                  <c:v>283842.13</c:v>
                </c:pt>
                <c:pt idx="8">
                  <c:v>337487.9</c:v>
                </c:pt>
                <c:pt idx="9">
                  <c:v>411385.32</c:v>
                </c:pt>
                <c:pt idx="10">
                  <c:v>480141.18</c:v>
                </c:pt>
                <c:pt idx="11">
                  <c:v>511680.12</c:v>
                </c:pt>
                <c:pt idx="12">
                  <c:v>538040.5</c:v>
                </c:pt>
                <c:pt idx="13">
                  <c:v>565806.71</c:v>
                </c:pt>
                <c:pt idx="14">
                  <c:v>585549.04999999993</c:v>
                </c:pt>
              </c:numCache>
            </c:numRef>
          </c:val>
          <c:smooth val="0"/>
          <c:extLst>
            <c:ext xmlns:c16="http://schemas.microsoft.com/office/drawing/2014/chart" uri="{C3380CC4-5D6E-409C-BE32-E72D297353CC}">
              <c16:uniqueId val="{00000000-4304-4271-8B22-CB3640F2C48D}"/>
            </c:ext>
          </c:extLst>
        </c:ser>
        <c:ser>
          <c:idx val="1"/>
          <c:order val="1"/>
          <c:tx>
            <c:strRef>
              <c:f>'Planejamento Físico-Financeiro'!$A$122</c:f>
              <c:strCache>
                <c:ptCount val="1"/>
                <c:pt idx="0">
                  <c:v>Total Financeiro Acumulado Realizado</c:v>
                </c:pt>
              </c:strCache>
            </c:strRef>
          </c:tx>
          <c:spPr>
            <a:ln w="28575" cap="rnd">
              <a:solidFill>
                <a:srgbClr val="FF0000"/>
              </a:solidFill>
              <a:round/>
            </a:ln>
            <a:effectLst/>
          </c:spPr>
          <c:marker>
            <c:symbol val="none"/>
          </c:marker>
          <c:dLbls>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xmlns:c15="http://schemas.microsoft.com/office/drawing/2012/chart" uri="{02D57815-91ED-43cb-92C2-25804820EDAC}">
                  <c15:fullRef>
                    <c15:sqref>'Planejamento Físico-Financeiro'!$B$2:$AE$4</c15:sqref>
                  </c15:fullRef>
                </c:ext>
              </c:extLst>
              <c:f>('Planejamento Físico-Financeiro'!$B$2:$B$4,'Planejamento Físico-Financeiro'!$D$2:$D$4,'Planejamento Físico-Financeiro'!$F$2:$F$4,'Planejamento Físico-Financeiro'!$H$2:$H$4,'Planejamento Físico-Financeiro'!$J$2:$J$4,'Planejamento Físico-Financeiro'!$L$2:$L$4,'Planejamento Físico-Financeiro'!$N$2:$N$4,'Planejamento Físico-Financeiro'!$P$2:$P$4,'Planejamento Físico-Financeiro'!$R$2:$R$4,'Planejamento Físico-Financeiro'!$T$2:$T$4,'Planejamento Físico-Financeiro'!$V$2:$V$4,'Planejamento Físico-Financeiro'!$X$2:$X$4,'Planejamento Físico-Financeiro'!$Z$2:$Z$4,'Planejamento Físico-Financeiro'!$AB$2:$AB$4,'Planejamento Físico-Financeiro'!$AD$2:$AD$4)</c:f>
              <c:multiLvlStrCache>
                <c:ptCount val="15"/>
                <c:lvl>
                  <c:pt idx="0">
                    <c:v>Semana 38</c:v>
                  </c:pt>
                  <c:pt idx="1">
                    <c:v>Semana 39</c:v>
                  </c:pt>
                  <c:pt idx="2">
                    <c:v>Semana 40</c:v>
                  </c:pt>
                  <c:pt idx="3">
                    <c:v>Semana 41</c:v>
                  </c:pt>
                  <c:pt idx="4">
                    <c:v>Semana 42</c:v>
                  </c:pt>
                  <c:pt idx="5">
                    <c:v>Semana 43</c:v>
                  </c:pt>
                  <c:pt idx="6">
                    <c:v>Semana 44</c:v>
                  </c:pt>
                  <c:pt idx="7">
                    <c:v>Semana 45</c:v>
                  </c:pt>
                  <c:pt idx="8">
                    <c:v>Semana 46</c:v>
                  </c:pt>
                  <c:pt idx="9">
                    <c:v>Semana 47</c:v>
                  </c:pt>
                  <c:pt idx="10">
                    <c:v>Semana 48</c:v>
                  </c:pt>
                  <c:pt idx="11">
                    <c:v>Semana 49</c:v>
                  </c:pt>
                  <c:pt idx="12">
                    <c:v>Semana 50</c:v>
                  </c:pt>
                  <c:pt idx="13">
                    <c:v>Semana 51</c:v>
                  </c:pt>
                  <c:pt idx="14">
                    <c:v>Semana 52</c:v>
                  </c:pt>
                </c:lvl>
                <c:lvl>
                  <c:pt idx="0">
                    <c:v>Setembro</c:v>
                  </c:pt>
                  <c:pt idx="2">
                    <c:v>Outubro</c:v>
                  </c:pt>
                  <c:pt idx="7">
                    <c:v>Novembro</c:v>
                  </c:pt>
                  <c:pt idx="11">
                    <c:v>Dezembro</c:v>
                  </c:pt>
                </c:lvl>
                <c:lvl>
                  <c:pt idx="0">
                    <c:v>T3</c:v>
                  </c:pt>
                  <c:pt idx="2">
                    <c:v>T4</c:v>
                  </c:pt>
                </c:lvl>
              </c:multiLvlStrCache>
            </c:multiLvlStrRef>
          </c:cat>
          <c:val>
            <c:numRef>
              <c:extLst>
                <c:ext xmlns:c15="http://schemas.microsoft.com/office/drawing/2012/chart" uri="{02D57815-91ED-43cb-92C2-25804820EDAC}">
                  <c15:fullRef>
                    <c15:sqref>'Planejamento Físico-Financeiro'!$B$122:$AE$122</c15:sqref>
                  </c15:fullRef>
                </c:ext>
              </c:extLst>
              <c:f>('Planejamento Físico-Financeiro'!$B$122,'Planejamento Físico-Financeiro'!$D$122,'Planejamento Físico-Financeiro'!$F$122,'Planejamento Físico-Financeiro'!$H$122,'Planejamento Físico-Financeiro'!$J$122,'Planejamento Físico-Financeiro'!$L$122,'Planejamento Físico-Financeiro'!$N$122,'Planejamento Físico-Financeiro'!$P$122,'Planejamento Físico-Financeiro'!$R$122,'Planejamento Físico-Financeiro'!$T$122,'Planejamento Físico-Financeiro'!$V$122,'Planejamento Físico-Financeiro'!$X$122,'Planejamento Físico-Financeiro'!$Z$122,'Planejamento Físico-Financeiro'!$AB$122,'Planejamento Físico-Financeiro'!$AD$122)</c:f>
              <c:numCache>
                <c:formatCode>_("R$"* #,##0.00_);_("R$"* \(#,##0.00\);_("R$"* "-"??_);_(@_)</c:formatCode>
                <c:ptCount val="15"/>
                <c:pt idx="0">
                  <c:v>0</c:v>
                </c:pt>
                <c:pt idx="1">
                  <c:v>0</c:v>
                </c:pt>
                <c:pt idx="2">
                  <c:v>0</c:v>
                </c:pt>
                <c:pt idx="3">
                  <c:v>0</c:v>
                </c:pt>
                <c:pt idx="4">
                  <c:v>0</c:v>
                </c:pt>
                <c:pt idx="5">
                  <c:v>0</c:v>
                </c:pt>
                <c:pt idx="6">
                  <c:v>0</c:v>
                </c:pt>
                <c:pt idx="7">
                  <c:v>0</c:v>
                </c:pt>
                <c:pt idx="8">
                  <c:v>0</c:v>
                </c:pt>
                <c:pt idx="9">
                  <c:v>0</c:v>
                </c:pt>
                <c:pt idx="10">
                  <c:v>0</c:v>
                </c:pt>
                <c:pt idx="11">
                  <c:v>32668.28</c:v>
                </c:pt>
                <c:pt idx="12">
                  <c:v>32668.28</c:v>
                </c:pt>
                <c:pt idx="13">
                  <c:v>32668.28</c:v>
                </c:pt>
                <c:pt idx="14">
                  <c:v>177808.19</c:v>
                </c:pt>
              </c:numCache>
            </c:numRef>
          </c:val>
          <c:smooth val="0"/>
          <c:extLst>
            <c:ext xmlns:c16="http://schemas.microsoft.com/office/drawing/2014/chart" uri="{C3380CC4-5D6E-409C-BE32-E72D297353CC}">
              <c16:uniqueId val="{00000001-4304-4271-8B22-CB3640F2C48D}"/>
            </c:ext>
          </c:extLst>
        </c:ser>
        <c:dLbls>
          <c:dLblPos val="t"/>
          <c:showLegendKey val="0"/>
          <c:showVal val="1"/>
          <c:showCatName val="0"/>
          <c:showSerName val="0"/>
          <c:showPercent val="0"/>
          <c:showBubbleSize val="0"/>
        </c:dLbls>
        <c:smooth val="0"/>
        <c:axId val="521244728"/>
        <c:axId val="521253368"/>
      </c:lineChart>
      <c:catAx>
        <c:axId val="521244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600" b="0" i="0" u="none" strike="noStrike" kern="1200" baseline="0">
                <a:solidFill>
                  <a:schemeClr val="tx1"/>
                </a:solidFill>
                <a:latin typeface="+mn-lt"/>
                <a:ea typeface="+mn-ea"/>
                <a:cs typeface="+mn-cs"/>
              </a:defRPr>
            </a:pPr>
            <a:endParaRPr lang="pt-BR"/>
          </a:p>
        </c:txPr>
        <c:crossAx val="521253368"/>
        <c:crosses val="autoZero"/>
        <c:auto val="1"/>
        <c:lblAlgn val="ctr"/>
        <c:lblOffset val="100"/>
        <c:noMultiLvlLbl val="0"/>
      </c:catAx>
      <c:valAx>
        <c:axId val="521253368"/>
        <c:scaling>
          <c:orientation val="minMax"/>
        </c:scaling>
        <c:delete val="0"/>
        <c:axPos val="l"/>
        <c:majorGridlines>
          <c:spPr>
            <a:ln w="9525" cap="flat" cmpd="sng" algn="ctr">
              <a:solidFill>
                <a:schemeClr val="tx1">
                  <a:lumMod val="15000"/>
                  <a:lumOff val="85000"/>
                </a:schemeClr>
              </a:solidFill>
              <a:round/>
            </a:ln>
            <a:effectLst/>
          </c:spPr>
        </c:majorGridlines>
        <c:numFmt formatCode="_(&quot;R$&quot;* #,##0.00_);_(&quot;R$&quot;* \(#,##0.00\);_(&quot;R$&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pt-BR"/>
          </a:p>
        </c:txPr>
        <c:crossAx val="521244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64000">
          <a:schemeClr val="accent1">
            <a:lumMod val="40000"/>
            <a:lumOff val="60000"/>
          </a:schemeClr>
        </a:gs>
        <a:gs pos="0">
          <a:schemeClr val="bg1"/>
        </a:gs>
        <a:gs pos="100000">
          <a:schemeClr val="accent1">
            <a:lumMod val="60000"/>
            <a:lumOff val="40000"/>
          </a:schemeClr>
        </a:gs>
      </a:gsLst>
      <a:lin ang="2700000" scaled="1"/>
      <a:tileRect/>
    </a:gradFill>
    <a:ln w="9525" cap="flat" cmpd="sng" algn="ctr">
      <a:solidFill>
        <a:schemeClr val="tx1">
          <a:lumMod val="15000"/>
          <a:lumOff val="85000"/>
        </a:schemeClr>
      </a:solidFill>
      <a:round/>
    </a:ln>
    <a:effectLst/>
  </c:spPr>
  <c:txPr>
    <a:bodyPr/>
    <a:lstStyle/>
    <a:p>
      <a:pPr>
        <a:defRPr sz="1600">
          <a:solidFill>
            <a:schemeClr val="tx1"/>
          </a:solidFill>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chemeClr val="tx1"/>
                </a:solidFill>
                <a:latin typeface="+mn-lt"/>
                <a:ea typeface="+mn-ea"/>
                <a:cs typeface="+mn-cs"/>
              </a:defRPr>
            </a:pPr>
            <a:r>
              <a:rPr lang="pt-BR" b="1"/>
              <a:t>Avanço</a:t>
            </a:r>
            <a:r>
              <a:rPr lang="pt-BR" b="1" baseline="0"/>
              <a:t> Financeiro Semanal</a:t>
            </a:r>
            <a:endParaRPr lang="pt-BR" b="1"/>
          </a:p>
        </c:rich>
      </c:tx>
      <c:overlay val="0"/>
      <c:spPr>
        <a:noFill/>
        <a:ln>
          <a:noFill/>
        </a:ln>
        <a:effectLst/>
      </c:spPr>
      <c:txPr>
        <a:bodyPr rot="0" spcFirstLastPara="1" vertOverflow="ellipsis" vert="horz" wrap="square" anchor="ctr" anchorCtr="1"/>
        <a:lstStyle/>
        <a:p>
          <a:pPr>
            <a:defRPr sz="1920" b="1" i="0" u="none" strike="noStrike" kern="1200" spc="0" baseline="0">
              <a:solidFill>
                <a:schemeClr val="tx1"/>
              </a:solidFill>
              <a:latin typeface="+mn-lt"/>
              <a:ea typeface="+mn-ea"/>
              <a:cs typeface="+mn-cs"/>
            </a:defRPr>
          </a:pPr>
          <a:endParaRPr lang="pt-BR"/>
        </a:p>
      </c:txPr>
    </c:title>
    <c:autoTitleDeleted val="0"/>
    <c:plotArea>
      <c:layout/>
      <c:barChart>
        <c:barDir val="col"/>
        <c:grouping val="clustered"/>
        <c:varyColors val="0"/>
        <c:ser>
          <c:idx val="0"/>
          <c:order val="0"/>
          <c:tx>
            <c:strRef>
              <c:f>'Grafico Semanal Financeiro'!$A$92</c:f>
              <c:strCache>
                <c:ptCount val="1"/>
                <c:pt idx="0">
                  <c:v>Total Financeiro Semanal Previsto</c:v>
                </c:pt>
              </c:strCache>
            </c:strRef>
          </c:tx>
          <c:spPr>
            <a:gradFill flip="none" rotWithShape="1">
              <a:gsLst>
                <a:gs pos="0">
                  <a:schemeClr val="accent6">
                    <a:lumMod val="75000"/>
                  </a:schemeClr>
                </a:gs>
                <a:gs pos="100000">
                  <a:schemeClr val="accent6">
                    <a:lumMod val="50000"/>
                  </a:schemeClr>
                </a:gs>
              </a:gsLst>
              <a:lin ang="0" scaled="1"/>
              <a:tileRect/>
            </a:gradFill>
            <a:ln>
              <a:noFill/>
            </a:ln>
            <a:effectLst/>
          </c:spPr>
          <c:invertIfNegative val="0"/>
          <c:dLbls>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xmlns:c15="http://schemas.microsoft.com/office/drawing/2012/chart" uri="{02D57815-91ED-43cb-92C2-25804820EDAC}">
                  <c15:fullRef>
                    <c15:sqref>'Planejamento Físico-Financeiro'!$B$2:$AE$4</c15:sqref>
                  </c15:fullRef>
                </c:ext>
              </c:extLst>
              <c:f>('Planejamento Físico-Financeiro'!$B$2:$B$4,'Planejamento Físico-Financeiro'!$D$2:$D$4,'Planejamento Físico-Financeiro'!$F$2:$F$4,'Planejamento Físico-Financeiro'!$H$2:$H$4,'Planejamento Físico-Financeiro'!$J$2:$J$4,'Planejamento Físico-Financeiro'!$L$2:$L$4,'Planejamento Físico-Financeiro'!$N$2:$N$4,'Planejamento Físico-Financeiro'!$P$2:$P$4,'Planejamento Físico-Financeiro'!$R$2:$R$4,'Planejamento Físico-Financeiro'!$T$2:$T$4,'Planejamento Físico-Financeiro'!$V$2:$V$4,'Planejamento Físico-Financeiro'!$X$2:$X$4,'Planejamento Físico-Financeiro'!$Z$2:$Z$4,'Planejamento Físico-Financeiro'!$AB$2:$AB$4,'Planejamento Físico-Financeiro'!$AD$2:$AD$4)</c:f>
              <c:multiLvlStrCache>
                <c:ptCount val="15"/>
                <c:lvl>
                  <c:pt idx="0">
                    <c:v>Semana 38</c:v>
                  </c:pt>
                  <c:pt idx="1">
                    <c:v>Semana 39</c:v>
                  </c:pt>
                  <c:pt idx="2">
                    <c:v>Semana 40</c:v>
                  </c:pt>
                  <c:pt idx="3">
                    <c:v>Semana 41</c:v>
                  </c:pt>
                  <c:pt idx="4">
                    <c:v>Semana 42</c:v>
                  </c:pt>
                  <c:pt idx="5">
                    <c:v>Semana 43</c:v>
                  </c:pt>
                  <c:pt idx="6">
                    <c:v>Semana 44</c:v>
                  </c:pt>
                  <c:pt idx="7">
                    <c:v>Semana 45</c:v>
                  </c:pt>
                  <c:pt idx="8">
                    <c:v>Semana 46</c:v>
                  </c:pt>
                  <c:pt idx="9">
                    <c:v>Semana 47</c:v>
                  </c:pt>
                  <c:pt idx="10">
                    <c:v>Semana 48</c:v>
                  </c:pt>
                  <c:pt idx="11">
                    <c:v>Semana 49</c:v>
                  </c:pt>
                  <c:pt idx="12">
                    <c:v>Semana 50</c:v>
                  </c:pt>
                  <c:pt idx="13">
                    <c:v>Semana 51</c:v>
                  </c:pt>
                  <c:pt idx="14">
                    <c:v>Semana 52</c:v>
                  </c:pt>
                </c:lvl>
                <c:lvl>
                  <c:pt idx="0">
                    <c:v>Setembro</c:v>
                  </c:pt>
                  <c:pt idx="2">
                    <c:v>Outubro</c:v>
                  </c:pt>
                  <c:pt idx="7">
                    <c:v>Novembro</c:v>
                  </c:pt>
                  <c:pt idx="11">
                    <c:v>Dezembro</c:v>
                  </c:pt>
                </c:lvl>
                <c:lvl>
                  <c:pt idx="0">
                    <c:v>T3</c:v>
                  </c:pt>
                  <c:pt idx="2">
                    <c:v>T4</c:v>
                  </c:pt>
                </c:lvl>
              </c:multiLvlStrCache>
            </c:multiLvlStrRef>
          </c:cat>
          <c:val>
            <c:numRef>
              <c:extLst>
                <c:ext xmlns:c15="http://schemas.microsoft.com/office/drawing/2012/chart" uri="{02D57815-91ED-43cb-92C2-25804820EDAC}">
                  <c15:fullRef>
                    <c15:sqref>'Grafico Semanal Financeiro'!$B$92:$AE$92</c15:sqref>
                  </c15:fullRef>
                </c:ext>
              </c:extLst>
              <c:f>('Grafico Semanal Financeiro'!$B$92,'Grafico Semanal Financeiro'!$D$92,'Grafico Semanal Financeiro'!$F$92,'Grafico Semanal Financeiro'!$H$92,'Grafico Semanal Financeiro'!$J$92,'Grafico Semanal Financeiro'!$L$92,'Grafico Semanal Financeiro'!$N$92,'Grafico Semanal Financeiro'!$P$92,'Grafico Semanal Financeiro'!$R$92,'Grafico Semanal Financeiro'!$T$92,'Grafico Semanal Financeiro'!$V$92,'Grafico Semanal Financeiro'!$X$92,'Grafico Semanal Financeiro'!$Z$92,'Grafico Semanal Financeiro'!$AB$92,'Grafico Semanal Financeiro'!$AD$92)</c:f>
              <c:numCache>
                <c:formatCode>_("R$"* #,##0.00_);_("R$"* \(#,##0.00\);_("R$"* "-"??_);_(@_)</c:formatCode>
                <c:ptCount val="15"/>
                <c:pt idx="0">
                  <c:v>15944.33</c:v>
                </c:pt>
                <c:pt idx="1">
                  <c:v>35816.100000000006</c:v>
                </c:pt>
                <c:pt idx="2">
                  <c:v>43048.800000000003</c:v>
                </c:pt>
                <c:pt idx="3">
                  <c:v>43938.409999999996</c:v>
                </c:pt>
                <c:pt idx="4">
                  <c:v>56119.51</c:v>
                </c:pt>
                <c:pt idx="5">
                  <c:v>28673.41</c:v>
                </c:pt>
                <c:pt idx="6">
                  <c:v>23783.83</c:v>
                </c:pt>
                <c:pt idx="7">
                  <c:v>36517.740000000005</c:v>
                </c:pt>
                <c:pt idx="8">
                  <c:v>53645.77</c:v>
                </c:pt>
                <c:pt idx="9">
                  <c:v>73897.42</c:v>
                </c:pt>
                <c:pt idx="10">
                  <c:v>68755.86</c:v>
                </c:pt>
                <c:pt idx="11">
                  <c:v>31538.940000000002</c:v>
                </c:pt>
                <c:pt idx="12">
                  <c:v>26360.38</c:v>
                </c:pt>
                <c:pt idx="13">
                  <c:v>27766.21</c:v>
                </c:pt>
                <c:pt idx="14">
                  <c:v>19742.34</c:v>
                </c:pt>
              </c:numCache>
            </c:numRef>
          </c:val>
          <c:extLst>
            <c:ext xmlns:c16="http://schemas.microsoft.com/office/drawing/2014/chart" uri="{C3380CC4-5D6E-409C-BE32-E72D297353CC}">
              <c16:uniqueId val="{00000001-ACD7-4ED3-AC33-13CB02037012}"/>
            </c:ext>
          </c:extLst>
        </c:ser>
        <c:ser>
          <c:idx val="1"/>
          <c:order val="1"/>
          <c:tx>
            <c:strRef>
              <c:f>'Grafico Semanal Financeiro'!$A$93</c:f>
              <c:strCache>
                <c:ptCount val="1"/>
                <c:pt idx="0">
                  <c:v>Total Financeiro Semanal Realizado</c:v>
                </c:pt>
              </c:strCache>
            </c:strRef>
          </c:tx>
          <c:spPr>
            <a:gradFill>
              <a:gsLst>
                <a:gs pos="0">
                  <a:schemeClr val="accent2">
                    <a:lumMod val="60000"/>
                    <a:lumOff val="40000"/>
                  </a:schemeClr>
                </a:gs>
                <a:gs pos="100000">
                  <a:schemeClr val="accent2">
                    <a:lumMod val="75000"/>
                  </a:schemeClr>
                </a:gs>
              </a:gsLst>
              <a:lin ang="10800000" scaled="1"/>
            </a:gradFill>
            <a:ln>
              <a:noFill/>
            </a:ln>
            <a:effectLst/>
          </c:spPr>
          <c:invertIfNegative val="0"/>
          <c:dLbls>
            <c:dLbl>
              <c:idx val="11"/>
              <c:layout>
                <c:manualLayout>
                  <c:x val="8.7035358114233904E-3"/>
                  <c:y val="-4.5098039215686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D7-4ED3-AC33-13CB02037012}"/>
                </c:ext>
              </c:extLst>
            </c:dLbl>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xmlns:c15="http://schemas.microsoft.com/office/drawing/2012/chart" uri="{02D57815-91ED-43cb-92C2-25804820EDAC}">
                  <c15:fullRef>
                    <c15:sqref>'Planejamento Físico-Financeiro'!$B$2:$AE$4</c15:sqref>
                  </c15:fullRef>
                </c:ext>
              </c:extLst>
              <c:f>('Planejamento Físico-Financeiro'!$B$2:$B$4,'Planejamento Físico-Financeiro'!$D$2:$D$4,'Planejamento Físico-Financeiro'!$F$2:$F$4,'Planejamento Físico-Financeiro'!$H$2:$H$4,'Planejamento Físico-Financeiro'!$J$2:$J$4,'Planejamento Físico-Financeiro'!$L$2:$L$4,'Planejamento Físico-Financeiro'!$N$2:$N$4,'Planejamento Físico-Financeiro'!$P$2:$P$4,'Planejamento Físico-Financeiro'!$R$2:$R$4,'Planejamento Físico-Financeiro'!$T$2:$T$4,'Planejamento Físico-Financeiro'!$V$2:$V$4,'Planejamento Físico-Financeiro'!$X$2:$X$4,'Planejamento Físico-Financeiro'!$Z$2:$Z$4,'Planejamento Físico-Financeiro'!$AB$2:$AB$4,'Planejamento Físico-Financeiro'!$AD$2:$AD$4)</c:f>
              <c:multiLvlStrCache>
                <c:ptCount val="15"/>
                <c:lvl>
                  <c:pt idx="0">
                    <c:v>Semana 38</c:v>
                  </c:pt>
                  <c:pt idx="1">
                    <c:v>Semana 39</c:v>
                  </c:pt>
                  <c:pt idx="2">
                    <c:v>Semana 40</c:v>
                  </c:pt>
                  <c:pt idx="3">
                    <c:v>Semana 41</c:v>
                  </c:pt>
                  <c:pt idx="4">
                    <c:v>Semana 42</c:v>
                  </c:pt>
                  <c:pt idx="5">
                    <c:v>Semana 43</c:v>
                  </c:pt>
                  <c:pt idx="6">
                    <c:v>Semana 44</c:v>
                  </c:pt>
                  <c:pt idx="7">
                    <c:v>Semana 45</c:v>
                  </c:pt>
                  <c:pt idx="8">
                    <c:v>Semana 46</c:v>
                  </c:pt>
                  <c:pt idx="9">
                    <c:v>Semana 47</c:v>
                  </c:pt>
                  <c:pt idx="10">
                    <c:v>Semana 48</c:v>
                  </c:pt>
                  <c:pt idx="11">
                    <c:v>Semana 49</c:v>
                  </c:pt>
                  <c:pt idx="12">
                    <c:v>Semana 50</c:v>
                  </c:pt>
                  <c:pt idx="13">
                    <c:v>Semana 51</c:v>
                  </c:pt>
                  <c:pt idx="14">
                    <c:v>Semana 52</c:v>
                  </c:pt>
                </c:lvl>
                <c:lvl>
                  <c:pt idx="0">
                    <c:v>Setembro</c:v>
                  </c:pt>
                  <c:pt idx="2">
                    <c:v>Outubro</c:v>
                  </c:pt>
                  <c:pt idx="7">
                    <c:v>Novembro</c:v>
                  </c:pt>
                  <c:pt idx="11">
                    <c:v>Dezembro</c:v>
                  </c:pt>
                </c:lvl>
                <c:lvl>
                  <c:pt idx="0">
                    <c:v>T3</c:v>
                  </c:pt>
                  <c:pt idx="2">
                    <c:v>T4</c:v>
                  </c:pt>
                </c:lvl>
              </c:multiLvlStrCache>
            </c:multiLvlStrRef>
          </c:cat>
          <c:val>
            <c:numRef>
              <c:extLst>
                <c:ext xmlns:c15="http://schemas.microsoft.com/office/drawing/2012/chart" uri="{02D57815-91ED-43cb-92C2-25804820EDAC}">
                  <c15:fullRef>
                    <c15:sqref>'Grafico Semanal Financeiro'!$B$93:$AE$93</c15:sqref>
                  </c15:fullRef>
                </c:ext>
              </c:extLst>
              <c:f>('Grafico Semanal Financeiro'!$B$93,'Grafico Semanal Financeiro'!$D$93,'Grafico Semanal Financeiro'!$F$93,'Grafico Semanal Financeiro'!$H$93,'Grafico Semanal Financeiro'!$J$93,'Grafico Semanal Financeiro'!$L$93,'Grafico Semanal Financeiro'!$N$93,'Grafico Semanal Financeiro'!$P$93,'Grafico Semanal Financeiro'!$R$93,'Grafico Semanal Financeiro'!$T$93,'Grafico Semanal Financeiro'!$V$93,'Grafico Semanal Financeiro'!$X$93,'Grafico Semanal Financeiro'!$Z$93,'Grafico Semanal Financeiro'!$AB$93,'Grafico Semanal Financeiro'!$AD$93)</c:f>
              <c:numCache>
                <c:formatCode>_("R$"* #,##0.00_);_("R$"* \(#,##0.00\);_("R$"* "-"??_);_(@_)</c:formatCode>
                <c:ptCount val="15"/>
                <c:pt idx="0">
                  <c:v>0</c:v>
                </c:pt>
                <c:pt idx="1">
                  <c:v>0</c:v>
                </c:pt>
                <c:pt idx="2">
                  <c:v>0</c:v>
                </c:pt>
                <c:pt idx="3">
                  <c:v>0</c:v>
                </c:pt>
                <c:pt idx="4">
                  <c:v>0</c:v>
                </c:pt>
                <c:pt idx="5">
                  <c:v>0</c:v>
                </c:pt>
                <c:pt idx="6">
                  <c:v>0</c:v>
                </c:pt>
                <c:pt idx="7">
                  <c:v>0</c:v>
                </c:pt>
                <c:pt idx="8">
                  <c:v>0</c:v>
                </c:pt>
                <c:pt idx="9">
                  <c:v>0</c:v>
                </c:pt>
                <c:pt idx="10">
                  <c:v>0</c:v>
                </c:pt>
                <c:pt idx="11">
                  <c:v>32668.28</c:v>
                </c:pt>
                <c:pt idx="12">
                  <c:v>0</c:v>
                </c:pt>
                <c:pt idx="13">
                  <c:v>0</c:v>
                </c:pt>
                <c:pt idx="14">
                  <c:v>145139.91</c:v>
                </c:pt>
              </c:numCache>
            </c:numRef>
          </c:val>
          <c:extLst>
            <c:ext xmlns:c16="http://schemas.microsoft.com/office/drawing/2014/chart" uri="{C3380CC4-5D6E-409C-BE32-E72D297353CC}">
              <c16:uniqueId val="{00000002-ACD7-4ED3-AC33-13CB02037012}"/>
            </c:ext>
          </c:extLst>
        </c:ser>
        <c:dLbls>
          <c:showLegendKey val="0"/>
          <c:showVal val="1"/>
          <c:showCatName val="0"/>
          <c:showSerName val="0"/>
          <c:showPercent val="0"/>
          <c:showBubbleSize val="0"/>
        </c:dLbls>
        <c:gapWidth val="150"/>
        <c:axId val="521244728"/>
        <c:axId val="521253368"/>
      </c:barChart>
      <c:catAx>
        <c:axId val="521244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600" b="0" i="0" u="none" strike="noStrike" kern="1200" baseline="0">
                <a:solidFill>
                  <a:schemeClr val="tx1"/>
                </a:solidFill>
                <a:latin typeface="+mn-lt"/>
                <a:ea typeface="+mn-ea"/>
                <a:cs typeface="+mn-cs"/>
              </a:defRPr>
            </a:pPr>
            <a:endParaRPr lang="pt-BR"/>
          </a:p>
        </c:txPr>
        <c:crossAx val="521253368"/>
        <c:crosses val="autoZero"/>
        <c:auto val="1"/>
        <c:lblAlgn val="ctr"/>
        <c:lblOffset val="100"/>
        <c:noMultiLvlLbl val="0"/>
      </c:catAx>
      <c:valAx>
        <c:axId val="521253368"/>
        <c:scaling>
          <c:orientation val="minMax"/>
        </c:scaling>
        <c:delete val="0"/>
        <c:axPos val="l"/>
        <c:majorGridlines>
          <c:spPr>
            <a:ln w="9525" cap="flat" cmpd="sng" algn="ctr">
              <a:solidFill>
                <a:schemeClr val="tx1">
                  <a:lumMod val="15000"/>
                  <a:lumOff val="85000"/>
                </a:schemeClr>
              </a:solidFill>
              <a:round/>
            </a:ln>
            <a:effectLst/>
          </c:spPr>
        </c:majorGridlines>
        <c:numFmt formatCode="_(&quot;R$&quot;* #,##0.00_);_(&quot;R$&quot;* \(#,##0.00\);_(&quot;R$&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pt-BR"/>
          </a:p>
        </c:txPr>
        <c:crossAx val="521244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64000">
          <a:schemeClr val="accent1">
            <a:lumMod val="40000"/>
            <a:lumOff val="60000"/>
          </a:schemeClr>
        </a:gs>
        <a:gs pos="0">
          <a:schemeClr val="bg1"/>
        </a:gs>
        <a:gs pos="100000">
          <a:schemeClr val="accent1">
            <a:lumMod val="60000"/>
            <a:lumOff val="40000"/>
          </a:schemeClr>
        </a:gs>
      </a:gsLst>
      <a:lin ang="2700000" scaled="1"/>
      <a:tileRect/>
    </a:gradFill>
    <a:ln w="9525" cap="flat" cmpd="sng" algn="ctr">
      <a:solidFill>
        <a:schemeClr val="tx1">
          <a:lumMod val="15000"/>
          <a:lumOff val="85000"/>
        </a:schemeClr>
      </a:solidFill>
      <a:round/>
    </a:ln>
    <a:effectLst/>
  </c:spPr>
  <c:txPr>
    <a:bodyPr/>
    <a:lstStyle/>
    <a:p>
      <a:pPr>
        <a:defRPr sz="1600">
          <a:solidFill>
            <a:schemeClr val="tx1"/>
          </a:solidFill>
        </a:defRPr>
      </a:pPr>
      <a:endParaRPr lang="pt-BR"/>
    </a:p>
  </c:tx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160" b="1" i="0" u="none" strike="noStrike" kern="1200" spc="0" baseline="0">
                <a:solidFill>
                  <a:schemeClr val="tx1"/>
                </a:solidFill>
                <a:latin typeface="+mn-lt"/>
                <a:ea typeface="+mn-ea"/>
                <a:cs typeface="+mn-cs"/>
              </a:defRPr>
            </a:pPr>
            <a:r>
              <a:rPr lang="pt-BR" b="1"/>
              <a:t>Previsto x Realizado Acumulado</a:t>
            </a:r>
          </a:p>
        </c:rich>
      </c:tx>
      <c:overlay val="0"/>
      <c:spPr>
        <a:noFill/>
        <a:ln>
          <a:noFill/>
        </a:ln>
        <a:effectLst/>
      </c:spPr>
      <c:txPr>
        <a:bodyPr rot="0" spcFirstLastPara="1" vertOverflow="ellipsis" vert="horz" wrap="square" anchor="ctr" anchorCtr="1"/>
        <a:lstStyle/>
        <a:p>
          <a:pPr>
            <a:defRPr sz="2160" b="1" i="0" u="none" strike="noStrike" kern="1200" spc="0" baseline="0">
              <a:solidFill>
                <a:schemeClr val="tx1"/>
              </a:solidFill>
              <a:latin typeface="+mn-lt"/>
              <a:ea typeface="+mn-ea"/>
              <a:cs typeface="+mn-cs"/>
            </a:defRPr>
          </a:pPr>
          <a:endParaRPr lang="pt-BR"/>
        </a:p>
      </c:txPr>
    </c:title>
    <c:autoTitleDeleted val="0"/>
    <c:plotArea>
      <c:layout/>
      <c:lineChart>
        <c:grouping val="standard"/>
        <c:varyColors val="0"/>
        <c:ser>
          <c:idx val="0"/>
          <c:order val="0"/>
          <c:tx>
            <c:strRef>
              <c:f>'Planejamento Físico-Financeiro'!$A$126</c:f>
              <c:strCache>
                <c:ptCount val="1"/>
                <c:pt idx="0">
                  <c:v>Total Fisico Acumulado Realizado</c:v>
                </c:pt>
              </c:strCache>
            </c:strRef>
          </c:tx>
          <c:spPr>
            <a:ln w="28575" cap="rnd">
              <a:solidFill>
                <a:schemeClr val="accent1"/>
              </a:solidFill>
              <a:round/>
            </a:ln>
            <a:effectLst/>
          </c:spPr>
          <c:marker>
            <c:symbol val="circle"/>
            <c:size val="5"/>
            <c:spPr>
              <a:solidFill>
                <a:schemeClr val="accent2">
                  <a:lumMod val="50000"/>
                </a:schemeClr>
              </a:solidFill>
              <a:ln w="9525">
                <a:solidFill>
                  <a:schemeClr val="accent2">
                    <a:lumMod val="50000"/>
                  </a:schemeClr>
                </a:solid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0-EAE7-4319-91B3-5DF480A8A705}"/>
                </c:ext>
              </c:extLst>
            </c:dLbl>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mn-lt"/>
                    <a:ea typeface="+mn-ea"/>
                    <a:cs typeface="+mn-cs"/>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xmlns:c15="http://schemas.microsoft.com/office/drawing/2012/chart" uri="{02D57815-91ED-43cb-92C2-25804820EDAC}">
                  <c15:fullRef>
                    <c15:sqref>'Planejamento Físico-Financeiro'!$B$2:$AE$4</c15:sqref>
                  </c15:fullRef>
                </c:ext>
              </c:extLst>
              <c:f>('Planejamento Físico-Financeiro'!$B$2:$B$4,'Planejamento Físico-Financeiro'!$D$2:$D$4,'Planejamento Físico-Financeiro'!$F$2:$F$4,'Planejamento Físico-Financeiro'!$H$2:$H$4,'Planejamento Físico-Financeiro'!$J$2:$J$4,'Planejamento Físico-Financeiro'!$L$2:$L$4,'Planejamento Físico-Financeiro'!$N$2:$N$4,'Planejamento Físico-Financeiro'!$P$2:$P$4,'Planejamento Físico-Financeiro'!$R$2:$R$4,'Planejamento Físico-Financeiro'!$T$2:$T$4,'Planejamento Físico-Financeiro'!$V$2:$V$4,'Planejamento Físico-Financeiro'!$X$2:$X$4,'Planejamento Físico-Financeiro'!$Z$2:$Z$4,'Planejamento Físico-Financeiro'!$AB$2:$AB$4,'Planejamento Físico-Financeiro'!$AD$2:$AD$4)</c:f>
              <c:multiLvlStrCache>
                <c:ptCount val="15"/>
                <c:lvl>
                  <c:pt idx="0">
                    <c:v>Semana 38</c:v>
                  </c:pt>
                  <c:pt idx="1">
                    <c:v>Semana 39</c:v>
                  </c:pt>
                  <c:pt idx="2">
                    <c:v>Semana 40</c:v>
                  </c:pt>
                  <c:pt idx="3">
                    <c:v>Semana 41</c:v>
                  </c:pt>
                  <c:pt idx="4">
                    <c:v>Semana 42</c:v>
                  </c:pt>
                  <c:pt idx="5">
                    <c:v>Semana 43</c:v>
                  </c:pt>
                  <c:pt idx="6">
                    <c:v>Semana 44</c:v>
                  </c:pt>
                  <c:pt idx="7">
                    <c:v>Semana 45</c:v>
                  </c:pt>
                  <c:pt idx="8">
                    <c:v>Semana 46</c:v>
                  </c:pt>
                  <c:pt idx="9">
                    <c:v>Semana 47</c:v>
                  </c:pt>
                  <c:pt idx="10">
                    <c:v>Semana 48</c:v>
                  </c:pt>
                  <c:pt idx="11">
                    <c:v>Semana 49</c:v>
                  </c:pt>
                  <c:pt idx="12">
                    <c:v>Semana 50</c:v>
                  </c:pt>
                  <c:pt idx="13">
                    <c:v>Semana 51</c:v>
                  </c:pt>
                  <c:pt idx="14">
                    <c:v>Semana 52</c:v>
                  </c:pt>
                </c:lvl>
                <c:lvl>
                  <c:pt idx="0">
                    <c:v>Setembro</c:v>
                  </c:pt>
                  <c:pt idx="2">
                    <c:v>Outubro</c:v>
                  </c:pt>
                  <c:pt idx="7">
                    <c:v>Novembro</c:v>
                  </c:pt>
                  <c:pt idx="11">
                    <c:v>Dezembro</c:v>
                  </c:pt>
                </c:lvl>
                <c:lvl>
                  <c:pt idx="0">
                    <c:v>T3</c:v>
                  </c:pt>
                  <c:pt idx="2">
                    <c:v>T4</c:v>
                  </c:pt>
                </c:lvl>
              </c:multiLvlStrCache>
            </c:multiLvlStrRef>
          </c:cat>
          <c:val>
            <c:numRef>
              <c:extLst>
                <c:ext xmlns:c15="http://schemas.microsoft.com/office/drawing/2012/chart" uri="{02D57815-91ED-43cb-92C2-25804820EDAC}">
                  <c15:fullRef>
                    <c15:sqref>'Planejamento Físico-Financeiro'!$B$126:$AE$126</c15:sqref>
                  </c15:fullRef>
                </c:ext>
              </c:extLst>
              <c:f>('Planejamento Físico-Financeiro'!$B$126,'Planejamento Físico-Financeiro'!$D$126,'Planejamento Físico-Financeiro'!$F$126,'Planejamento Físico-Financeiro'!$H$126,'Planejamento Físico-Financeiro'!$J$126,'Planejamento Físico-Financeiro'!$L$126,'Planejamento Físico-Financeiro'!$N$126,'Planejamento Físico-Financeiro'!$P$126,'Planejamento Físico-Financeiro'!$R$126,'Planejamento Físico-Financeiro'!$T$126,'Planejamento Físico-Financeiro'!$V$126,'Planejamento Físico-Financeiro'!$X$126,'Planejamento Físico-Financeiro'!$Z$126,'Planejamento Físico-Financeiro'!$AB$126,'Planejamento Físico-Financeiro'!$AD$126)</c:f>
              <c:numCache>
                <c:formatCode>0.00%</c:formatCode>
                <c:ptCount val="15"/>
                <c:pt idx="0">
                  <c:v>0</c:v>
                </c:pt>
                <c:pt idx="1">
                  <c:v>0</c:v>
                </c:pt>
                <c:pt idx="2">
                  <c:v>0</c:v>
                </c:pt>
                <c:pt idx="3">
                  <c:v>0</c:v>
                </c:pt>
                <c:pt idx="4">
                  <c:v>0</c:v>
                </c:pt>
                <c:pt idx="5">
                  <c:v>0</c:v>
                </c:pt>
                <c:pt idx="6">
                  <c:v>0</c:v>
                </c:pt>
                <c:pt idx="7">
                  <c:v>0</c:v>
                </c:pt>
                <c:pt idx="8">
                  <c:v>0</c:v>
                </c:pt>
                <c:pt idx="9">
                  <c:v>0</c:v>
                </c:pt>
                <c:pt idx="10">
                  <c:v>0</c:v>
                </c:pt>
                <c:pt idx="11">
                  <c:v>5.5790851338585572E-2</c:v>
                </c:pt>
                <c:pt idx="12">
                  <c:v>5.5790851338585572E-2</c:v>
                </c:pt>
                <c:pt idx="13">
                  <c:v>5.5790851338585572E-2</c:v>
                </c:pt>
                <c:pt idx="14">
                  <c:v>0.30366062416120398</c:v>
                </c:pt>
              </c:numCache>
            </c:numRef>
          </c:val>
          <c:smooth val="0"/>
          <c:extLst>
            <c:ext xmlns:c16="http://schemas.microsoft.com/office/drawing/2014/chart" uri="{C3380CC4-5D6E-409C-BE32-E72D297353CC}">
              <c16:uniqueId val="{00000001-EAE7-4319-91B3-5DF480A8A705}"/>
            </c:ext>
          </c:extLst>
        </c:ser>
        <c:ser>
          <c:idx val="1"/>
          <c:order val="1"/>
          <c:tx>
            <c:strRef>
              <c:f>'Planejamento Físico-Financeiro'!$A$124</c:f>
              <c:strCache>
                <c:ptCount val="1"/>
                <c:pt idx="0">
                  <c:v>Total Fisico Acumulado Previsto</c:v>
                </c:pt>
              </c:strCache>
            </c:strRef>
          </c:tx>
          <c:spPr>
            <a:ln w="28575" cap="rnd">
              <a:solidFill>
                <a:schemeClr val="accent2">
                  <a:lumMod val="50000"/>
                </a:schemeClr>
              </a:solidFill>
              <a:round/>
            </a:ln>
            <a:effectLst/>
          </c:spPr>
          <c:marker>
            <c:symbol val="circle"/>
            <c:size val="5"/>
            <c:spPr>
              <a:solidFill>
                <a:schemeClr val="accent2">
                  <a:lumMod val="50000"/>
                </a:schemeClr>
              </a:solidFill>
              <a:ln w="9525">
                <a:solidFill>
                  <a:schemeClr val="accent2">
                    <a:lumMod val="50000"/>
                  </a:schemeClr>
                </a:solidFill>
              </a:ln>
              <a:effectLst/>
            </c:spPr>
          </c:marker>
          <c:dLbls>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mn-lt"/>
                    <a:ea typeface="+mn-ea"/>
                    <a:cs typeface="+mn-cs"/>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xmlns:c15="http://schemas.microsoft.com/office/drawing/2012/chart" uri="{02D57815-91ED-43cb-92C2-25804820EDAC}">
                  <c15:fullRef>
                    <c15:sqref>'Planejamento Físico-Financeiro'!$B$2:$AE$4</c15:sqref>
                  </c15:fullRef>
                </c:ext>
              </c:extLst>
              <c:f>('Planejamento Físico-Financeiro'!$B$2:$B$4,'Planejamento Físico-Financeiro'!$D$2:$D$4,'Planejamento Físico-Financeiro'!$F$2:$F$4,'Planejamento Físico-Financeiro'!$H$2:$H$4,'Planejamento Físico-Financeiro'!$J$2:$J$4,'Planejamento Físico-Financeiro'!$L$2:$L$4,'Planejamento Físico-Financeiro'!$N$2:$N$4,'Planejamento Físico-Financeiro'!$P$2:$P$4,'Planejamento Físico-Financeiro'!$R$2:$R$4,'Planejamento Físico-Financeiro'!$T$2:$T$4,'Planejamento Físico-Financeiro'!$V$2:$V$4,'Planejamento Físico-Financeiro'!$X$2:$X$4,'Planejamento Físico-Financeiro'!$Z$2:$Z$4,'Planejamento Físico-Financeiro'!$AB$2:$AB$4,'Planejamento Físico-Financeiro'!$AD$2:$AD$4)</c:f>
              <c:multiLvlStrCache>
                <c:ptCount val="15"/>
                <c:lvl>
                  <c:pt idx="0">
                    <c:v>Semana 38</c:v>
                  </c:pt>
                  <c:pt idx="1">
                    <c:v>Semana 39</c:v>
                  </c:pt>
                  <c:pt idx="2">
                    <c:v>Semana 40</c:v>
                  </c:pt>
                  <c:pt idx="3">
                    <c:v>Semana 41</c:v>
                  </c:pt>
                  <c:pt idx="4">
                    <c:v>Semana 42</c:v>
                  </c:pt>
                  <c:pt idx="5">
                    <c:v>Semana 43</c:v>
                  </c:pt>
                  <c:pt idx="6">
                    <c:v>Semana 44</c:v>
                  </c:pt>
                  <c:pt idx="7">
                    <c:v>Semana 45</c:v>
                  </c:pt>
                  <c:pt idx="8">
                    <c:v>Semana 46</c:v>
                  </c:pt>
                  <c:pt idx="9">
                    <c:v>Semana 47</c:v>
                  </c:pt>
                  <c:pt idx="10">
                    <c:v>Semana 48</c:v>
                  </c:pt>
                  <c:pt idx="11">
                    <c:v>Semana 49</c:v>
                  </c:pt>
                  <c:pt idx="12">
                    <c:v>Semana 50</c:v>
                  </c:pt>
                  <c:pt idx="13">
                    <c:v>Semana 51</c:v>
                  </c:pt>
                  <c:pt idx="14">
                    <c:v>Semana 52</c:v>
                  </c:pt>
                </c:lvl>
                <c:lvl>
                  <c:pt idx="0">
                    <c:v>Setembro</c:v>
                  </c:pt>
                  <c:pt idx="2">
                    <c:v>Outubro</c:v>
                  </c:pt>
                  <c:pt idx="7">
                    <c:v>Novembro</c:v>
                  </c:pt>
                  <c:pt idx="11">
                    <c:v>Dezembro</c:v>
                  </c:pt>
                </c:lvl>
                <c:lvl>
                  <c:pt idx="0">
                    <c:v>T3</c:v>
                  </c:pt>
                  <c:pt idx="2">
                    <c:v>T4</c:v>
                  </c:pt>
                </c:lvl>
              </c:multiLvlStrCache>
            </c:multiLvlStrRef>
          </c:cat>
          <c:val>
            <c:numRef>
              <c:extLst>
                <c:ext xmlns:c15="http://schemas.microsoft.com/office/drawing/2012/chart" uri="{02D57815-91ED-43cb-92C2-25804820EDAC}">
                  <c15:fullRef>
                    <c15:sqref>'Planejamento Físico-Financeiro'!$B$124:$AE$124</c15:sqref>
                  </c15:fullRef>
                </c:ext>
              </c:extLst>
              <c:f>('Planejamento Físico-Financeiro'!$B$124,'Planejamento Físico-Financeiro'!$D$124,'Planejamento Físico-Financeiro'!$F$124,'Planejamento Físico-Financeiro'!$H$124,'Planejamento Físico-Financeiro'!$J$124,'Planejamento Físico-Financeiro'!$L$124,'Planejamento Físico-Financeiro'!$N$124,'Planejamento Físico-Financeiro'!$P$124,'Planejamento Físico-Financeiro'!$R$124,'Planejamento Físico-Financeiro'!$T$124,'Planejamento Físico-Financeiro'!$V$124,'Planejamento Físico-Financeiro'!$X$124,'Planejamento Físico-Financeiro'!$Z$124,'Planejamento Físico-Financeiro'!$AB$124,'Planejamento Físico-Financeiro'!$AD$124)</c:f>
              <c:numCache>
                <c:formatCode>0.00%</c:formatCode>
                <c:ptCount val="15"/>
                <c:pt idx="0">
                  <c:v>2.7229708595718848E-2</c:v>
                </c:pt>
                <c:pt idx="1">
                  <c:v>8.8396403341445134E-2</c:v>
                </c:pt>
                <c:pt idx="2">
                  <c:v>0.16191509490110187</c:v>
                </c:pt>
                <c:pt idx="3">
                  <c:v>0.23695306140450584</c:v>
                </c:pt>
                <c:pt idx="4">
                  <c:v>0.33279389660012271</c:v>
                </c:pt>
                <c:pt idx="5">
                  <c:v>0.38176231350729728</c:v>
                </c:pt>
                <c:pt idx="6">
                  <c:v>0.42238031126512815</c:v>
                </c:pt>
                <c:pt idx="7">
                  <c:v>0.48474526600290802</c:v>
                </c:pt>
                <c:pt idx="8">
                  <c:v>0.57636145084685919</c:v>
                </c:pt>
                <c:pt idx="9">
                  <c:v>0.70256338047171307</c:v>
                </c:pt>
                <c:pt idx="10">
                  <c:v>0.81998455979050799</c:v>
                </c:pt>
                <c:pt idx="11">
                  <c:v>0.87384672556466481</c:v>
                </c:pt>
                <c:pt idx="12">
                  <c:v>0.91886495247494671</c:v>
                </c:pt>
                <c:pt idx="13">
                  <c:v>0.9662840542564286</c:v>
                </c:pt>
                <c:pt idx="14">
                  <c:v>1.0000000000000004</c:v>
                </c:pt>
              </c:numCache>
            </c:numRef>
          </c:val>
          <c:smooth val="0"/>
          <c:extLst>
            <c:ext xmlns:c16="http://schemas.microsoft.com/office/drawing/2014/chart" uri="{C3380CC4-5D6E-409C-BE32-E72D297353CC}">
              <c16:uniqueId val="{00000002-EAE7-4319-91B3-5DF480A8A705}"/>
            </c:ext>
          </c:extLst>
        </c:ser>
        <c:dLbls>
          <c:dLblPos val="t"/>
          <c:showLegendKey val="0"/>
          <c:showVal val="1"/>
          <c:showCatName val="0"/>
          <c:showSerName val="0"/>
          <c:showPercent val="0"/>
          <c:showBubbleSize val="0"/>
        </c:dLbls>
        <c:marker val="1"/>
        <c:smooth val="0"/>
        <c:axId val="521244728"/>
        <c:axId val="521253368"/>
      </c:lineChart>
      <c:catAx>
        <c:axId val="521244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800" b="0" i="0" u="none" strike="noStrike" kern="1200" baseline="0">
                <a:solidFill>
                  <a:schemeClr val="tx1"/>
                </a:solidFill>
                <a:latin typeface="+mn-lt"/>
                <a:ea typeface="+mn-ea"/>
                <a:cs typeface="+mn-cs"/>
              </a:defRPr>
            </a:pPr>
            <a:endParaRPr lang="pt-BR"/>
          </a:p>
        </c:txPr>
        <c:crossAx val="521253368"/>
        <c:crosses val="autoZero"/>
        <c:auto val="1"/>
        <c:lblAlgn val="ctr"/>
        <c:lblOffset val="100"/>
        <c:noMultiLvlLbl val="0"/>
      </c:catAx>
      <c:valAx>
        <c:axId val="5212533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solidFill>
                <a:latin typeface="+mn-lt"/>
                <a:ea typeface="+mn-ea"/>
                <a:cs typeface="+mn-cs"/>
              </a:defRPr>
            </a:pPr>
            <a:endParaRPr lang="pt-BR"/>
          </a:p>
        </c:txPr>
        <c:crossAx val="521244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mn-lt"/>
              <a:ea typeface="+mn-ea"/>
              <a:cs typeface="+mn-cs"/>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64000">
          <a:schemeClr val="accent1">
            <a:lumMod val="40000"/>
            <a:lumOff val="60000"/>
          </a:schemeClr>
        </a:gs>
        <a:gs pos="0">
          <a:schemeClr val="bg1"/>
        </a:gs>
        <a:gs pos="100000">
          <a:schemeClr val="accent1">
            <a:lumMod val="60000"/>
            <a:lumOff val="40000"/>
          </a:schemeClr>
        </a:gs>
      </a:gsLst>
      <a:lin ang="2700000" scaled="1"/>
      <a:tileRect/>
    </a:gradFill>
    <a:ln w="9525" cap="flat" cmpd="sng" algn="ctr">
      <a:solidFill>
        <a:schemeClr val="tx1">
          <a:lumMod val="15000"/>
          <a:lumOff val="85000"/>
        </a:schemeClr>
      </a:solidFill>
      <a:round/>
    </a:ln>
    <a:effectLst/>
  </c:spPr>
  <c:txPr>
    <a:bodyPr/>
    <a:lstStyle/>
    <a:p>
      <a:pPr>
        <a:defRPr sz="1800">
          <a:solidFill>
            <a:schemeClr val="tx1"/>
          </a:solidFill>
        </a:defRPr>
      </a:pPr>
      <a:endParaRPr lang="pt-BR"/>
    </a:p>
  </c:txPr>
  <c:printSettings>
    <c:headerFooter/>
    <c:pageMargins b="0.78740157499999996" l="0.511811024" r="0.511811024" t="0.78740157499999996" header="0.31496062000000002" footer="0.3149606200000000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160" b="1" i="0" u="none" strike="noStrike" kern="1200" spc="0" baseline="0">
                <a:solidFill>
                  <a:schemeClr val="tx1"/>
                </a:solidFill>
                <a:latin typeface="+mn-lt"/>
                <a:ea typeface="+mn-ea"/>
                <a:cs typeface="+mn-cs"/>
              </a:defRPr>
            </a:pPr>
            <a:r>
              <a:rPr lang="pt-BR" b="1"/>
              <a:t>Previsto x Executado Semanal</a:t>
            </a:r>
          </a:p>
        </c:rich>
      </c:tx>
      <c:overlay val="0"/>
      <c:spPr>
        <a:noFill/>
        <a:ln>
          <a:noFill/>
        </a:ln>
        <a:effectLst/>
      </c:spPr>
      <c:txPr>
        <a:bodyPr rot="0" spcFirstLastPara="1" vertOverflow="ellipsis" vert="horz" wrap="square" anchor="ctr" anchorCtr="1"/>
        <a:lstStyle/>
        <a:p>
          <a:pPr>
            <a:defRPr sz="2160" b="1" i="0" u="none" strike="noStrike" kern="1200" spc="0" baseline="0">
              <a:solidFill>
                <a:schemeClr val="tx1"/>
              </a:solidFill>
              <a:latin typeface="+mn-lt"/>
              <a:ea typeface="+mn-ea"/>
              <a:cs typeface="+mn-cs"/>
            </a:defRPr>
          </a:pPr>
          <a:endParaRPr lang="pt-BR"/>
        </a:p>
      </c:txPr>
    </c:title>
    <c:autoTitleDeleted val="0"/>
    <c:plotArea>
      <c:layout/>
      <c:barChart>
        <c:barDir val="col"/>
        <c:grouping val="clustered"/>
        <c:varyColors val="0"/>
        <c:ser>
          <c:idx val="0"/>
          <c:order val="0"/>
          <c:tx>
            <c:strRef>
              <c:f>'Planejamento Físico-Financeiro'!$A$123</c:f>
              <c:strCache>
                <c:ptCount val="1"/>
                <c:pt idx="0">
                  <c:v>Total Fisico Semanal Previsto</c:v>
                </c:pt>
              </c:strCache>
            </c:strRef>
          </c:tx>
          <c:spPr>
            <a:gradFill flip="none" rotWithShape="1">
              <a:gsLst>
                <a:gs pos="0">
                  <a:schemeClr val="accent6">
                    <a:lumMod val="50000"/>
                  </a:schemeClr>
                </a:gs>
                <a:gs pos="100000">
                  <a:schemeClr val="accent6">
                    <a:lumMod val="75000"/>
                  </a:schemeClr>
                </a:gs>
              </a:gsLst>
              <a:lin ang="0" scaled="1"/>
              <a:tileRect/>
            </a:gradFill>
            <a:ln>
              <a:noFill/>
            </a:ln>
            <a:effectLst/>
          </c:spPr>
          <c:invertIfNegative val="0"/>
          <c:dLbls>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xmlns:c15="http://schemas.microsoft.com/office/drawing/2012/chart" uri="{02D57815-91ED-43cb-92C2-25804820EDAC}">
                  <c15:fullRef>
                    <c15:sqref>'Planejamento Físico-Financeiro'!$B$2:$AE$4</c15:sqref>
                  </c15:fullRef>
                </c:ext>
              </c:extLst>
              <c:f>('Planejamento Físico-Financeiro'!$B$2:$B$4,'Planejamento Físico-Financeiro'!$D$2:$D$4,'Planejamento Físico-Financeiro'!$F$2:$F$4,'Planejamento Físico-Financeiro'!$H$2:$H$4,'Planejamento Físico-Financeiro'!$J$2:$J$4,'Planejamento Físico-Financeiro'!$L$2:$L$4,'Planejamento Físico-Financeiro'!$N$2:$N$4,'Planejamento Físico-Financeiro'!$P$2:$P$4,'Planejamento Físico-Financeiro'!$R$2:$R$4,'Planejamento Físico-Financeiro'!$T$2:$T$4,'Planejamento Físico-Financeiro'!$V$2:$V$4,'Planejamento Físico-Financeiro'!$X$2:$X$4,'Planejamento Físico-Financeiro'!$Z$2:$Z$4,'Planejamento Físico-Financeiro'!$AB$2:$AB$4,'Planejamento Físico-Financeiro'!$AD$2:$AD$4)</c:f>
              <c:multiLvlStrCache>
                <c:ptCount val="15"/>
                <c:lvl>
                  <c:pt idx="0">
                    <c:v>Semana 38</c:v>
                  </c:pt>
                  <c:pt idx="1">
                    <c:v>Semana 39</c:v>
                  </c:pt>
                  <c:pt idx="2">
                    <c:v>Semana 40</c:v>
                  </c:pt>
                  <c:pt idx="3">
                    <c:v>Semana 41</c:v>
                  </c:pt>
                  <c:pt idx="4">
                    <c:v>Semana 42</c:v>
                  </c:pt>
                  <c:pt idx="5">
                    <c:v>Semana 43</c:v>
                  </c:pt>
                  <c:pt idx="6">
                    <c:v>Semana 44</c:v>
                  </c:pt>
                  <c:pt idx="7">
                    <c:v>Semana 45</c:v>
                  </c:pt>
                  <c:pt idx="8">
                    <c:v>Semana 46</c:v>
                  </c:pt>
                  <c:pt idx="9">
                    <c:v>Semana 47</c:v>
                  </c:pt>
                  <c:pt idx="10">
                    <c:v>Semana 48</c:v>
                  </c:pt>
                  <c:pt idx="11">
                    <c:v>Semana 49</c:v>
                  </c:pt>
                  <c:pt idx="12">
                    <c:v>Semana 50</c:v>
                  </c:pt>
                  <c:pt idx="13">
                    <c:v>Semana 51</c:v>
                  </c:pt>
                  <c:pt idx="14">
                    <c:v>Semana 52</c:v>
                  </c:pt>
                </c:lvl>
                <c:lvl>
                  <c:pt idx="0">
                    <c:v>Setembro</c:v>
                  </c:pt>
                  <c:pt idx="2">
                    <c:v>Outubro</c:v>
                  </c:pt>
                  <c:pt idx="7">
                    <c:v>Novembro</c:v>
                  </c:pt>
                  <c:pt idx="11">
                    <c:v>Dezembro</c:v>
                  </c:pt>
                </c:lvl>
                <c:lvl>
                  <c:pt idx="0">
                    <c:v>T3</c:v>
                  </c:pt>
                  <c:pt idx="2">
                    <c:v>T4</c:v>
                  </c:pt>
                </c:lvl>
              </c:multiLvlStrCache>
            </c:multiLvlStrRef>
          </c:cat>
          <c:val>
            <c:numRef>
              <c:extLst>
                <c:ext xmlns:c15="http://schemas.microsoft.com/office/drawing/2012/chart" uri="{02D57815-91ED-43cb-92C2-25804820EDAC}">
                  <c15:fullRef>
                    <c15:sqref>'Planejamento Físico-Financeiro'!$B$123:$AE$123</c15:sqref>
                  </c15:fullRef>
                </c:ext>
              </c:extLst>
              <c:f>('Planejamento Físico-Financeiro'!$B$123,'Planejamento Físico-Financeiro'!$D$123,'Planejamento Físico-Financeiro'!$F$123,'Planejamento Físico-Financeiro'!$H$123,'Planejamento Físico-Financeiro'!$J$123,'Planejamento Físico-Financeiro'!$L$123,'Planejamento Físico-Financeiro'!$N$123,'Planejamento Físico-Financeiro'!$P$123,'Planejamento Físico-Financeiro'!$R$123,'Planejamento Físico-Financeiro'!$T$123,'Planejamento Físico-Financeiro'!$V$123,'Planejamento Físico-Financeiro'!$X$123,'Planejamento Físico-Financeiro'!$Z$123,'Planejamento Físico-Financeiro'!$AB$123,'Planejamento Físico-Financeiro'!$AD$123)</c:f>
              <c:numCache>
                <c:formatCode>0.00%</c:formatCode>
                <c:ptCount val="15"/>
                <c:pt idx="0">
                  <c:v>2.7229708595718848E-2</c:v>
                </c:pt>
                <c:pt idx="1">
                  <c:v>6.1166694745726287E-2</c:v>
                </c:pt>
                <c:pt idx="2">
                  <c:v>7.3518691559656735E-2</c:v>
                </c:pt>
                <c:pt idx="3">
                  <c:v>7.5037966503403955E-2</c:v>
                </c:pt>
                <c:pt idx="4">
                  <c:v>9.5840835195616869E-2</c:v>
                </c:pt>
                <c:pt idx="5">
                  <c:v>4.8968416907174572E-2</c:v>
                </c:pt>
                <c:pt idx="6">
                  <c:v>4.0617997757830891E-2</c:v>
                </c:pt>
                <c:pt idx="7">
                  <c:v>6.2364954737779893E-2</c:v>
                </c:pt>
                <c:pt idx="8">
                  <c:v>9.161618484395119E-2</c:v>
                </c:pt>
                <c:pt idx="9">
                  <c:v>0.12620192962485383</c:v>
                </c:pt>
                <c:pt idx="10">
                  <c:v>0.11742117931879494</c:v>
                </c:pt>
                <c:pt idx="11">
                  <c:v>5.386216577415677E-2</c:v>
                </c:pt>
                <c:pt idx="12">
                  <c:v>4.5018226910281914E-2</c:v>
                </c:pt>
                <c:pt idx="13">
                  <c:v>4.7419101781481857E-2</c:v>
                </c:pt>
                <c:pt idx="14">
                  <c:v>3.3715945743571792E-2</c:v>
                </c:pt>
              </c:numCache>
            </c:numRef>
          </c:val>
          <c:extLst>
            <c:ext xmlns:c16="http://schemas.microsoft.com/office/drawing/2014/chart" uri="{C3380CC4-5D6E-409C-BE32-E72D297353CC}">
              <c16:uniqueId val="{00000001-8351-4033-BDFC-47AD51FC3655}"/>
            </c:ext>
          </c:extLst>
        </c:ser>
        <c:ser>
          <c:idx val="1"/>
          <c:order val="1"/>
          <c:tx>
            <c:strRef>
              <c:f>'Planejamento Físico-Financeiro'!$A$125</c:f>
              <c:strCache>
                <c:ptCount val="1"/>
                <c:pt idx="0">
                  <c:v>Total Fisico Semanal Realizado</c:v>
                </c:pt>
              </c:strCache>
            </c:strRef>
          </c:tx>
          <c:spPr>
            <a:gradFill flip="none" rotWithShape="1">
              <a:gsLst>
                <a:gs pos="0">
                  <a:schemeClr val="accent2">
                    <a:lumMod val="60000"/>
                    <a:lumOff val="40000"/>
                  </a:schemeClr>
                </a:gs>
                <a:gs pos="100000">
                  <a:schemeClr val="accent2">
                    <a:lumMod val="75000"/>
                  </a:schemeClr>
                </a:gs>
              </a:gsLst>
              <a:lin ang="10800000" scaled="1"/>
              <a:tileRect/>
            </a:gradFill>
            <a:ln>
              <a:noFill/>
            </a:ln>
            <a:effectLst/>
          </c:spPr>
          <c:invertIfNegative val="0"/>
          <c:dLbls>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extLst>
                <c:ext xmlns:c15="http://schemas.microsoft.com/office/drawing/2012/chart" uri="{02D57815-91ED-43cb-92C2-25804820EDAC}">
                  <c15:fullRef>
                    <c15:sqref>'Planejamento Físico-Financeiro'!$B$2:$AE$4</c15:sqref>
                  </c15:fullRef>
                </c:ext>
              </c:extLst>
              <c:f>('Planejamento Físico-Financeiro'!$B$2:$B$4,'Planejamento Físico-Financeiro'!$D$2:$D$4,'Planejamento Físico-Financeiro'!$F$2:$F$4,'Planejamento Físico-Financeiro'!$H$2:$H$4,'Planejamento Físico-Financeiro'!$J$2:$J$4,'Planejamento Físico-Financeiro'!$L$2:$L$4,'Planejamento Físico-Financeiro'!$N$2:$N$4,'Planejamento Físico-Financeiro'!$P$2:$P$4,'Planejamento Físico-Financeiro'!$R$2:$R$4,'Planejamento Físico-Financeiro'!$T$2:$T$4,'Planejamento Físico-Financeiro'!$V$2:$V$4,'Planejamento Físico-Financeiro'!$X$2:$X$4,'Planejamento Físico-Financeiro'!$Z$2:$Z$4,'Planejamento Físico-Financeiro'!$AB$2:$AB$4,'Planejamento Físico-Financeiro'!$AD$2:$AD$4)</c:f>
              <c:multiLvlStrCache>
                <c:ptCount val="15"/>
                <c:lvl>
                  <c:pt idx="0">
                    <c:v>Semana 38</c:v>
                  </c:pt>
                  <c:pt idx="1">
                    <c:v>Semana 39</c:v>
                  </c:pt>
                  <c:pt idx="2">
                    <c:v>Semana 40</c:v>
                  </c:pt>
                  <c:pt idx="3">
                    <c:v>Semana 41</c:v>
                  </c:pt>
                  <c:pt idx="4">
                    <c:v>Semana 42</c:v>
                  </c:pt>
                  <c:pt idx="5">
                    <c:v>Semana 43</c:v>
                  </c:pt>
                  <c:pt idx="6">
                    <c:v>Semana 44</c:v>
                  </c:pt>
                  <c:pt idx="7">
                    <c:v>Semana 45</c:v>
                  </c:pt>
                  <c:pt idx="8">
                    <c:v>Semana 46</c:v>
                  </c:pt>
                  <c:pt idx="9">
                    <c:v>Semana 47</c:v>
                  </c:pt>
                  <c:pt idx="10">
                    <c:v>Semana 48</c:v>
                  </c:pt>
                  <c:pt idx="11">
                    <c:v>Semana 49</c:v>
                  </c:pt>
                  <c:pt idx="12">
                    <c:v>Semana 50</c:v>
                  </c:pt>
                  <c:pt idx="13">
                    <c:v>Semana 51</c:v>
                  </c:pt>
                  <c:pt idx="14">
                    <c:v>Semana 52</c:v>
                  </c:pt>
                </c:lvl>
                <c:lvl>
                  <c:pt idx="0">
                    <c:v>Setembro</c:v>
                  </c:pt>
                  <c:pt idx="2">
                    <c:v>Outubro</c:v>
                  </c:pt>
                  <c:pt idx="7">
                    <c:v>Novembro</c:v>
                  </c:pt>
                  <c:pt idx="11">
                    <c:v>Dezembro</c:v>
                  </c:pt>
                </c:lvl>
                <c:lvl>
                  <c:pt idx="0">
                    <c:v>T3</c:v>
                  </c:pt>
                  <c:pt idx="2">
                    <c:v>T4</c:v>
                  </c:pt>
                </c:lvl>
              </c:multiLvlStrCache>
            </c:multiLvlStrRef>
          </c:cat>
          <c:val>
            <c:numRef>
              <c:extLst>
                <c:ext xmlns:c15="http://schemas.microsoft.com/office/drawing/2012/chart" uri="{02D57815-91ED-43cb-92C2-25804820EDAC}">
                  <c15:fullRef>
                    <c15:sqref>'Planejamento Físico-Financeiro'!$B$125:$AE$125</c15:sqref>
                  </c15:fullRef>
                </c:ext>
              </c:extLst>
              <c:f>('Planejamento Físico-Financeiro'!$B$125,'Planejamento Físico-Financeiro'!$D$125,'Planejamento Físico-Financeiro'!$F$125,'Planejamento Físico-Financeiro'!$H$125,'Planejamento Físico-Financeiro'!$J$125,'Planejamento Físico-Financeiro'!$L$125,'Planejamento Físico-Financeiro'!$N$125,'Planejamento Físico-Financeiro'!$P$125,'Planejamento Físico-Financeiro'!$R$125,'Planejamento Físico-Financeiro'!$T$125,'Planejamento Físico-Financeiro'!$V$125,'Planejamento Físico-Financeiro'!$X$125,'Planejamento Físico-Financeiro'!$Z$125,'Planejamento Físico-Financeiro'!$AB$125,'Planejamento Físico-Financeiro'!$AD$125)</c:f>
              <c:numCache>
                <c:formatCode>0.00%</c:formatCode>
                <c:ptCount val="15"/>
                <c:pt idx="0">
                  <c:v>0</c:v>
                </c:pt>
                <c:pt idx="1">
                  <c:v>0</c:v>
                </c:pt>
                <c:pt idx="2">
                  <c:v>0</c:v>
                </c:pt>
                <c:pt idx="3">
                  <c:v>0</c:v>
                </c:pt>
                <c:pt idx="4">
                  <c:v>0</c:v>
                </c:pt>
                <c:pt idx="5">
                  <c:v>0</c:v>
                </c:pt>
                <c:pt idx="6">
                  <c:v>0</c:v>
                </c:pt>
                <c:pt idx="7">
                  <c:v>0</c:v>
                </c:pt>
                <c:pt idx="8">
                  <c:v>0</c:v>
                </c:pt>
                <c:pt idx="9">
                  <c:v>0</c:v>
                </c:pt>
                <c:pt idx="10">
                  <c:v>0</c:v>
                </c:pt>
                <c:pt idx="11">
                  <c:v>5.5790851338585572E-2</c:v>
                </c:pt>
                <c:pt idx="12">
                  <c:v>0</c:v>
                </c:pt>
                <c:pt idx="13">
                  <c:v>0</c:v>
                </c:pt>
                <c:pt idx="14">
                  <c:v>0.24786977282261843</c:v>
                </c:pt>
              </c:numCache>
            </c:numRef>
          </c:val>
          <c:extLst>
            <c:ext xmlns:c16="http://schemas.microsoft.com/office/drawing/2014/chart" uri="{C3380CC4-5D6E-409C-BE32-E72D297353CC}">
              <c16:uniqueId val="{00000002-8351-4033-BDFC-47AD51FC3655}"/>
            </c:ext>
          </c:extLst>
        </c:ser>
        <c:dLbls>
          <c:showLegendKey val="0"/>
          <c:showVal val="1"/>
          <c:showCatName val="0"/>
          <c:showSerName val="0"/>
          <c:showPercent val="0"/>
          <c:showBubbleSize val="0"/>
        </c:dLbls>
        <c:gapWidth val="150"/>
        <c:axId val="521244728"/>
        <c:axId val="521253368"/>
      </c:barChart>
      <c:catAx>
        <c:axId val="521244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800" b="0" i="0" u="none" strike="noStrike" kern="1200" baseline="0">
                <a:solidFill>
                  <a:schemeClr val="tx1"/>
                </a:solidFill>
                <a:latin typeface="+mn-lt"/>
                <a:ea typeface="+mn-ea"/>
                <a:cs typeface="+mn-cs"/>
              </a:defRPr>
            </a:pPr>
            <a:endParaRPr lang="pt-BR"/>
          </a:p>
        </c:txPr>
        <c:crossAx val="521253368"/>
        <c:crosses val="autoZero"/>
        <c:auto val="1"/>
        <c:lblAlgn val="ctr"/>
        <c:lblOffset val="100"/>
        <c:noMultiLvlLbl val="0"/>
      </c:catAx>
      <c:valAx>
        <c:axId val="5212533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solidFill>
                <a:latin typeface="+mn-lt"/>
                <a:ea typeface="+mn-ea"/>
                <a:cs typeface="+mn-cs"/>
              </a:defRPr>
            </a:pPr>
            <a:endParaRPr lang="pt-BR"/>
          </a:p>
        </c:txPr>
        <c:crossAx val="521244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mn-lt"/>
              <a:ea typeface="+mn-ea"/>
              <a:cs typeface="+mn-cs"/>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64000">
          <a:schemeClr val="accent1">
            <a:lumMod val="40000"/>
            <a:lumOff val="60000"/>
          </a:schemeClr>
        </a:gs>
        <a:gs pos="0">
          <a:schemeClr val="bg1"/>
        </a:gs>
        <a:gs pos="100000">
          <a:schemeClr val="accent1">
            <a:lumMod val="60000"/>
            <a:lumOff val="40000"/>
          </a:schemeClr>
        </a:gs>
      </a:gsLst>
      <a:lin ang="2700000" scaled="1"/>
      <a:tileRect/>
    </a:gradFill>
    <a:ln w="9525" cap="flat" cmpd="sng" algn="ctr">
      <a:solidFill>
        <a:schemeClr val="tx1">
          <a:lumMod val="15000"/>
          <a:lumOff val="85000"/>
        </a:schemeClr>
      </a:solidFill>
      <a:round/>
    </a:ln>
    <a:effectLst/>
  </c:spPr>
  <c:txPr>
    <a:bodyPr/>
    <a:lstStyle/>
    <a:p>
      <a:pPr>
        <a:defRPr sz="1800">
          <a:solidFill>
            <a:schemeClr val="tx1"/>
          </a:solidFill>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0</xdr:rowOff>
    </xdr:from>
    <xdr:to>
      <xdr:col>27</xdr:col>
      <xdr:colOff>0</xdr:colOff>
      <xdr:row>70</xdr:row>
      <xdr:rowOff>95250</xdr:rowOff>
    </xdr:to>
    <xdr:graphicFrame macro="">
      <xdr:nvGraphicFramePr>
        <xdr:cNvPr id="2" name="Gráfico 1">
          <a:extLst>
            <a:ext uri="{FF2B5EF4-FFF2-40B4-BE49-F238E27FC236}">
              <a16:creationId xmlns:a16="http://schemas.microsoft.com/office/drawing/2014/main" id="{356D6C9F-382A-4FDC-9F57-94E16BC998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27</xdr:col>
      <xdr:colOff>0</xdr:colOff>
      <xdr:row>34</xdr:row>
      <xdr:rowOff>0</xdr:rowOff>
    </xdr:to>
    <xdr:graphicFrame macro="">
      <xdr:nvGraphicFramePr>
        <xdr:cNvPr id="3" name="Gráfico 2">
          <a:extLst>
            <a:ext uri="{FF2B5EF4-FFF2-40B4-BE49-F238E27FC236}">
              <a16:creationId xmlns:a16="http://schemas.microsoft.com/office/drawing/2014/main" id="{5EDE97DC-D2B9-4237-9D2C-4AE7ED753F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3174</xdr:colOff>
      <xdr:row>37</xdr:row>
      <xdr:rowOff>31750</xdr:rowOff>
    </xdr:from>
    <xdr:to>
      <xdr:col>27</xdr:col>
      <xdr:colOff>0</xdr:colOff>
      <xdr:row>74</xdr:row>
      <xdr:rowOff>0</xdr:rowOff>
    </xdr:to>
    <xdr:graphicFrame macro="">
      <xdr:nvGraphicFramePr>
        <xdr:cNvPr id="2" name="Gráfico 1">
          <a:extLst>
            <a:ext uri="{FF2B5EF4-FFF2-40B4-BE49-F238E27FC236}">
              <a16:creationId xmlns:a16="http://schemas.microsoft.com/office/drawing/2014/main" id="{9EE711C3-E6F8-4AF5-899B-8AAA97A6E2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27</xdr:col>
      <xdr:colOff>0</xdr:colOff>
      <xdr:row>37</xdr:row>
      <xdr:rowOff>0</xdr:rowOff>
    </xdr:to>
    <xdr:graphicFrame macro="">
      <xdr:nvGraphicFramePr>
        <xdr:cNvPr id="3" name="Gráfico 2">
          <a:extLst>
            <a:ext uri="{FF2B5EF4-FFF2-40B4-BE49-F238E27FC236}">
              <a16:creationId xmlns:a16="http://schemas.microsoft.com/office/drawing/2014/main" id="{9801FEE7-4855-43F5-8ADA-7EAC64BB0F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26"/>
  <sheetViews>
    <sheetView showGridLines="0" workbookViewId="0">
      <pane xSplit="1" ySplit="5" topLeftCell="U38" activePane="bottomRight" state="frozen"/>
      <selection pane="topRight" activeCell="B1" sqref="B1"/>
      <selection pane="bottomLeft" activeCell="A6" sqref="A6"/>
      <selection pane="bottomRight" activeCell="Y54" sqref="Y54"/>
    </sheetView>
  </sheetViews>
  <sheetFormatPr defaultRowHeight="11.25" x14ac:dyDescent="0.2"/>
  <cols>
    <col min="1" max="1" width="33.85546875" style="1" bestFit="1" customWidth="1"/>
    <col min="2" max="2" width="10.7109375" style="1" bestFit="1" customWidth="1"/>
    <col min="3" max="3" width="12.85546875" style="1" bestFit="1" customWidth="1"/>
    <col min="4" max="4" width="10.7109375" style="1" bestFit="1" customWidth="1"/>
    <col min="5" max="5" width="12.85546875" style="1" bestFit="1" customWidth="1"/>
    <col min="6" max="6" width="10.7109375" style="1" bestFit="1" customWidth="1"/>
    <col min="7" max="7" width="12.85546875" style="1" bestFit="1" customWidth="1"/>
    <col min="8" max="8" width="10.7109375" style="1" bestFit="1" customWidth="1"/>
    <col min="9" max="9" width="12.85546875" style="1" bestFit="1" customWidth="1"/>
    <col min="10" max="10" width="10.7109375" style="1" bestFit="1" customWidth="1"/>
    <col min="11" max="11" width="12.85546875" style="1" bestFit="1" customWidth="1"/>
    <col min="12" max="12" width="10.7109375" style="1" bestFit="1" customWidth="1"/>
    <col min="13" max="13" width="12.85546875" style="1" bestFit="1" customWidth="1"/>
    <col min="14" max="14" width="10.7109375" style="1" bestFit="1" customWidth="1"/>
    <col min="15" max="15" width="12.85546875" style="1" bestFit="1" customWidth="1"/>
    <col min="16" max="16" width="10.7109375" style="1" bestFit="1" customWidth="1"/>
    <col min="17" max="17" width="12.85546875" style="1" bestFit="1" customWidth="1"/>
    <col min="18" max="18" width="10.7109375" style="1" bestFit="1" customWidth="1"/>
    <col min="19" max="19" width="12.85546875" style="1" bestFit="1" customWidth="1"/>
    <col min="20" max="20" width="10.7109375" style="1" bestFit="1" customWidth="1"/>
    <col min="21" max="21" width="12.85546875" style="1" bestFit="1" customWidth="1"/>
    <col min="22" max="22" width="10.7109375" style="1" bestFit="1" customWidth="1"/>
    <col min="23" max="23" width="12.85546875" style="1" bestFit="1" customWidth="1"/>
    <col min="24" max="24" width="10.7109375" style="1" bestFit="1" customWidth="1"/>
    <col min="25" max="25" width="12.85546875" style="1" bestFit="1" customWidth="1"/>
    <col min="26" max="26" width="10.7109375" style="1" bestFit="1" customWidth="1"/>
    <col min="27" max="27" width="12.85546875" style="1" bestFit="1" customWidth="1"/>
    <col min="28" max="28" width="10.7109375" style="1" bestFit="1" customWidth="1"/>
    <col min="29" max="29" width="12.85546875" style="1" bestFit="1" customWidth="1"/>
    <col min="30" max="30" width="10.7109375" style="1" bestFit="1" customWidth="1"/>
    <col min="31" max="31" width="12.85546875" style="1" bestFit="1" customWidth="1"/>
    <col min="32" max="32" width="11.5703125" style="1" bestFit="1" customWidth="1"/>
    <col min="33" max="16384" width="9.140625" style="1"/>
  </cols>
  <sheetData>
    <row r="1" spans="1:32" ht="12" x14ac:dyDescent="0.2">
      <c r="A1" s="2" t="s">
        <v>0</v>
      </c>
      <c r="B1" s="18" t="s">
        <v>1</v>
      </c>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24" t="s">
        <v>2</v>
      </c>
    </row>
    <row r="2" spans="1:32" ht="12" x14ac:dyDescent="0.2">
      <c r="A2" s="2" t="s">
        <v>3</v>
      </c>
      <c r="B2" s="18" t="s">
        <v>4</v>
      </c>
      <c r="C2" s="18"/>
      <c r="D2" s="18"/>
      <c r="E2" s="18"/>
      <c r="F2" s="18" t="s">
        <v>5</v>
      </c>
      <c r="G2" s="18"/>
      <c r="H2" s="18"/>
      <c r="I2" s="18"/>
      <c r="J2" s="18"/>
      <c r="K2" s="18"/>
      <c r="L2" s="18"/>
      <c r="M2" s="18"/>
      <c r="N2" s="18"/>
      <c r="O2" s="18"/>
      <c r="P2" s="18"/>
      <c r="Q2" s="18"/>
      <c r="R2" s="18"/>
      <c r="S2" s="18"/>
      <c r="T2" s="18"/>
      <c r="U2" s="18"/>
      <c r="V2" s="18"/>
      <c r="W2" s="18"/>
      <c r="X2" s="18"/>
      <c r="Y2" s="18"/>
      <c r="Z2" s="18"/>
      <c r="AA2" s="18"/>
      <c r="AB2" s="18"/>
      <c r="AC2" s="18"/>
      <c r="AD2" s="18"/>
      <c r="AE2" s="18"/>
      <c r="AF2" s="24"/>
    </row>
    <row r="3" spans="1:32" ht="12" x14ac:dyDescent="0.2">
      <c r="A3" s="2" t="s">
        <v>74</v>
      </c>
      <c r="B3" s="18" t="s">
        <v>77</v>
      </c>
      <c r="C3" s="18"/>
      <c r="D3" s="18"/>
      <c r="E3" s="18"/>
      <c r="F3" s="18" t="s">
        <v>78</v>
      </c>
      <c r="G3" s="18"/>
      <c r="H3" s="18"/>
      <c r="I3" s="18"/>
      <c r="J3" s="18"/>
      <c r="K3" s="18"/>
      <c r="L3" s="18"/>
      <c r="M3" s="18"/>
      <c r="N3" s="18"/>
      <c r="O3" s="18"/>
      <c r="P3" s="18" t="s">
        <v>79</v>
      </c>
      <c r="Q3" s="18"/>
      <c r="R3" s="18"/>
      <c r="S3" s="18"/>
      <c r="T3" s="18"/>
      <c r="U3" s="18"/>
      <c r="V3" s="18"/>
      <c r="W3" s="18"/>
      <c r="X3" s="18" t="s">
        <v>80</v>
      </c>
      <c r="Y3" s="18"/>
      <c r="Z3" s="18"/>
      <c r="AA3" s="18"/>
      <c r="AB3" s="18"/>
      <c r="AC3" s="18"/>
      <c r="AD3" s="18"/>
      <c r="AE3" s="18"/>
      <c r="AF3" s="24"/>
    </row>
    <row r="4" spans="1:32" ht="12" x14ac:dyDescent="0.2">
      <c r="A4" s="15" t="s">
        <v>81</v>
      </c>
      <c r="B4" s="2" t="s">
        <v>6</v>
      </c>
      <c r="C4" s="2"/>
      <c r="D4" s="16" t="s">
        <v>7</v>
      </c>
      <c r="E4" s="17"/>
      <c r="F4" s="16" t="s">
        <v>8</v>
      </c>
      <c r="G4" s="17"/>
      <c r="H4" s="16" t="s">
        <v>9</v>
      </c>
      <c r="I4" s="17"/>
      <c r="J4" s="16" t="s">
        <v>10</v>
      </c>
      <c r="K4" s="17"/>
      <c r="L4" s="16" t="s">
        <v>11</v>
      </c>
      <c r="M4" s="17"/>
      <c r="N4" s="16" t="s">
        <v>12</v>
      </c>
      <c r="O4" s="17"/>
      <c r="P4" s="16" t="s">
        <v>13</v>
      </c>
      <c r="Q4" s="17"/>
      <c r="R4" s="16" t="s">
        <v>14</v>
      </c>
      <c r="S4" s="17"/>
      <c r="T4" s="16" t="s">
        <v>15</v>
      </c>
      <c r="U4" s="17"/>
      <c r="V4" s="16" t="s">
        <v>16</v>
      </c>
      <c r="W4" s="17"/>
      <c r="X4" s="16" t="s">
        <v>17</v>
      </c>
      <c r="Y4" s="17"/>
      <c r="Z4" s="16" t="s">
        <v>18</v>
      </c>
      <c r="AA4" s="17"/>
      <c r="AB4" s="16" t="s">
        <v>19</v>
      </c>
      <c r="AC4" s="17"/>
      <c r="AD4" s="16" t="s">
        <v>20</v>
      </c>
      <c r="AE4" s="17"/>
      <c r="AF4" s="24"/>
    </row>
    <row r="5" spans="1:32" ht="12" x14ac:dyDescent="0.2">
      <c r="A5" s="15"/>
      <c r="B5" s="2" t="s">
        <v>75</v>
      </c>
      <c r="C5" s="2" t="s">
        <v>76</v>
      </c>
      <c r="D5" s="2" t="s">
        <v>75</v>
      </c>
      <c r="E5" s="2" t="s">
        <v>76</v>
      </c>
      <c r="F5" s="2" t="s">
        <v>75</v>
      </c>
      <c r="G5" s="2" t="s">
        <v>76</v>
      </c>
      <c r="H5" s="2" t="s">
        <v>75</v>
      </c>
      <c r="I5" s="2" t="s">
        <v>76</v>
      </c>
      <c r="J5" s="2" t="s">
        <v>75</v>
      </c>
      <c r="K5" s="2" t="s">
        <v>76</v>
      </c>
      <c r="L5" s="2" t="s">
        <v>75</v>
      </c>
      <c r="M5" s="2" t="s">
        <v>76</v>
      </c>
      <c r="N5" s="2" t="s">
        <v>75</v>
      </c>
      <c r="O5" s="2" t="s">
        <v>76</v>
      </c>
      <c r="P5" s="2" t="s">
        <v>75</v>
      </c>
      <c r="Q5" s="2" t="s">
        <v>76</v>
      </c>
      <c r="R5" s="2" t="s">
        <v>75</v>
      </c>
      <c r="S5" s="2" t="s">
        <v>76</v>
      </c>
      <c r="T5" s="2" t="s">
        <v>75</v>
      </c>
      <c r="U5" s="2" t="s">
        <v>76</v>
      </c>
      <c r="V5" s="2" t="s">
        <v>75</v>
      </c>
      <c r="W5" s="2" t="s">
        <v>76</v>
      </c>
      <c r="X5" s="2" t="s">
        <v>75</v>
      </c>
      <c r="Y5" s="2" t="s">
        <v>76</v>
      </c>
      <c r="Z5" s="2" t="s">
        <v>75</v>
      </c>
      <c r="AA5" s="2" t="s">
        <v>76</v>
      </c>
      <c r="AB5" s="2" t="s">
        <v>75</v>
      </c>
      <c r="AC5" s="2" t="s">
        <v>76</v>
      </c>
      <c r="AD5" s="2" t="s">
        <v>75</v>
      </c>
      <c r="AE5" s="2" t="s">
        <v>76</v>
      </c>
      <c r="AF5" s="24"/>
    </row>
    <row r="6" spans="1:32" x14ac:dyDescent="0.2">
      <c r="A6" s="21" t="s">
        <v>73</v>
      </c>
      <c r="B6" s="5">
        <f>SUM(B8,B10)</f>
        <v>15569.07</v>
      </c>
      <c r="C6" s="5">
        <f t="shared" ref="C6:AE6" si="0">SUM(C8,C10)</f>
        <v>0</v>
      </c>
      <c r="D6" s="5">
        <f t="shared" si="0"/>
        <v>17187.990000000002</v>
      </c>
      <c r="E6" s="5">
        <f t="shared" si="0"/>
        <v>0</v>
      </c>
      <c r="F6" s="5">
        <f t="shared" si="0"/>
        <v>17187.990000000002</v>
      </c>
      <c r="G6" s="5">
        <f t="shared" si="0"/>
        <v>0</v>
      </c>
      <c r="H6" s="5">
        <f t="shared" si="0"/>
        <v>13750.390000000001</v>
      </c>
      <c r="I6" s="5">
        <f t="shared" si="0"/>
        <v>0</v>
      </c>
      <c r="J6" s="5">
        <f t="shared" si="0"/>
        <v>13140.68</v>
      </c>
      <c r="K6" s="5">
        <f t="shared" si="0"/>
        <v>0</v>
      </c>
      <c r="L6" s="5">
        <f t="shared" si="0"/>
        <v>13140.68</v>
      </c>
      <c r="M6" s="5">
        <f t="shared" si="0"/>
        <v>0</v>
      </c>
      <c r="N6" s="5">
        <f t="shared" si="0"/>
        <v>13140.68</v>
      </c>
      <c r="O6" s="5">
        <f t="shared" si="0"/>
        <v>0</v>
      </c>
      <c r="P6" s="5">
        <f t="shared" si="0"/>
        <v>13140.68</v>
      </c>
      <c r="Q6" s="5">
        <f t="shared" si="0"/>
        <v>0</v>
      </c>
      <c r="R6" s="5">
        <f t="shared" si="0"/>
        <v>10512.54</v>
      </c>
      <c r="S6" s="5">
        <f t="shared" si="0"/>
        <v>0</v>
      </c>
      <c r="T6" s="5">
        <f t="shared" si="0"/>
        <v>13140.68</v>
      </c>
      <c r="U6" s="5">
        <f t="shared" si="0"/>
        <v>0</v>
      </c>
      <c r="V6" s="5">
        <f t="shared" si="0"/>
        <v>13140.68</v>
      </c>
      <c r="W6" s="5">
        <f t="shared" si="0"/>
        <v>0</v>
      </c>
      <c r="X6" s="5">
        <f t="shared" si="0"/>
        <v>13140.68</v>
      </c>
      <c r="Y6" s="5">
        <f t="shared" si="0"/>
        <v>0</v>
      </c>
      <c r="Z6" s="5">
        <f t="shared" si="0"/>
        <v>13140.68</v>
      </c>
      <c r="AA6" s="5">
        <f t="shared" si="0"/>
        <v>0</v>
      </c>
      <c r="AB6" s="5">
        <f t="shared" si="0"/>
        <v>13140.68</v>
      </c>
      <c r="AC6" s="5">
        <f t="shared" si="0"/>
        <v>0</v>
      </c>
      <c r="AD6" s="5">
        <f t="shared" si="0"/>
        <v>13140.68</v>
      </c>
      <c r="AE6" s="5">
        <f t="shared" si="0"/>
        <v>0</v>
      </c>
      <c r="AF6" s="5">
        <f>AD6+AB6+Z6+X6+V6+T6+R6+P6+N6+L6+J6+H6+F6+D6+B6</f>
        <v>205614.77999999997</v>
      </c>
    </row>
    <row r="7" spans="1:32" x14ac:dyDescent="0.2">
      <c r="A7" s="21"/>
      <c r="B7" s="6">
        <f>B6/$AF6</f>
        <v>7.5719605370781234E-2</v>
      </c>
      <c r="C7" s="6">
        <f t="shared" ref="C7:AF7" si="1">C6/$AF6</f>
        <v>0</v>
      </c>
      <c r="D7" s="6">
        <f t="shared" si="1"/>
        <v>8.359316387664352E-2</v>
      </c>
      <c r="E7" s="6">
        <f t="shared" si="1"/>
        <v>0</v>
      </c>
      <c r="F7" s="6">
        <f t="shared" si="1"/>
        <v>8.359316387664352E-2</v>
      </c>
      <c r="G7" s="6">
        <f t="shared" si="1"/>
        <v>0</v>
      </c>
      <c r="H7" s="6">
        <f t="shared" si="1"/>
        <v>6.6874521374387597E-2</v>
      </c>
      <c r="I7" s="6">
        <f t="shared" si="1"/>
        <v>0</v>
      </c>
      <c r="J7" s="6">
        <f t="shared" si="1"/>
        <v>6.3909218977351731E-2</v>
      </c>
      <c r="K7" s="6">
        <f t="shared" si="1"/>
        <v>0</v>
      </c>
      <c r="L7" s="6">
        <f t="shared" si="1"/>
        <v>6.3909218977351731E-2</v>
      </c>
      <c r="M7" s="6">
        <f t="shared" si="1"/>
        <v>0</v>
      </c>
      <c r="N7" s="6">
        <f t="shared" si="1"/>
        <v>6.3909218977351731E-2</v>
      </c>
      <c r="O7" s="6">
        <f t="shared" si="1"/>
        <v>0</v>
      </c>
      <c r="P7" s="6">
        <f t="shared" si="1"/>
        <v>6.3909218977351731E-2</v>
      </c>
      <c r="Q7" s="6">
        <f t="shared" si="1"/>
        <v>0</v>
      </c>
      <c r="R7" s="6">
        <f t="shared" si="1"/>
        <v>5.1127355728026957E-2</v>
      </c>
      <c r="S7" s="6">
        <f t="shared" si="1"/>
        <v>0</v>
      </c>
      <c r="T7" s="6">
        <f t="shared" si="1"/>
        <v>6.3909218977351731E-2</v>
      </c>
      <c r="U7" s="6">
        <f t="shared" si="1"/>
        <v>0</v>
      </c>
      <c r="V7" s="6">
        <f t="shared" si="1"/>
        <v>6.3909218977351731E-2</v>
      </c>
      <c r="W7" s="6">
        <f t="shared" si="1"/>
        <v>0</v>
      </c>
      <c r="X7" s="6">
        <f t="shared" si="1"/>
        <v>6.3909218977351731E-2</v>
      </c>
      <c r="Y7" s="6">
        <f t="shared" si="1"/>
        <v>0</v>
      </c>
      <c r="Z7" s="6">
        <f t="shared" si="1"/>
        <v>6.3909218977351731E-2</v>
      </c>
      <c r="AA7" s="6">
        <f t="shared" si="1"/>
        <v>0</v>
      </c>
      <c r="AB7" s="6">
        <f t="shared" si="1"/>
        <v>6.3909218977351731E-2</v>
      </c>
      <c r="AC7" s="6">
        <f t="shared" si="1"/>
        <v>0</v>
      </c>
      <c r="AD7" s="6">
        <f t="shared" si="1"/>
        <v>6.3909218977351731E-2</v>
      </c>
      <c r="AE7" s="6">
        <f t="shared" si="1"/>
        <v>0</v>
      </c>
      <c r="AF7" s="6">
        <f t="shared" si="1"/>
        <v>1</v>
      </c>
    </row>
    <row r="8" spans="1:32" x14ac:dyDescent="0.2">
      <c r="A8" s="20" t="s">
        <v>21</v>
      </c>
      <c r="B8" s="7">
        <v>2428.39</v>
      </c>
      <c r="C8" s="7">
        <f>C9*$AF8</f>
        <v>0</v>
      </c>
      <c r="D8" s="7">
        <v>4047.31</v>
      </c>
      <c r="E8" s="7">
        <f>E9*$AF8</f>
        <v>0</v>
      </c>
      <c r="F8" s="7">
        <v>4047.31</v>
      </c>
      <c r="G8" s="7">
        <f>G9*$AF8</f>
        <v>0</v>
      </c>
      <c r="H8" s="7">
        <v>3237.85</v>
      </c>
      <c r="I8" s="7">
        <f>I9*$AF8</f>
        <v>0</v>
      </c>
      <c r="J8" s="7">
        <v>0</v>
      </c>
      <c r="K8" s="7">
        <f>K9*$AF8</f>
        <v>0</v>
      </c>
      <c r="L8" s="7">
        <v>0</v>
      </c>
      <c r="M8" s="7">
        <f>M9*$AF8</f>
        <v>0</v>
      </c>
      <c r="N8" s="7">
        <v>0</v>
      </c>
      <c r="O8" s="7">
        <f>O9*$AF8</f>
        <v>0</v>
      </c>
      <c r="P8" s="7">
        <v>0</v>
      </c>
      <c r="Q8" s="7">
        <f>Q9*$AF8</f>
        <v>0</v>
      </c>
      <c r="R8" s="7">
        <v>0</v>
      </c>
      <c r="S8" s="7">
        <f>S9*$AF8</f>
        <v>0</v>
      </c>
      <c r="T8" s="7">
        <v>0</v>
      </c>
      <c r="U8" s="7">
        <f>U9*$AF8</f>
        <v>0</v>
      </c>
      <c r="V8" s="7">
        <v>0</v>
      </c>
      <c r="W8" s="7">
        <f>W9*$AF8</f>
        <v>0</v>
      </c>
      <c r="X8" s="7">
        <v>0</v>
      </c>
      <c r="Y8" s="7">
        <f>Y9*$AF8</f>
        <v>0</v>
      </c>
      <c r="Z8" s="7">
        <v>0</v>
      </c>
      <c r="AA8" s="7">
        <f>AA9*$AF8</f>
        <v>0</v>
      </c>
      <c r="AB8" s="7">
        <v>0</v>
      </c>
      <c r="AC8" s="7">
        <f>AC9*$AF8</f>
        <v>0</v>
      </c>
      <c r="AD8" s="7">
        <v>0</v>
      </c>
      <c r="AE8" s="7">
        <f>AE9*$AF8</f>
        <v>0</v>
      </c>
      <c r="AF8" s="7">
        <f>AD8+AB8+Z8+X8+V8+T8+R8+P8+N8+L8+J8+H8+F8+D8+B8</f>
        <v>13760.859999999999</v>
      </c>
    </row>
    <row r="9" spans="1:32" x14ac:dyDescent="0.2">
      <c r="A9" s="20"/>
      <c r="B9" s="6">
        <f>B8/$AF8</f>
        <v>0.17647080197022572</v>
      </c>
      <c r="C9" s="6"/>
      <c r="D9" s="6">
        <f>D8/$AF8</f>
        <v>0.29411751881786458</v>
      </c>
      <c r="E9" s="6"/>
      <c r="F9" s="6">
        <f>F8/$AF8</f>
        <v>0.29411751881786458</v>
      </c>
      <c r="G9" s="6"/>
      <c r="H9" s="6">
        <f>H8/$AF8</f>
        <v>0.23529416039404516</v>
      </c>
      <c r="I9" s="6"/>
      <c r="J9" s="6">
        <f>J8/$AF8</f>
        <v>0</v>
      </c>
      <c r="K9" s="6"/>
      <c r="L9" s="6">
        <f>L8/$AF8</f>
        <v>0</v>
      </c>
      <c r="M9" s="6"/>
      <c r="N9" s="6">
        <f>N8/$AF8</f>
        <v>0</v>
      </c>
      <c r="O9" s="6"/>
      <c r="P9" s="6">
        <f>P8/$AF8</f>
        <v>0</v>
      </c>
      <c r="Q9" s="6"/>
      <c r="R9" s="6">
        <f>R8/$AF8</f>
        <v>0</v>
      </c>
      <c r="S9" s="6"/>
      <c r="T9" s="6">
        <f>T8/$AF8</f>
        <v>0</v>
      </c>
      <c r="U9" s="6"/>
      <c r="V9" s="6">
        <f>V8/$AF8</f>
        <v>0</v>
      </c>
      <c r="W9" s="6"/>
      <c r="X9" s="6">
        <f>X8/$AF8</f>
        <v>0</v>
      </c>
      <c r="Y9" s="6"/>
      <c r="Z9" s="6">
        <f>Z8/$AF8</f>
        <v>0</v>
      </c>
      <c r="AA9" s="6"/>
      <c r="AB9" s="6">
        <f>AB8/$AF8</f>
        <v>0</v>
      </c>
      <c r="AC9" s="6"/>
      <c r="AD9" s="6">
        <f>AD8/$AF8</f>
        <v>0</v>
      </c>
      <c r="AE9" s="6"/>
      <c r="AF9" s="6"/>
    </row>
    <row r="10" spans="1:32" x14ac:dyDescent="0.2">
      <c r="A10" s="20" t="s">
        <v>72</v>
      </c>
      <c r="B10" s="7">
        <v>13140.68</v>
      </c>
      <c r="C10" s="7">
        <f>C11*$AF10</f>
        <v>0</v>
      </c>
      <c r="D10" s="7">
        <v>13140.68</v>
      </c>
      <c r="E10" s="7">
        <f>E11*$AF10</f>
        <v>0</v>
      </c>
      <c r="F10" s="7">
        <v>13140.68</v>
      </c>
      <c r="G10" s="7">
        <f>G11*$AF10</f>
        <v>0</v>
      </c>
      <c r="H10" s="7">
        <v>10512.54</v>
      </c>
      <c r="I10" s="7">
        <f>I11*$AF10</f>
        <v>0</v>
      </c>
      <c r="J10" s="7">
        <v>13140.68</v>
      </c>
      <c r="K10" s="7">
        <f>K11*$AF10</f>
        <v>0</v>
      </c>
      <c r="L10" s="7">
        <v>13140.68</v>
      </c>
      <c r="M10" s="7">
        <f>M11*$AF10</f>
        <v>0</v>
      </c>
      <c r="N10" s="7">
        <v>13140.68</v>
      </c>
      <c r="O10" s="7">
        <f>O11*$AF10</f>
        <v>0</v>
      </c>
      <c r="P10" s="7">
        <v>13140.68</v>
      </c>
      <c r="Q10" s="7">
        <f>Q11*$AF10</f>
        <v>0</v>
      </c>
      <c r="R10" s="7">
        <v>10512.54</v>
      </c>
      <c r="S10" s="7">
        <f>S11*$AF10</f>
        <v>0</v>
      </c>
      <c r="T10" s="7">
        <v>13140.68</v>
      </c>
      <c r="U10" s="7">
        <f>U11*$AF10</f>
        <v>0</v>
      </c>
      <c r="V10" s="7">
        <v>13140.68</v>
      </c>
      <c r="W10" s="7">
        <f>W11*$AF10</f>
        <v>0</v>
      </c>
      <c r="X10" s="7">
        <v>13140.68</v>
      </c>
      <c r="Y10" s="7">
        <f>Y11*$AF10</f>
        <v>0</v>
      </c>
      <c r="Z10" s="7">
        <v>13140.68</v>
      </c>
      <c r="AA10" s="7">
        <f>AA11*$AF10</f>
        <v>0</v>
      </c>
      <c r="AB10" s="7">
        <v>13140.68</v>
      </c>
      <c r="AC10" s="7">
        <f>AC11*$AF10</f>
        <v>0</v>
      </c>
      <c r="AD10" s="7">
        <v>13140.68</v>
      </c>
      <c r="AE10" s="7">
        <f>AE11*$AF10</f>
        <v>0</v>
      </c>
      <c r="AF10" s="7">
        <f>AD10+AB10+Z10+X10+V10+T10+R10+P10+N10+L10+J10+H10+F10+D10+B10</f>
        <v>191853.91999999995</v>
      </c>
    </row>
    <row r="11" spans="1:32" x14ac:dyDescent="0.2">
      <c r="A11" s="20"/>
      <c r="B11" s="6">
        <f>B10/$AF10</f>
        <v>6.8493153540985785E-2</v>
      </c>
      <c r="C11" s="6"/>
      <c r="D11" s="6">
        <f>D10/$AF10</f>
        <v>6.8493153540985785E-2</v>
      </c>
      <c r="E11" s="6"/>
      <c r="F11" s="6">
        <f>F10/$AF10</f>
        <v>6.8493153540985785E-2</v>
      </c>
      <c r="G11" s="6"/>
      <c r="H11" s="6">
        <f>H10/$AF10</f>
        <v>5.4794501983592536E-2</v>
      </c>
      <c r="I11" s="6"/>
      <c r="J11" s="6">
        <f>J10/$AF10</f>
        <v>6.8493153540985785E-2</v>
      </c>
      <c r="K11" s="6"/>
      <c r="L11" s="6">
        <f>L10/$AF10</f>
        <v>6.8493153540985785E-2</v>
      </c>
      <c r="M11" s="6"/>
      <c r="N11" s="6">
        <f>N10/$AF10</f>
        <v>6.8493153540985785E-2</v>
      </c>
      <c r="O11" s="6"/>
      <c r="P11" s="6">
        <f>P10/$AF10</f>
        <v>6.8493153540985785E-2</v>
      </c>
      <c r="Q11" s="6"/>
      <c r="R11" s="6">
        <f>R10/$AF10</f>
        <v>5.4794501983592536E-2</v>
      </c>
      <c r="S11" s="6"/>
      <c r="T11" s="6">
        <f>T10/$AF10</f>
        <v>6.8493153540985785E-2</v>
      </c>
      <c r="U11" s="6"/>
      <c r="V11" s="6">
        <f>V10/$AF10</f>
        <v>6.8493153540985785E-2</v>
      </c>
      <c r="W11" s="6"/>
      <c r="X11" s="6">
        <f>X10/$AF10</f>
        <v>6.8493153540985785E-2</v>
      </c>
      <c r="Y11" s="6"/>
      <c r="Z11" s="6">
        <f>Z10/$AF10</f>
        <v>6.8493153540985785E-2</v>
      </c>
      <c r="AA11" s="6"/>
      <c r="AB11" s="6">
        <f>AB10/$AF10</f>
        <v>6.8493153540985785E-2</v>
      </c>
      <c r="AC11" s="6"/>
      <c r="AD11" s="6">
        <f>AD10/$AF10</f>
        <v>6.8493153540985785E-2</v>
      </c>
      <c r="AE11" s="6"/>
      <c r="AF11" s="6"/>
    </row>
    <row r="12" spans="1:32" x14ac:dyDescent="0.2">
      <c r="A12" s="21" t="s">
        <v>22</v>
      </c>
      <c r="B12" s="5">
        <f>SUM(B14,B16,B18,B20)</f>
        <v>375.26</v>
      </c>
      <c r="C12" s="5">
        <f t="shared" ref="C12:AE12" si="2">SUM(C14,C16,C18,C20)</f>
        <v>0</v>
      </c>
      <c r="D12" s="5">
        <f t="shared" si="2"/>
        <v>1155.96</v>
      </c>
      <c r="E12" s="5">
        <f t="shared" si="2"/>
        <v>0</v>
      </c>
      <c r="F12" s="5">
        <f t="shared" si="2"/>
        <v>0</v>
      </c>
      <c r="G12" s="5">
        <f t="shared" si="2"/>
        <v>0</v>
      </c>
      <c r="H12" s="5">
        <f t="shared" si="2"/>
        <v>0</v>
      </c>
      <c r="I12" s="5">
        <f t="shared" si="2"/>
        <v>0</v>
      </c>
      <c r="J12" s="5">
        <f t="shared" si="2"/>
        <v>0</v>
      </c>
      <c r="K12" s="5">
        <f t="shared" si="2"/>
        <v>0</v>
      </c>
      <c r="L12" s="5">
        <f t="shared" si="2"/>
        <v>0</v>
      </c>
      <c r="M12" s="5">
        <f t="shared" si="2"/>
        <v>0</v>
      </c>
      <c r="N12" s="5">
        <f t="shared" si="2"/>
        <v>0</v>
      </c>
      <c r="O12" s="5">
        <f t="shared" si="2"/>
        <v>0</v>
      </c>
      <c r="P12" s="5">
        <f t="shared" si="2"/>
        <v>0</v>
      </c>
      <c r="Q12" s="5">
        <f t="shared" si="2"/>
        <v>0</v>
      </c>
      <c r="R12" s="5">
        <f t="shared" si="2"/>
        <v>0</v>
      </c>
      <c r="S12" s="5">
        <f t="shared" si="2"/>
        <v>0</v>
      </c>
      <c r="T12" s="5">
        <f t="shared" si="2"/>
        <v>0</v>
      </c>
      <c r="U12" s="5">
        <f t="shared" si="2"/>
        <v>0</v>
      </c>
      <c r="V12" s="5">
        <f t="shared" si="2"/>
        <v>0</v>
      </c>
      <c r="W12" s="5">
        <f t="shared" si="2"/>
        <v>0</v>
      </c>
      <c r="X12" s="5">
        <f t="shared" si="2"/>
        <v>0</v>
      </c>
      <c r="Y12" s="5">
        <f t="shared" si="2"/>
        <v>0</v>
      </c>
      <c r="Z12" s="5">
        <f t="shared" si="2"/>
        <v>0</v>
      </c>
      <c r="AA12" s="5">
        <f t="shared" si="2"/>
        <v>0</v>
      </c>
      <c r="AB12" s="5">
        <f t="shared" si="2"/>
        <v>0</v>
      </c>
      <c r="AC12" s="5">
        <f t="shared" si="2"/>
        <v>0</v>
      </c>
      <c r="AD12" s="5">
        <f t="shared" si="2"/>
        <v>0</v>
      </c>
      <c r="AE12" s="5">
        <f t="shared" si="2"/>
        <v>0</v>
      </c>
      <c r="AF12" s="5">
        <f>AD12+AB12+Z12+X12+V12+T12+R12+P12+N12+L12+J12+H12+F12+D12+B12</f>
        <v>1531.22</v>
      </c>
    </row>
    <row r="13" spans="1:32" x14ac:dyDescent="0.2">
      <c r="A13" s="21"/>
      <c r="B13" s="6">
        <f>B12/$AF12</f>
        <v>0.24507255652355636</v>
      </c>
      <c r="C13" s="6">
        <f t="shared" ref="C13:AE13" si="3">C12/$AF12</f>
        <v>0</v>
      </c>
      <c r="D13" s="6">
        <f t="shared" ref="D13" si="4">D12/$AF12</f>
        <v>0.75492744347644358</v>
      </c>
      <c r="E13" s="6">
        <f t="shared" si="3"/>
        <v>0</v>
      </c>
      <c r="F13" s="6">
        <f t="shared" ref="F13" si="5">F12/$AF12</f>
        <v>0</v>
      </c>
      <c r="G13" s="6">
        <f t="shared" si="3"/>
        <v>0</v>
      </c>
      <c r="H13" s="6">
        <f t="shared" ref="H13" si="6">H12/$AF12</f>
        <v>0</v>
      </c>
      <c r="I13" s="6">
        <f t="shared" si="3"/>
        <v>0</v>
      </c>
      <c r="J13" s="6">
        <f t="shared" ref="J13" si="7">J12/$AF12</f>
        <v>0</v>
      </c>
      <c r="K13" s="6">
        <f t="shared" si="3"/>
        <v>0</v>
      </c>
      <c r="L13" s="6">
        <f t="shared" ref="L13" si="8">L12/$AF12</f>
        <v>0</v>
      </c>
      <c r="M13" s="6">
        <f t="shared" si="3"/>
        <v>0</v>
      </c>
      <c r="N13" s="6">
        <f t="shared" ref="N13" si="9">N12/$AF12</f>
        <v>0</v>
      </c>
      <c r="O13" s="6">
        <f t="shared" si="3"/>
        <v>0</v>
      </c>
      <c r="P13" s="6">
        <f t="shared" ref="P13" si="10">P12/$AF12</f>
        <v>0</v>
      </c>
      <c r="Q13" s="6">
        <f t="shared" si="3"/>
        <v>0</v>
      </c>
      <c r="R13" s="6">
        <f t="shared" ref="R13" si="11">R12/$AF12</f>
        <v>0</v>
      </c>
      <c r="S13" s="6">
        <f t="shared" si="3"/>
        <v>0</v>
      </c>
      <c r="T13" s="6">
        <f t="shared" ref="T13" si="12">T12/$AF12</f>
        <v>0</v>
      </c>
      <c r="U13" s="6">
        <f t="shared" si="3"/>
        <v>0</v>
      </c>
      <c r="V13" s="6">
        <f t="shared" ref="V13" si="13">V12/$AF12</f>
        <v>0</v>
      </c>
      <c r="W13" s="6">
        <f t="shared" si="3"/>
        <v>0</v>
      </c>
      <c r="X13" s="6">
        <f t="shared" ref="X13" si="14">X12/$AF12</f>
        <v>0</v>
      </c>
      <c r="Y13" s="6">
        <f t="shared" si="3"/>
        <v>0</v>
      </c>
      <c r="Z13" s="6">
        <f t="shared" ref="Z13" si="15">Z12/$AF12</f>
        <v>0</v>
      </c>
      <c r="AA13" s="6">
        <f t="shared" si="3"/>
        <v>0</v>
      </c>
      <c r="AB13" s="6">
        <f t="shared" ref="AB13" si="16">AB12/$AF12</f>
        <v>0</v>
      </c>
      <c r="AC13" s="6">
        <f t="shared" si="3"/>
        <v>0</v>
      </c>
      <c r="AD13" s="6">
        <f t="shared" ref="AD13" si="17">AD12/$AF12</f>
        <v>0</v>
      </c>
      <c r="AE13" s="6">
        <f t="shared" si="3"/>
        <v>0</v>
      </c>
      <c r="AF13" s="6">
        <f t="shared" ref="AF13" si="18">AF12/$AF12</f>
        <v>1</v>
      </c>
    </row>
    <row r="14" spans="1:32" x14ac:dyDescent="0.2">
      <c r="A14" s="20" t="s">
        <v>58</v>
      </c>
      <c r="B14" s="7">
        <v>76.930000000000007</v>
      </c>
      <c r="C14" s="7">
        <f>C15*$AF14</f>
        <v>0</v>
      </c>
      <c r="D14" s="7">
        <v>0</v>
      </c>
      <c r="E14" s="7">
        <f>E15*$AF14</f>
        <v>0</v>
      </c>
      <c r="F14" s="7">
        <v>0</v>
      </c>
      <c r="G14" s="7">
        <f>G15*$AF14</f>
        <v>0</v>
      </c>
      <c r="H14" s="7">
        <v>0</v>
      </c>
      <c r="I14" s="7">
        <f>I15*$AF14</f>
        <v>0</v>
      </c>
      <c r="J14" s="7">
        <v>0</v>
      </c>
      <c r="K14" s="7">
        <f>K15*$AF14</f>
        <v>0</v>
      </c>
      <c r="L14" s="7">
        <v>0</v>
      </c>
      <c r="M14" s="7">
        <f>M15*$AF14</f>
        <v>0</v>
      </c>
      <c r="N14" s="7">
        <v>0</v>
      </c>
      <c r="O14" s="7">
        <f>O15*$AF14</f>
        <v>0</v>
      </c>
      <c r="P14" s="7">
        <v>0</v>
      </c>
      <c r="Q14" s="7">
        <f>Q15*$AF14</f>
        <v>0</v>
      </c>
      <c r="R14" s="7">
        <v>0</v>
      </c>
      <c r="S14" s="7">
        <f>S15*$AF14</f>
        <v>0</v>
      </c>
      <c r="T14" s="7">
        <v>0</v>
      </c>
      <c r="U14" s="7">
        <f>U15*$AF14</f>
        <v>0</v>
      </c>
      <c r="V14" s="7">
        <v>0</v>
      </c>
      <c r="W14" s="7">
        <f>W15*$AF14</f>
        <v>0</v>
      </c>
      <c r="X14" s="7">
        <v>0</v>
      </c>
      <c r="Y14" s="7">
        <f>Y15*$AF14</f>
        <v>0</v>
      </c>
      <c r="Z14" s="7">
        <v>0</v>
      </c>
      <c r="AA14" s="7">
        <f>AA15*$AF14</f>
        <v>0</v>
      </c>
      <c r="AB14" s="7">
        <v>0</v>
      </c>
      <c r="AC14" s="7">
        <f>AC15*$AF14</f>
        <v>0</v>
      </c>
      <c r="AD14" s="7">
        <v>0</v>
      </c>
      <c r="AE14" s="7">
        <f>AE15*$AF14</f>
        <v>0</v>
      </c>
      <c r="AF14" s="7">
        <f>AD14+AB14+Z14+X14+V14+T14+R14+P14+N14+L14+J14+H14+F14+D14+B14</f>
        <v>76.930000000000007</v>
      </c>
    </row>
    <row r="15" spans="1:32" x14ac:dyDescent="0.2">
      <c r="A15" s="20"/>
      <c r="B15" s="6">
        <f>B14/$AF14</f>
        <v>1</v>
      </c>
      <c r="C15" s="6"/>
      <c r="D15" s="6">
        <f>D14/$AF14</f>
        <v>0</v>
      </c>
      <c r="E15" s="6"/>
      <c r="F15" s="6">
        <f>F14/$AF14</f>
        <v>0</v>
      </c>
      <c r="G15" s="6"/>
      <c r="H15" s="6">
        <f>H14/$AF14</f>
        <v>0</v>
      </c>
      <c r="I15" s="6"/>
      <c r="J15" s="6">
        <f>J14/$AF14</f>
        <v>0</v>
      </c>
      <c r="K15" s="6"/>
      <c r="L15" s="6">
        <f>L14/$AF14</f>
        <v>0</v>
      </c>
      <c r="M15" s="6"/>
      <c r="N15" s="6">
        <f>N14/$AF14</f>
        <v>0</v>
      </c>
      <c r="O15" s="6"/>
      <c r="P15" s="6">
        <f>P14/$AF14</f>
        <v>0</v>
      </c>
      <c r="Q15" s="6"/>
      <c r="R15" s="6">
        <f>R14/$AF14</f>
        <v>0</v>
      </c>
      <c r="S15" s="6"/>
      <c r="T15" s="6">
        <f>T14/$AF14</f>
        <v>0</v>
      </c>
      <c r="U15" s="6"/>
      <c r="V15" s="6">
        <f>V14/$AF14</f>
        <v>0</v>
      </c>
      <c r="W15" s="6"/>
      <c r="X15" s="6">
        <f>X14/$AF14</f>
        <v>0</v>
      </c>
      <c r="Y15" s="6"/>
      <c r="Z15" s="6">
        <f>Z14/$AF14</f>
        <v>0</v>
      </c>
      <c r="AA15" s="6"/>
      <c r="AB15" s="6">
        <f>AB14/$AF14</f>
        <v>0</v>
      </c>
      <c r="AC15" s="6"/>
      <c r="AD15" s="6">
        <f>AD14/$AF14</f>
        <v>0</v>
      </c>
      <c r="AE15" s="6"/>
      <c r="AF15" s="6"/>
    </row>
    <row r="16" spans="1:32" x14ac:dyDescent="0.2">
      <c r="A16" s="20" t="s">
        <v>59</v>
      </c>
      <c r="B16" s="7">
        <v>298.33</v>
      </c>
      <c r="C16" s="7">
        <f>C17*$AF16</f>
        <v>0</v>
      </c>
      <c r="D16" s="7">
        <v>0</v>
      </c>
      <c r="E16" s="7">
        <f>E17*$AF16</f>
        <v>0</v>
      </c>
      <c r="F16" s="7">
        <v>0</v>
      </c>
      <c r="G16" s="7">
        <f>G17*$AF16</f>
        <v>0</v>
      </c>
      <c r="H16" s="7">
        <v>0</v>
      </c>
      <c r="I16" s="7">
        <f>I17*$AF16</f>
        <v>0</v>
      </c>
      <c r="J16" s="7">
        <v>0</v>
      </c>
      <c r="K16" s="7">
        <f>K17*$AF16</f>
        <v>0</v>
      </c>
      <c r="L16" s="7">
        <v>0</v>
      </c>
      <c r="M16" s="7">
        <f>M17*$AF16</f>
        <v>0</v>
      </c>
      <c r="N16" s="7">
        <v>0</v>
      </c>
      <c r="O16" s="7">
        <f>O17*$AF16</f>
        <v>0</v>
      </c>
      <c r="P16" s="7">
        <v>0</v>
      </c>
      <c r="Q16" s="7">
        <f>Q17*$AF16</f>
        <v>0</v>
      </c>
      <c r="R16" s="7">
        <v>0</v>
      </c>
      <c r="S16" s="7">
        <f>S17*$AF16</f>
        <v>0</v>
      </c>
      <c r="T16" s="7">
        <v>0</v>
      </c>
      <c r="U16" s="7">
        <f>U17*$AF16</f>
        <v>0</v>
      </c>
      <c r="V16" s="7">
        <v>0</v>
      </c>
      <c r="W16" s="7">
        <f>W17*$AF16</f>
        <v>0</v>
      </c>
      <c r="X16" s="7">
        <v>0</v>
      </c>
      <c r="Y16" s="7">
        <f>Y17*$AF16</f>
        <v>0</v>
      </c>
      <c r="Z16" s="7">
        <v>0</v>
      </c>
      <c r="AA16" s="7">
        <f>AA17*$AF16</f>
        <v>0</v>
      </c>
      <c r="AB16" s="7">
        <v>0</v>
      </c>
      <c r="AC16" s="7">
        <f>AC17*$AF16</f>
        <v>0</v>
      </c>
      <c r="AD16" s="7">
        <v>0</v>
      </c>
      <c r="AE16" s="7">
        <f>AE17*$AF16</f>
        <v>0</v>
      </c>
      <c r="AF16" s="7">
        <f>AD16+AB16+Z16+X16+V16+T16+R16+P16+N16+L16+J16+H16+F16+D16+B16</f>
        <v>298.33</v>
      </c>
    </row>
    <row r="17" spans="1:32" x14ac:dyDescent="0.2">
      <c r="A17" s="20"/>
      <c r="B17" s="6">
        <f>B16/$AF16</f>
        <v>1</v>
      </c>
      <c r="C17" s="6"/>
      <c r="D17" s="6">
        <f>D16/$AF16</f>
        <v>0</v>
      </c>
      <c r="E17" s="6"/>
      <c r="F17" s="6">
        <f>F16/$AF16</f>
        <v>0</v>
      </c>
      <c r="G17" s="6"/>
      <c r="H17" s="6">
        <f>H16/$AF16</f>
        <v>0</v>
      </c>
      <c r="I17" s="6"/>
      <c r="J17" s="6">
        <f>J16/$AF16</f>
        <v>0</v>
      </c>
      <c r="K17" s="6"/>
      <c r="L17" s="6">
        <f>L16/$AF16</f>
        <v>0</v>
      </c>
      <c r="M17" s="6"/>
      <c r="N17" s="6">
        <f>N16/$AF16</f>
        <v>0</v>
      </c>
      <c r="O17" s="6"/>
      <c r="P17" s="6">
        <f>P16/$AF16</f>
        <v>0</v>
      </c>
      <c r="Q17" s="6"/>
      <c r="R17" s="6">
        <f>R16/$AF16</f>
        <v>0</v>
      </c>
      <c r="S17" s="6"/>
      <c r="T17" s="6">
        <f>T16/$AF16</f>
        <v>0</v>
      </c>
      <c r="U17" s="6"/>
      <c r="V17" s="6">
        <f>V16/$AF16</f>
        <v>0</v>
      </c>
      <c r="W17" s="6"/>
      <c r="X17" s="6">
        <f>X16/$AF16</f>
        <v>0</v>
      </c>
      <c r="Y17" s="6"/>
      <c r="Z17" s="6">
        <f>Z16/$AF16</f>
        <v>0</v>
      </c>
      <c r="AA17" s="6"/>
      <c r="AB17" s="6">
        <f>AB16/$AF16</f>
        <v>0</v>
      </c>
      <c r="AC17" s="6"/>
      <c r="AD17" s="6">
        <f>AD16/$AF16</f>
        <v>0</v>
      </c>
      <c r="AE17" s="6"/>
      <c r="AF17" s="6"/>
    </row>
    <row r="18" spans="1:32" x14ac:dyDescent="0.2">
      <c r="A18" s="20" t="s">
        <v>60</v>
      </c>
      <c r="B18" s="7">
        <v>0</v>
      </c>
      <c r="C18" s="7">
        <f>C19*$AF18</f>
        <v>0</v>
      </c>
      <c r="D18" s="7">
        <v>150.66999999999999</v>
      </c>
      <c r="E18" s="7">
        <f>E19*$AF18</f>
        <v>0</v>
      </c>
      <c r="F18" s="7">
        <v>0</v>
      </c>
      <c r="G18" s="7">
        <f>G19*$AF18</f>
        <v>0</v>
      </c>
      <c r="H18" s="7">
        <v>0</v>
      </c>
      <c r="I18" s="7">
        <f>I19*$AF18</f>
        <v>0</v>
      </c>
      <c r="J18" s="7">
        <v>0</v>
      </c>
      <c r="K18" s="7">
        <f>K19*$AF18</f>
        <v>0</v>
      </c>
      <c r="L18" s="7">
        <v>0</v>
      </c>
      <c r="M18" s="7">
        <f>M19*$AF18</f>
        <v>0</v>
      </c>
      <c r="N18" s="7">
        <v>0</v>
      </c>
      <c r="O18" s="7">
        <f>O19*$AF18</f>
        <v>0</v>
      </c>
      <c r="P18" s="7">
        <v>0</v>
      </c>
      <c r="Q18" s="7">
        <f>Q19*$AF18</f>
        <v>0</v>
      </c>
      <c r="R18" s="7">
        <v>0</v>
      </c>
      <c r="S18" s="7">
        <f>S19*$AF18</f>
        <v>0</v>
      </c>
      <c r="T18" s="7">
        <v>0</v>
      </c>
      <c r="U18" s="7">
        <f>U19*$AF18</f>
        <v>0</v>
      </c>
      <c r="V18" s="7">
        <v>0</v>
      </c>
      <c r="W18" s="7">
        <f>W19*$AF18</f>
        <v>0</v>
      </c>
      <c r="X18" s="7">
        <v>0</v>
      </c>
      <c r="Y18" s="7">
        <f>Y19*$AF18</f>
        <v>0</v>
      </c>
      <c r="Z18" s="7">
        <v>0</v>
      </c>
      <c r="AA18" s="7">
        <f>AA19*$AF18</f>
        <v>0</v>
      </c>
      <c r="AB18" s="7">
        <v>0</v>
      </c>
      <c r="AC18" s="7">
        <f>AC19*$AF18</f>
        <v>0</v>
      </c>
      <c r="AD18" s="7">
        <v>0</v>
      </c>
      <c r="AE18" s="7">
        <f>AE19*$AF18</f>
        <v>0</v>
      </c>
      <c r="AF18" s="7">
        <f>AD18+AB18+Z18+X18+V18+T18+R18+P18+N18+L18+J18+H18+F18+D18+B18</f>
        <v>150.66999999999999</v>
      </c>
    </row>
    <row r="19" spans="1:32" x14ac:dyDescent="0.2">
      <c r="A19" s="20"/>
      <c r="B19" s="6">
        <f>B18/$AF18</f>
        <v>0</v>
      </c>
      <c r="C19" s="6"/>
      <c r="D19" s="6">
        <f>D18/$AF18</f>
        <v>1</v>
      </c>
      <c r="E19" s="6"/>
      <c r="F19" s="6">
        <f>F18/$AF18</f>
        <v>0</v>
      </c>
      <c r="G19" s="6"/>
      <c r="H19" s="6">
        <f>H18/$AF18</f>
        <v>0</v>
      </c>
      <c r="I19" s="6"/>
      <c r="J19" s="6">
        <f>J18/$AF18</f>
        <v>0</v>
      </c>
      <c r="K19" s="6"/>
      <c r="L19" s="6">
        <f>L18/$AF18</f>
        <v>0</v>
      </c>
      <c r="M19" s="6"/>
      <c r="N19" s="6">
        <f>N18/$AF18</f>
        <v>0</v>
      </c>
      <c r="O19" s="6"/>
      <c r="P19" s="6">
        <f>P18/$AF18</f>
        <v>0</v>
      </c>
      <c r="Q19" s="6"/>
      <c r="R19" s="6">
        <f>R18/$AF18</f>
        <v>0</v>
      </c>
      <c r="S19" s="6"/>
      <c r="T19" s="6">
        <f>T18/$AF18</f>
        <v>0</v>
      </c>
      <c r="U19" s="6"/>
      <c r="V19" s="6">
        <f>V18/$AF18</f>
        <v>0</v>
      </c>
      <c r="W19" s="6"/>
      <c r="X19" s="6">
        <f>X18/$AF18</f>
        <v>0</v>
      </c>
      <c r="Y19" s="6"/>
      <c r="Z19" s="6">
        <f>Z18/$AF18</f>
        <v>0</v>
      </c>
      <c r="AA19" s="6"/>
      <c r="AB19" s="6">
        <f>AB18/$AF18</f>
        <v>0</v>
      </c>
      <c r="AC19" s="6"/>
      <c r="AD19" s="6">
        <f>AD18/$AF18</f>
        <v>0</v>
      </c>
      <c r="AE19" s="6"/>
      <c r="AF19" s="6"/>
    </row>
    <row r="20" spans="1:32" x14ac:dyDescent="0.2">
      <c r="A20" s="20" t="s">
        <v>61</v>
      </c>
      <c r="B20" s="7">
        <v>0</v>
      </c>
      <c r="C20" s="7">
        <f>C21*$AF20</f>
        <v>0</v>
      </c>
      <c r="D20" s="7">
        <v>1005.29</v>
      </c>
      <c r="E20" s="7">
        <f>E21*$AF20</f>
        <v>0</v>
      </c>
      <c r="F20" s="7">
        <v>0</v>
      </c>
      <c r="G20" s="7">
        <f>G21*$AF20</f>
        <v>0</v>
      </c>
      <c r="H20" s="7">
        <v>0</v>
      </c>
      <c r="I20" s="7">
        <f>I21*$AF20</f>
        <v>0</v>
      </c>
      <c r="J20" s="7">
        <v>0</v>
      </c>
      <c r="K20" s="7">
        <f>K21*$AF20</f>
        <v>0</v>
      </c>
      <c r="L20" s="7">
        <v>0</v>
      </c>
      <c r="M20" s="7">
        <f>M21*$AF20</f>
        <v>0</v>
      </c>
      <c r="N20" s="7">
        <v>0</v>
      </c>
      <c r="O20" s="7">
        <f>O21*$AF20</f>
        <v>0</v>
      </c>
      <c r="P20" s="7">
        <v>0</v>
      </c>
      <c r="Q20" s="7">
        <f>Q21*$AF20</f>
        <v>0</v>
      </c>
      <c r="R20" s="7">
        <v>0</v>
      </c>
      <c r="S20" s="7">
        <f>S21*$AF20</f>
        <v>0</v>
      </c>
      <c r="T20" s="7">
        <v>0</v>
      </c>
      <c r="U20" s="7">
        <f>U21*$AF20</f>
        <v>0</v>
      </c>
      <c r="V20" s="7">
        <v>0</v>
      </c>
      <c r="W20" s="7">
        <f>W21*$AF20</f>
        <v>0</v>
      </c>
      <c r="X20" s="7">
        <v>0</v>
      </c>
      <c r="Y20" s="7">
        <f>Y21*$AF20</f>
        <v>0</v>
      </c>
      <c r="Z20" s="7">
        <v>0</v>
      </c>
      <c r="AA20" s="7">
        <f>AA21*$AF20</f>
        <v>0</v>
      </c>
      <c r="AB20" s="7">
        <v>0</v>
      </c>
      <c r="AC20" s="7">
        <f>AC21*$AF20</f>
        <v>0</v>
      </c>
      <c r="AD20" s="7">
        <v>0</v>
      </c>
      <c r="AE20" s="7">
        <f>AE21*$AF20</f>
        <v>0</v>
      </c>
      <c r="AF20" s="7">
        <f>AD20+AB20+Z20+X20+V20+T20+R20+P20+N20+L20+J20+H20+F20+D20+B20</f>
        <v>1005.29</v>
      </c>
    </row>
    <row r="21" spans="1:32" x14ac:dyDescent="0.2">
      <c r="A21" s="20"/>
      <c r="B21" s="6">
        <f>B20/$AF20</f>
        <v>0</v>
      </c>
      <c r="C21" s="6"/>
      <c r="D21" s="6">
        <f>D20/$AF20</f>
        <v>1</v>
      </c>
      <c r="E21" s="6"/>
      <c r="F21" s="6">
        <f>F20/$AF20</f>
        <v>0</v>
      </c>
      <c r="G21" s="6"/>
      <c r="H21" s="6">
        <f>H20/$AF20</f>
        <v>0</v>
      </c>
      <c r="I21" s="6"/>
      <c r="J21" s="6">
        <f>J20/$AF20</f>
        <v>0</v>
      </c>
      <c r="K21" s="6"/>
      <c r="L21" s="6">
        <f>L20/$AF20</f>
        <v>0</v>
      </c>
      <c r="M21" s="6"/>
      <c r="N21" s="6">
        <f>N20/$AF20</f>
        <v>0</v>
      </c>
      <c r="O21" s="6"/>
      <c r="P21" s="6">
        <f>P20/$AF20</f>
        <v>0</v>
      </c>
      <c r="Q21" s="6"/>
      <c r="R21" s="6">
        <f>R20/$AF20</f>
        <v>0</v>
      </c>
      <c r="S21" s="6"/>
      <c r="T21" s="6">
        <f>T20/$AF20</f>
        <v>0</v>
      </c>
      <c r="U21" s="6"/>
      <c r="V21" s="6">
        <f>V20/$AF20</f>
        <v>0</v>
      </c>
      <c r="W21" s="6"/>
      <c r="X21" s="6">
        <f>X20/$AF20</f>
        <v>0</v>
      </c>
      <c r="Y21" s="6"/>
      <c r="Z21" s="6">
        <f>Z20/$AF20</f>
        <v>0</v>
      </c>
      <c r="AA21" s="6"/>
      <c r="AB21" s="6">
        <f>AB20/$AF20</f>
        <v>0</v>
      </c>
      <c r="AC21" s="6"/>
      <c r="AD21" s="6">
        <f>AD20/$AF20</f>
        <v>0</v>
      </c>
      <c r="AE21" s="6"/>
      <c r="AF21" s="6"/>
    </row>
    <row r="22" spans="1:32" x14ac:dyDescent="0.2">
      <c r="A22" s="21" t="s">
        <v>23</v>
      </c>
      <c r="B22" s="5">
        <f>SUM(B24,B26,B28,B30,B32)</f>
        <v>0</v>
      </c>
      <c r="C22" s="5">
        <f t="shared" ref="C22:AE22" si="19">SUM(C24,C26,C28,C30,C32)</f>
        <v>0</v>
      </c>
      <c r="D22" s="5">
        <f t="shared" si="19"/>
        <v>16031.12</v>
      </c>
      <c r="E22" s="5">
        <f t="shared" si="19"/>
        <v>0</v>
      </c>
      <c r="F22" s="5">
        <f t="shared" si="19"/>
        <v>25143.33</v>
      </c>
      <c r="G22" s="5">
        <f t="shared" si="19"/>
        <v>0</v>
      </c>
      <c r="H22" s="5">
        <f t="shared" si="19"/>
        <v>26111.489999999998</v>
      </c>
      <c r="I22" s="5">
        <f t="shared" si="19"/>
        <v>0</v>
      </c>
      <c r="J22" s="5">
        <f t="shared" si="19"/>
        <v>15033.89</v>
      </c>
      <c r="K22" s="5">
        <f t="shared" si="19"/>
        <v>0</v>
      </c>
      <c r="L22" s="5">
        <f t="shared" si="19"/>
        <v>0</v>
      </c>
      <c r="M22" s="5">
        <f t="shared" si="19"/>
        <v>0</v>
      </c>
      <c r="N22" s="5">
        <f t="shared" si="19"/>
        <v>0</v>
      </c>
      <c r="O22" s="5">
        <f t="shared" si="19"/>
        <v>0</v>
      </c>
      <c r="P22" s="5">
        <f t="shared" si="19"/>
        <v>0</v>
      </c>
      <c r="Q22" s="5">
        <f t="shared" si="19"/>
        <v>0</v>
      </c>
      <c r="R22" s="5">
        <f t="shared" si="19"/>
        <v>0</v>
      </c>
      <c r="S22" s="5">
        <f t="shared" si="19"/>
        <v>0</v>
      </c>
      <c r="T22" s="5">
        <f t="shared" si="19"/>
        <v>0</v>
      </c>
      <c r="U22" s="5">
        <f t="shared" si="19"/>
        <v>0</v>
      </c>
      <c r="V22" s="5">
        <f t="shared" si="19"/>
        <v>0</v>
      </c>
      <c r="W22" s="5">
        <f t="shared" si="19"/>
        <v>0</v>
      </c>
      <c r="X22" s="5">
        <f t="shared" si="19"/>
        <v>0</v>
      </c>
      <c r="Y22" s="5">
        <f t="shared" si="19"/>
        <v>0</v>
      </c>
      <c r="Z22" s="5">
        <f t="shared" si="19"/>
        <v>0</v>
      </c>
      <c r="AA22" s="5">
        <f t="shared" si="19"/>
        <v>0</v>
      </c>
      <c r="AB22" s="5">
        <f t="shared" si="19"/>
        <v>0</v>
      </c>
      <c r="AC22" s="5">
        <f t="shared" si="19"/>
        <v>0</v>
      </c>
      <c r="AD22" s="5">
        <f t="shared" si="19"/>
        <v>0</v>
      </c>
      <c r="AE22" s="5">
        <f t="shared" si="19"/>
        <v>0</v>
      </c>
      <c r="AF22" s="5">
        <f>AD22+AB22+Z22+X22+V22+T22+R22+P22+N22+L22+J22+H22+F22+D22+B22</f>
        <v>82319.829999999987</v>
      </c>
    </row>
    <row r="23" spans="1:32" x14ac:dyDescent="0.2">
      <c r="A23" s="21"/>
      <c r="B23" s="6">
        <f>B22/$AF22</f>
        <v>0</v>
      </c>
      <c r="C23" s="6">
        <f t="shared" ref="C23:AE23" si="20">C22/$AF22</f>
        <v>0</v>
      </c>
      <c r="D23" s="6">
        <f t="shared" ref="D23" si="21">D22/$AF22</f>
        <v>0.19474189876242459</v>
      </c>
      <c r="E23" s="6">
        <f t="shared" si="20"/>
        <v>0</v>
      </c>
      <c r="F23" s="6">
        <f t="shared" ref="F23" si="22">F22/$AF22</f>
        <v>0.30543466865760055</v>
      </c>
      <c r="G23" s="6">
        <f t="shared" si="20"/>
        <v>0</v>
      </c>
      <c r="H23" s="6">
        <f t="shared" ref="H23" si="23">H22/$AF22</f>
        <v>0.31719562588989803</v>
      </c>
      <c r="I23" s="6">
        <f t="shared" si="20"/>
        <v>0</v>
      </c>
      <c r="J23" s="6">
        <f t="shared" ref="J23" si="24">J22/$AF22</f>
        <v>0.182627806690077</v>
      </c>
      <c r="K23" s="6">
        <f t="shared" si="20"/>
        <v>0</v>
      </c>
      <c r="L23" s="6">
        <f t="shared" ref="L23" si="25">L22/$AF22</f>
        <v>0</v>
      </c>
      <c r="M23" s="6">
        <f t="shared" si="20"/>
        <v>0</v>
      </c>
      <c r="N23" s="6">
        <f t="shared" ref="N23" si="26">N22/$AF22</f>
        <v>0</v>
      </c>
      <c r="O23" s="6">
        <f t="shared" si="20"/>
        <v>0</v>
      </c>
      <c r="P23" s="6">
        <f t="shared" ref="P23" si="27">P22/$AF22</f>
        <v>0</v>
      </c>
      <c r="Q23" s="6">
        <f t="shared" si="20"/>
        <v>0</v>
      </c>
      <c r="R23" s="6">
        <f t="shared" ref="R23" si="28">R22/$AF22</f>
        <v>0</v>
      </c>
      <c r="S23" s="6">
        <f t="shared" si="20"/>
        <v>0</v>
      </c>
      <c r="T23" s="6">
        <f t="shared" ref="T23" si="29">T22/$AF22</f>
        <v>0</v>
      </c>
      <c r="U23" s="6">
        <f t="shared" si="20"/>
        <v>0</v>
      </c>
      <c r="V23" s="6">
        <f t="shared" ref="V23" si="30">V22/$AF22</f>
        <v>0</v>
      </c>
      <c r="W23" s="6">
        <f t="shared" si="20"/>
        <v>0</v>
      </c>
      <c r="X23" s="6">
        <f t="shared" ref="X23" si="31">X22/$AF22</f>
        <v>0</v>
      </c>
      <c r="Y23" s="6">
        <f t="shared" si="20"/>
        <v>0</v>
      </c>
      <c r="Z23" s="6">
        <f t="shared" ref="Z23" si="32">Z22/$AF22</f>
        <v>0</v>
      </c>
      <c r="AA23" s="6">
        <f t="shared" si="20"/>
        <v>0</v>
      </c>
      <c r="AB23" s="6">
        <f t="shared" ref="AB23" si="33">AB22/$AF22</f>
        <v>0</v>
      </c>
      <c r="AC23" s="6">
        <f t="shared" si="20"/>
        <v>0</v>
      </c>
      <c r="AD23" s="6">
        <f t="shared" ref="AD23" si="34">AD22/$AF22</f>
        <v>0</v>
      </c>
      <c r="AE23" s="6">
        <f t="shared" si="20"/>
        <v>0</v>
      </c>
      <c r="AF23" s="6">
        <f t="shared" ref="AF23" si="35">AF22/$AF22</f>
        <v>1</v>
      </c>
    </row>
    <row r="24" spans="1:32" x14ac:dyDescent="0.2">
      <c r="A24" s="20" t="s">
        <v>53</v>
      </c>
      <c r="B24" s="7">
        <v>0</v>
      </c>
      <c r="C24" s="7">
        <f>C25*$AF24</f>
        <v>0</v>
      </c>
      <c r="D24" s="7">
        <v>14209.34</v>
      </c>
      <c r="E24" s="7">
        <f>E25*$AF24</f>
        <v>0</v>
      </c>
      <c r="F24" s="7">
        <v>0</v>
      </c>
      <c r="G24" s="7">
        <f>G25*$AF24</f>
        <v>0</v>
      </c>
      <c r="H24" s="7">
        <v>0</v>
      </c>
      <c r="I24" s="7">
        <f>I25*$AF24</f>
        <v>0</v>
      </c>
      <c r="J24" s="7">
        <v>0</v>
      </c>
      <c r="K24" s="7">
        <f>K25*$AF24</f>
        <v>0</v>
      </c>
      <c r="L24" s="7">
        <v>0</v>
      </c>
      <c r="M24" s="7">
        <f>M25*$AF24</f>
        <v>0</v>
      </c>
      <c r="N24" s="7">
        <v>0</v>
      </c>
      <c r="O24" s="7">
        <f>O25*$AF24</f>
        <v>0</v>
      </c>
      <c r="P24" s="7">
        <v>0</v>
      </c>
      <c r="Q24" s="7">
        <f>Q25*$AF24</f>
        <v>0</v>
      </c>
      <c r="R24" s="7">
        <v>0</v>
      </c>
      <c r="S24" s="7">
        <f>S25*$AF24</f>
        <v>0</v>
      </c>
      <c r="T24" s="7">
        <v>0</v>
      </c>
      <c r="U24" s="7">
        <f>U25*$AF24</f>
        <v>0</v>
      </c>
      <c r="V24" s="7">
        <v>0</v>
      </c>
      <c r="W24" s="7">
        <f>W25*$AF24</f>
        <v>0</v>
      </c>
      <c r="X24" s="7">
        <v>0</v>
      </c>
      <c r="Y24" s="7">
        <f>Y25*$AF24</f>
        <v>0</v>
      </c>
      <c r="Z24" s="7">
        <v>0</v>
      </c>
      <c r="AA24" s="7">
        <f>AA25*$AF24</f>
        <v>0</v>
      </c>
      <c r="AB24" s="7">
        <v>0</v>
      </c>
      <c r="AC24" s="7">
        <f>AC25*$AF24</f>
        <v>0</v>
      </c>
      <c r="AD24" s="7">
        <v>0</v>
      </c>
      <c r="AE24" s="7">
        <f>AE25*$AF24</f>
        <v>0</v>
      </c>
      <c r="AF24" s="7">
        <f>AD24+AB24+Z24+X24+V24+T24+R24+P24+N24+L24+J24+H24+F24+D24+B24</f>
        <v>14209.34</v>
      </c>
    </row>
    <row r="25" spans="1:32" x14ac:dyDescent="0.2">
      <c r="A25" s="20"/>
      <c r="B25" s="6">
        <f>B24/$AF24</f>
        <v>0</v>
      </c>
      <c r="C25" s="6"/>
      <c r="D25" s="6">
        <f>D24/$AF24</f>
        <v>1</v>
      </c>
      <c r="E25" s="6"/>
      <c r="F25" s="6">
        <f>F24/$AF24</f>
        <v>0</v>
      </c>
      <c r="G25" s="6"/>
      <c r="H25" s="6">
        <f>H24/$AF24</f>
        <v>0</v>
      </c>
      <c r="I25" s="6"/>
      <c r="J25" s="6">
        <f>J24/$AF24</f>
        <v>0</v>
      </c>
      <c r="K25" s="6"/>
      <c r="L25" s="6">
        <f>L24/$AF24</f>
        <v>0</v>
      </c>
      <c r="M25" s="6"/>
      <c r="N25" s="6">
        <f>N24/$AF24</f>
        <v>0</v>
      </c>
      <c r="O25" s="6"/>
      <c r="P25" s="6">
        <f>P24/$AF24</f>
        <v>0</v>
      </c>
      <c r="Q25" s="6"/>
      <c r="R25" s="6">
        <f>R24/$AF24</f>
        <v>0</v>
      </c>
      <c r="S25" s="6"/>
      <c r="T25" s="6">
        <f>T24/$AF24</f>
        <v>0</v>
      </c>
      <c r="U25" s="6"/>
      <c r="V25" s="6">
        <f>V24/$AF24</f>
        <v>0</v>
      </c>
      <c r="W25" s="6"/>
      <c r="X25" s="6">
        <f>X24/$AF24</f>
        <v>0</v>
      </c>
      <c r="Y25" s="6"/>
      <c r="Z25" s="6">
        <f>Z24/$AF24</f>
        <v>0</v>
      </c>
      <c r="AA25" s="6"/>
      <c r="AB25" s="6">
        <f>AB24/$AF24</f>
        <v>0</v>
      </c>
      <c r="AC25" s="6"/>
      <c r="AD25" s="6">
        <f>AD24/$AF24</f>
        <v>0</v>
      </c>
      <c r="AE25" s="6"/>
      <c r="AF25" s="6"/>
    </row>
    <row r="26" spans="1:32" x14ac:dyDescent="0.2">
      <c r="A26" s="20" t="s">
        <v>54</v>
      </c>
      <c r="B26" s="7">
        <v>0</v>
      </c>
      <c r="C26" s="7">
        <f>C27*$AF26</f>
        <v>0</v>
      </c>
      <c r="D26" s="7">
        <v>770</v>
      </c>
      <c r="E26" s="7">
        <f>E27*$AF26</f>
        <v>0</v>
      </c>
      <c r="F26" s="7">
        <v>0</v>
      </c>
      <c r="G26" s="7">
        <f>G27*$AF26</f>
        <v>0</v>
      </c>
      <c r="H26" s="7">
        <v>0</v>
      </c>
      <c r="I26" s="7">
        <f>I27*$AF26</f>
        <v>0</v>
      </c>
      <c r="J26" s="7">
        <v>0</v>
      </c>
      <c r="K26" s="7">
        <f>K27*$AF26</f>
        <v>0</v>
      </c>
      <c r="L26" s="7">
        <v>0</v>
      </c>
      <c r="M26" s="7">
        <f>M27*$AF26</f>
        <v>0</v>
      </c>
      <c r="N26" s="7">
        <v>0</v>
      </c>
      <c r="O26" s="7">
        <f>O27*$AF26</f>
        <v>0</v>
      </c>
      <c r="P26" s="7">
        <v>0</v>
      </c>
      <c r="Q26" s="7">
        <f>Q27*$AF26</f>
        <v>0</v>
      </c>
      <c r="R26" s="7">
        <v>0</v>
      </c>
      <c r="S26" s="7">
        <f>S27*$AF26</f>
        <v>0</v>
      </c>
      <c r="T26" s="7">
        <v>0</v>
      </c>
      <c r="U26" s="7">
        <f>U27*$AF26</f>
        <v>0</v>
      </c>
      <c r="V26" s="7">
        <v>0</v>
      </c>
      <c r="W26" s="7">
        <f>W27*$AF26</f>
        <v>0</v>
      </c>
      <c r="X26" s="7">
        <v>0</v>
      </c>
      <c r="Y26" s="7">
        <f>Y27*$AF26</f>
        <v>0</v>
      </c>
      <c r="Z26" s="7">
        <v>0</v>
      </c>
      <c r="AA26" s="7">
        <f>AA27*$AF26</f>
        <v>0</v>
      </c>
      <c r="AB26" s="7">
        <v>0</v>
      </c>
      <c r="AC26" s="7">
        <f>AC27*$AF26</f>
        <v>0</v>
      </c>
      <c r="AD26" s="7">
        <v>0</v>
      </c>
      <c r="AE26" s="7">
        <f>AE27*$AF26</f>
        <v>0</v>
      </c>
      <c r="AF26" s="7">
        <f>AD26+AB26+Z26+X26+V26+T26+R26+P26+N26+L26+J26+H26+F26+D26+B26</f>
        <v>770</v>
      </c>
    </row>
    <row r="27" spans="1:32" x14ac:dyDescent="0.2">
      <c r="A27" s="20"/>
      <c r="B27" s="6">
        <f>B26/$AF26</f>
        <v>0</v>
      </c>
      <c r="C27" s="6"/>
      <c r="D27" s="6">
        <f>D26/$AF26</f>
        <v>1</v>
      </c>
      <c r="E27" s="6"/>
      <c r="F27" s="6">
        <f>F26/$AF26</f>
        <v>0</v>
      </c>
      <c r="G27" s="6"/>
      <c r="H27" s="6">
        <f>H26/$AF26</f>
        <v>0</v>
      </c>
      <c r="I27" s="6"/>
      <c r="J27" s="6">
        <f>J26/$AF26</f>
        <v>0</v>
      </c>
      <c r="K27" s="6"/>
      <c r="L27" s="6">
        <f>L26/$AF26</f>
        <v>0</v>
      </c>
      <c r="M27" s="6"/>
      <c r="N27" s="6">
        <f>N26/$AF26</f>
        <v>0</v>
      </c>
      <c r="O27" s="6"/>
      <c r="P27" s="6">
        <f>P26/$AF26</f>
        <v>0</v>
      </c>
      <c r="Q27" s="6"/>
      <c r="R27" s="6">
        <f>R26/$AF26</f>
        <v>0</v>
      </c>
      <c r="S27" s="6"/>
      <c r="T27" s="6">
        <f>T26/$AF26</f>
        <v>0</v>
      </c>
      <c r="U27" s="6"/>
      <c r="V27" s="6">
        <f>V26/$AF26</f>
        <v>0</v>
      </c>
      <c r="W27" s="6"/>
      <c r="X27" s="6">
        <f>X26/$AF26</f>
        <v>0</v>
      </c>
      <c r="Y27" s="6"/>
      <c r="Z27" s="6">
        <f>Z26/$AF26</f>
        <v>0</v>
      </c>
      <c r="AA27" s="6"/>
      <c r="AB27" s="6">
        <f>AB26/$AF26</f>
        <v>0</v>
      </c>
      <c r="AC27" s="6"/>
      <c r="AD27" s="6">
        <f>AD26/$AF26</f>
        <v>0</v>
      </c>
      <c r="AE27" s="6"/>
      <c r="AF27" s="6"/>
    </row>
    <row r="28" spans="1:32" x14ac:dyDescent="0.2">
      <c r="A28" s="20" t="s">
        <v>55</v>
      </c>
      <c r="B28" s="7">
        <v>0</v>
      </c>
      <c r="C28" s="7">
        <f>C29*$AF28</f>
        <v>0</v>
      </c>
      <c r="D28" s="7">
        <v>1051.78</v>
      </c>
      <c r="E28" s="7">
        <f>E29*$AF28</f>
        <v>0</v>
      </c>
      <c r="F28" s="7">
        <v>350.59</v>
      </c>
      <c r="G28" s="7">
        <f>G29*$AF28</f>
        <v>0</v>
      </c>
      <c r="H28" s="7">
        <v>0</v>
      </c>
      <c r="I28" s="7">
        <f>I29*$AF28</f>
        <v>0</v>
      </c>
      <c r="J28" s="7">
        <v>0</v>
      </c>
      <c r="K28" s="7">
        <f>K29*$AF28</f>
        <v>0</v>
      </c>
      <c r="L28" s="7">
        <v>0</v>
      </c>
      <c r="M28" s="7">
        <f>M29*$AF28</f>
        <v>0</v>
      </c>
      <c r="N28" s="7">
        <v>0</v>
      </c>
      <c r="O28" s="7">
        <f>O29*$AF28</f>
        <v>0</v>
      </c>
      <c r="P28" s="7">
        <v>0</v>
      </c>
      <c r="Q28" s="7">
        <f>Q29*$AF28</f>
        <v>0</v>
      </c>
      <c r="R28" s="7">
        <v>0</v>
      </c>
      <c r="S28" s="7">
        <f>S29*$AF28</f>
        <v>0</v>
      </c>
      <c r="T28" s="7">
        <v>0</v>
      </c>
      <c r="U28" s="7">
        <f>U29*$AF28</f>
        <v>0</v>
      </c>
      <c r="V28" s="7">
        <v>0</v>
      </c>
      <c r="W28" s="7">
        <f>W29*$AF28</f>
        <v>0</v>
      </c>
      <c r="X28" s="7">
        <v>0</v>
      </c>
      <c r="Y28" s="7">
        <f>Y29*$AF28</f>
        <v>0</v>
      </c>
      <c r="Z28" s="7">
        <v>0</v>
      </c>
      <c r="AA28" s="7">
        <f>AA29*$AF28</f>
        <v>0</v>
      </c>
      <c r="AB28" s="7">
        <v>0</v>
      </c>
      <c r="AC28" s="7">
        <f>AC29*$AF28</f>
        <v>0</v>
      </c>
      <c r="AD28" s="7">
        <v>0</v>
      </c>
      <c r="AE28" s="7">
        <f>AE29*$AF28</f>
        <v>0</v>
      </c>
      <c r="AF28" s="7">
        <f>AD28+AB28+Z28+X28+V28+T28+R28+P28+N28+L28+J28+H28+F28+D28+B28</f>
        <v>1402.37</v>
      </c>
    </row>
    <row r="29" spans="1:32" x14ac:dyDescent="0.2">
      <c r="A29" s="20"/>
      <c r="B29" s="6">
        <f>B28/$AF28</f>
        <v>0</v>
      </c>
      <c r="C29" s="6"/>
      <c r="D29" s="6">
        <f>D28/$AF28</f>
        <v>0.75000178269643536</v>
      </c>
      <c r="E29" s="6"/>
      <c r="F29" s="6">
        <f>F28/$AF28</f>
        <v>0.24999821730356467</v>
      </c>
      <c r="G29" s="6"/>
      <c r="H29" s="6">
        <f>H28/$AF28</f>
        <v>0</v>
      </c>
      <c r="I29" s="6"/>
      <c r="J29" s="6">
        <f>J28/$AF28</f>
        <v>0</v>
      </c>
      <c r="K29" s="6"/>
      <c r="L29" s="6">
        <f>L28/$AF28</f>
        <v>0</v>
      </c>
      <c r="M29" s="6"/>
      <c r="N29" s="6">
        <f>N28/$AF28</f>
        <v>0</v>
      </c>
      <c r="O29" s="6"/>
      <c r="P29" s="6">
        <f>P28/$AF28</f>
        <v>0</v>
      </c>
      <c r="Q29" s="6"/>
      <c r="R29" s="6">
        <f>R28/$AF28</f>
        <v>0</v>
      </c>
      <c r="S29" s="6"/>
      <c r="T29" s="6">
        <f>T28/$AF28</f>
        <v>0</v>
      </c>
      <c r="U29" s="6"/>
      <c r="V29" s="6">
        <f>V28/$AF28</f>
        <v>0</v>
      </c>
      <c r="W29" s="6"/>
      <c r="X29" s="6">
        <f>X28/$AF28</f>
        <v>0</v>
      </c>
      <c r="Y29" s="6"/>
      <c r="Z29" s="6">
        <f>Z28/$AF28</f>
        <v>0</v>
      </c>
      <c r="AA29" s="6"/>
      <c r="AB29" s="6">
        <f>AB28/$AF28</f>
        <v>0</v>
      </c>
      <c r="AC29" s="6"/>
      <c r="AD29" s="6">
        <f>AD28/$AF28</f>
        <v>0</v>
      </c>
      <c r="AE29" s="6"/>
      <c r="AF29" s="6"/>
    </row>
    <row r="30" spans="1:32" x14ac:dyDescent="0.2">
      <c r="A30" s="20" t="s">
        <v>56</v>
      </c>
      <c r="B30" s="7">
        <v>0</v>
      </c>
      <c r="C30" s="7">
        <f>C31*$AF30</f>
        <v>0</v>
      </c>
      <c r="D30" s="7">
        <v>0</v>
      </c>
      <c r="E30" s="7">
        <f>E31*$AF30</f>
        <v>0</v>
      </c>
      <c r="F30" s="7">
        <v>24792.74</v>
      </c>
      <c r="G30" s="7">
        <f>G31*$AF30</f>
        <v>0</v>
      </c>
      <c r="H30" s="7">
        <v>18594.55</v>
      </c>
      <c r="I30" s="7">
        <f>I31*$AF30</f>
        <v>0</v>
      </c>
      <c r="J30" s="7">
        <v>0</v>
      </c>
      <c r="K30" s="7">
        <f>K31*$AF30</f>
        <v>0</v>
      </c>
      <c r="L30" s="7">
        <v>0</v>
      </c>
      <c r="M30" s="7">
        <f>M31*$AF30</f>
        <v>0</v>
      </c>
      <c r="N30" s="7">
        <v>0</v>
      </c>
      <c r="O30" s="7">
        <f>O31*$AF30</f>
        <v>0</v>
      </c>
      <c r="P30" s="7">
        <v>0</v>
      </c>
      <c r="Q30" s="7">
        <f>Q31*$AF30</f>
        <v>0</v>
      </c>
      <c r="R30" s="7">
        <v>0</v>
      </c>
      <c r="S30" s="7">
        <f>S31*$AF30</f>
        <v>0</v>
      </c>
      <c r="T30" s="7">
        <v>0</v>
      </c>
      <c r="U30" s="7">
        <f>U31*$AF30</f>
        <v>0</v>
      </c>
      <c r="V30" s="7">
        <v>0</v>
      </c>
      <c r="W30" s="7">
        <f>W31*$AF30</f>
        <v>0</v>
      </c>
      <c r="X30" s="7">
        <v>0</v>
      </c>
      <c r="Y30" s="7">
        <f>Y31*$AF30</f>
        <v>0</v>
      </c>
      <c r="Z30" s="7">
        <v>0</v>
      </c>
      <c r="AA30" s="7">
        <f>AA31*$AF30</f>
        <v>0</v>
      </c>
      <c r="AB30" s="7">
        <v>0</v>
      </c>
      <c r="AC30" s="7">
        <f>AC31*$AF30</f>
        <v>0</v>
      </c>
      <c r="AD30" s="7">
        <v>0</v>
      </c>
      <c r="AE30" s="7">
        <f>AE31*$AF30</f>
        <v>0</v>
      </c>
      <c r="AF30" s="7">
        <f>AD30+AB30+Z30+X30+V30+T30+R30+P30+N30+L30+J30+H30+F30+D30+B30</f>
        <v>43387.29</v>
      </c>
    </row>
    <row r="31" spans="1:32" x14ac:dyDescent="0.2">
      <c r="A31" s="20"/>
      <c r="B31" s="6">
        <f>B30/$AF30</f>
        <v>0</v>
      </c>
      <c r="C31" s="6"/>
      <c r="D31" s="6">
        <f>D30/$AF30</f>
        <v>0</v>
      </c>
      <c r="E31" s="6"/>
      <c r="F31" s="6">
        <f>F30/$AF30</f>
        <v>0.57142863728064142</v>
      </c>
      <c r="G31" s="6"/>
      <c r="H31" s="6">
        <f>H30/$AF30</f>
        <v>0.42857136271935858</v>
      </c>
      <c r="I31" s="6"/>
      <c r="J31" s="6">
        <f>J30/$AF30</f>
        <v>0</v>
      </c>
      <c r="K31" s="6"/>
      <c r="L31" s="6">
        <f>L30/$AF30</f>
        <v>0</v>
      </c>
      <c r="M31" s="6"/>
      <c r="N31" s="6">
        <f>N30/$AF30</f>
        <v>0</v>
      </c>
      <c r="O31" s="6"/>
      <c r="P31" s="6">
        <f>P30/$AF30</f>
        <v>0</v>
      </c>
      <c r="Q31" s="6"/>
      <c r="R31" s="6">
        <f>R30/$AF30</f>
        <v>0</v>
      </c>
      <c r="S31" s="6"/>
      <c r="T31" s="6">
        <f>T30/$AF30</f>
        <v>0</v>
      </c>
      <c r="U31" s="6"/>
      <c r="V31" s="6">
        <f>V30/$AF30</f>
        <v>0</v>
      </c>
      <c r="W31" s="6"/>
      <c r="X31" s="6">
        <f>X30/$AF30</f>
        <v>0</v>
      </c>
      <c r="Y31" s="6"/>
      <c r="Z31" s="6">
        <f>Z30/$AF30</f>
        <v>0</v>
      </c>
      <c r="AA31" s="6"/>
      <c r="AB31" s="6">
        <f>AB30/$AF30</f>
        <v>0</v>
      </c>
      <c r="AC31" s="6"/>
      <c r="AD31" s="6">
        <f>AD30/$AF30</f>
        <v>0</v>
      </c>
      <c r="AE31" s="6"/>
      <c r="AF31" s="6"/>
    </row>
    <row r="32" spans="1:32" x14ac:dyDescent="0.2">
      <c r="A32" s="20" t="s">
        <v>57</v>
      </c>
      <c r="B32" s="7">
        <v>0</v>
      </c>
      <c r="C32" s="7">
        <f>C33*$AF32</f>
        <v>0</v>
      </c>
      <c r="D32" s="7">
        <v>0</v>
      </c>
      <c r="E32" s="7">
        <f>E33*$AF32</f>
        <v>0</v>
      </c>
      <c r="F32" s="7">
        <v>0</v>
      </c>
      <c r="G32" s="7">
        <f>G33*$AF32</f>
        <v>0</v>
      </c>
      <c r="H32" s="7">
        <v>7516.94</v>
      </c>
      <c r="I32" s="7">
        <f>I33*$AF32</f>
        <v>0</v>
      </c>
      <c r="J32" s="7">
        <v>15033.89</v>
      </c>
      <c r="K32" s="7">
        <f>K33*$AF32</f>
        <v>0</v>
      </c>
      <c r="L32" s="7">
        <v>0</v>
      </c>
      <c r="M32" s="7">
        <f>M33*$AF32</f>
        <v>0</v>
      </c>
      <c r="N32" s="7">
        <v>0</v>
      </c>
      <c r="O32" s="7">
        <f>O33*$AF32</f>
        <v>0</v>
      </c>
      <c r="P32" s="7">
        <v>0</v>
      </c>
      <c r="Q32" s="7">
        <f>Q33*$AF32</f>
        <v>0</v>
      </c>
      <c r="R32" s="7">
        <v>0</v>
      </c>
      <c r="S32" s="7">
        <f>S33*$AF32</f>
        <v>0</v>
      </c>
      <c r="T32" s="7">
        <v>0</v>
      </c>
      <c r="U32" s="7">
        <f>U33*$AF32</f>
        <v>0</v>
      </c>
      <c r="V32" s="7">
        <v>0</v>
      </c>
      <c r="W32" s="7">
        <f>W33*$AF32</f>
        <v>0</v>
      </c>
      <c r="X32" s="7">
        <v>0</v>
      </c>
      <c r="Y32" s="7">
        <f>Y33*$AF32</f>
        <v>0</v>
      </c>
      <c r="Z32" s="7">
        <v>0</v>
      </c>
      <c r="AA32" s="7">
        <f>AA33*$AF32</f>
        <v>0</v>
      </c>
      <c r="AB32" s="7">
        <v>0</v>
      </c>
      <c r="AC32" s="7">
        <f>AC33*$AF32</f>
        <v>0</v>
      </c>
      <c r="AD32" s="7">
        <v>0</v>
      </c>
      <c r="AE32" s="7">
        <f>AE33*$AF32</f>
        <v>0</v>
      </c>
      <c r="AF32" s="7">
        <f>AD32+AB32+Z32+X32+V32+T32+R32+P32+N32+L32+J32+H32+F32+D32+B32</f>
        <v>22550.829999999998</v>
      </c>
    </row>
    <row r="33" spans="1:32" x14ac:dyDescent="0.2">
      <c r="A33" s="20"/>
      <c r="B33" s="6">
        <f>B32/$AF32</f>
        <v>0</v>
      </c>
      <c r="C33" s="6"/>
      <c r="D33" s="6">
        <f>D32/$AF32</f>
        <v>0</v>
      </c>
      <c r="E33" s="6"/>
      <c r="F33" s="6">
        <f>F32/$AF32</f>
        <v>0</v>
      </c>
      <c r="G33" s="6"/>
      <c r="H33" s="6">
        <f>H32/$AF32</f>
        <v>0.33333318551911395</v>
      </c>
      <c r="I33" s="6"/>
      <c r="J33" s="6">
        <f>J32/$AF32</f>
        <v>0.66666681448088605</v>
      </c>
      <c r="K33" s="6"/>
      <c r="L33" s="6">
        <f>L32/$AF32</f>
        <v>0</v>
      </c>
      <c r="M33" s="6"/>
      <c r="N33" s="6">
        <f>N32/$AF32</f>
        <v>0</v>
      </c>
      <c r="O33" s="6"/>
      <c r="P33" s="6">
        <f>P32/$AF32</f>
        <v>0</v>
      </c>
      <c r="Q33" s="6"/>
      <c r="R33" s="6">
        <f>R32/$AF32</f>
        <v>0</v>
      </c>
      <c r="S33" s="6"/>
      <c r="T33" s="6">
        <f>T32/$AF32</f>
        <v>0</v>
      </c>
      <c r="U33" s="6"/>
      <c r="V33" s="6">
        <f>V32/$AF32</f>
        <v>0</v>
      </c>
      <c r="W33" s="6"/>
      <c r="X33" s="6">
        <f>X32/$AF32</f>
        <v>0</v>
      </c>
      <c r="Y33" s="6"/>
      <c r="Z33" s="6">
        <f>Z32/$AF32</f>
        <v>0</v>
      </c>
      <c r="AA33" s="6"/>
      <c r="AB33" s="6">
        <f>AB32/$AF32</f>
        <v>0</v>
      </c>
      <c r="AC33" s="6"/>
      <c r="AD33" s="6">
        <f>AD32/$AF32</f>
        <v>0</v>
      </c>
      <c r="AE33" s="6"/>
      <c r="AF33" s="6"/>
    </row>
    <row r="34" spans="1:32" x14ac:dyDescent="0.2">
      <c r="A34" s="21" t="s">
        <v>24</v>
      </c>
      <c r="B34" s="5">
        <f>SUM(B36,B46)</f>
        <v>0</v>
      </c>
      <c r="C34" s="5">
        <f t="shared" ref="C34:AE34" si="36">SUM(C36,C46)</f>
        <v>0</v>
      </c>
      <c r="D34" s="5">
        <f t="shared" si="36"/>
        <v>0</v>
      </c>
      <c r="E34" s="5">
        <f t="shared" si="36"/>
        <v>0</v>
      </c>
      <c r="F34" s="5">
        <f t="shared" si="36"/>
        <v>0</v>
      </c>
      <c r="G34" s="5">
        <f t="shared" si="36"/>
        <v>0</v>
      </c>
      <c r="H34" s="5">
        <f t="shared" si="36"/>
        <v>0</v>
      </c>
      <c r="I34" s="5">
        <f t="shared" si="36"/>
        <v>0</v>
      </c>
      <c r="J34" s="5">
        <f t="shared" si="36"/>
        <v>19212.2</v>
      </c>
      <c r="K34" s="5">
        <f t="shared" si="36"/>
        <v>0</v>
      </c>
      <c r="L34" s="5">
        <f t="shared" si="36"/>
        <v>4322.93</v>
      </c>
      <c r="M34" s="5">
        <f t="shared" si="36"/>
        <v>0</v>
      </c>
      <c r="N34" s="5">
        <f t="shared" si="36"/>
        <v>815.38</v>
      </c>
      <c r="O34" s="5">
        <f t="shared" si="36"/>
        <v>0</v>
      </c>
      <c r="P34" s="5">
        <f t="shared" si="36"/>
        <v>3570.48</v>
      </c>
      <c r="Q34" s="5">
        <f t="shared" si="36"/>
        <v>0</v>
      </c>
      <c r="R34" s="5">
        <f t="shared" si="36"/>
        <v>18265.919999999998</v>
      </c>
      <c r="S34" s="5">
        <f t="shared" si="36"/>
        <v>0</v>
      </c>
      <c r="T34" s="5">
        <f t="shared" si="36"/>
        <v>8941.82</v>
      </c>
      <c r="U34" s="5">
        <f t="shared" si="36"/>
        <v>0</v>
      </c>
      <c r="V34" s="5">
        <f t="shared" si="36"/>
        <v>5460.5400000000009</v>
      </c>
      <c r="W34" s="5">
        <f t="shared" si="36"/>
        <v>0</v>
      </c>
      <c r="X34" s="5">
        <f t="shared" si="36"/>
        <v>0</v>
      </c>
      <c r="Y34" s="5">
        <f t="shared" si="36"/>
        <v>32668.28</v>
      </c>
      <c r="Z34" s="5">
        <f t="shared" si="36"/>
        <v>0</v>
      </c>
      <c r="AA34" s="5">
        <f t="shared" si="36"/>
        <v>0</v>
      </c>
      <c r="AB34" s="5">
        <f t="shared" si="36"/>
        <v>0</v>
      </c>
      <c r="AC34" s="5">
        <f t="shared" si="36"/>
        <v>0</v>
      </c>
      <c r="AD34" s="5">
        <f t="shared" si="36"/>
        <v>0</v>
      </c>
      <c r="AE34" s="5">
        <f t="shared" si="36"/>
        <v>0</v>
      </c>
      <c r="AF34" s="5">
        <f>AD34+AB34+Z34+X34+V34+T34+R34+P34+N34+L34+J34+H34+F34+D34+B34</f>
        <v>60589.270000000004</v>
      </c>
    </row>
    <row r="35" spans="1:32" x14ac:dyDescent="0.2">
      <c r="A35" s="21"/>
      <c r="B35" s="6">
        <f>B34/$AF34</f>
        <v>0</v>
      </c>
      <c r="C35" s="6">
        <f t="shared" ref="C35:AE35" si="37">C34/$AF34</f>
        <v>0</v>
      </c>
      <c r="D35" s="6">
        <f t="shared" ref="D35" si="38">D34/$AF34</f>
        <v>0</v>
      </c>
      <c r="E35" s="6">
        <f t="shared" si="37"/>
        <v>0</v>
      </c>
      <c r="F35" s="6">
        <f t="shared" ref="F35" si="39">F34/$AF34</f>
        <v>0</v>
      </c>
      <c r="G35" s="6">
        <f t="shared" si="37"/>
        <v>0</v>
      </c>
      <c r="H35" s="6">
        <f t="shared" ref="H35" si="40">H34/$AF34</f>
        <v>0</v>
      </c>
      <c r="I35" s="6">
        <f t="shared" si="37"/>
        <v>0</v>
      </c>
      <c r="J35" s="6">
        <f t="shared" ref="J35" si="41">J34/$AF34</f>
        <v>0.31708914796299742</v>
      </c>
      <c r="K35" s="6">
        <f t="shared" si="37"/>
        <v>0</v>
      </c>
      <c r="L35" s="6">
        <f t="shared" ref="L35" si="42">L34/$AF34</f>
        <v>7.134811163758864E-2</v>
      </c>
      <c r="M35" s="6">
        <f t="shared" si="37"/>
        <v>0</v>
      </c>
      <c r="N35" s="6">
        <f t="shared" ref="N35" si="43">N34/$AF34</f>
        <v>1.3457498332625561E-2</v>
      </c>
      <c r="O35" s="6">
        <f t="shared" si="37"/>
        <v>0</v>
      </c>
      <c r="P35" s="6">
        <f t="shared" ref="P35" si="44">P34/$AF34</f>
        <v>5.8929246052972742E-2</v>
      </c>
      <c r="Q35" s="6">
        <f t="shared" si="37"/>
        <v>0</v>
      </c>
      <c r="R35" s="6">
        <f t="shared" ref="R35" si="45">R34/$AF34</f>
        <v>0.30147120108890563</v>
      </c>
      <c r="S35" s="6">
        <f t="shared" si="37"/>
        <v>0</v>
      </c>
      <c r="T35" s="6">
        <f t="shared" ref="T35" si="46">T34/$AF34</f>
        <v>0.14758091655502698</v>
      </c>
      <c r="U35" s="6">
        <f t="shared" si="37"/>
        <v>0</v>
      </c>
      <c r="V35" s="6">
        <f t="shared" ref="V35" si="47">V34/$AF34</f>
        <v>9.012387836988299E-2</v>
      </c>
      <c r="W35" s="6">
        <f t="shared" si="37"/>
        <v>0</v>
      </c>
      <c r="X35" s="6">
        <f t="shared" ref="X35" si="48">X34/$AF34</f>
        <v>0</v>
      </c>
      <c r="Y35" s="6">
        <f t="shared" si="37"/>
        <v>0.53917599601381561</v>
      </c>
      <c r="Z35" s="6">
        <f t="shared" ref="Z35" si="49">Z34/$AF34</f>
        <v>0</v>
      </c>
      <c r="AA35" s="6">
        <f t="shared" si="37"/>
        <v>0</v>
      </c>
      <c r="AB35" s="6">
        <f t="shared" ref="AB35" si="50">AB34/$AF34</f>
        <v>0</v>
      </c>
      <c r="AC35" s="6">
        <f t="shared" si="37"/>
        <v>0</v>
      </c>
      <c r="AD35" s="6">
        <f t="shared" ref="AD35" si="51">AD34/$AF34</f>
        <v>0</v>
      </c>
      <c r="AE35" s="6">
        <f t="shared" si="37"/>
        <v>0</v>
      </c>
      <c r="AF35" s="6">
        <f t="shared" ref="AF35" si="52">AF34/$AF34</f>
        <v>1</v>
      </c>
    </row>
    <row r="36" spans="1:32" x14ac:dyDescent="0.2">
      <c r="A36" s="22" t="s">
        <v>45</v>
      </c>
      <c r="B36" s="5">
        <f>SUM(B38,B40,B42,B44)</f>
        <v>0</v>
      </c>
      <c r="C36" s="5">
        <f t="shared" ref="C36:AE36" si="53">SUM(C38,C40,C42,C44)</f>
        <v>0</v>
      </c>
      <c r="D36" s="5">
        <f t="shared" si="53"/>
        <v>0</v>
      </c>
      <c r="E36" s="5">
        <f t="shared" si="53"/>
        <v>0</v>
      </c>
      <c r="F36" s="5">
        <f t="shared" si="53"/>
        <v>0</v>
      </c>
      <c r="G36" s="5">
        <f t="shared" si="53"/>
        <v>0</v>
      </c>
      <c r="H36" s="5">
        <f t="shared" si="53"/>
        <v>0</v>
      </c>
      <c r="I36" s="5">
        <f t="shared" si="53"/>
        <v>0</v>
      </c>
      <c r="J36" s="5">
        <f t="shared" si="53"/>
        <v>19212.2</v>
      </c>
      <c r="K36" s="5">
        <f t="shared" si="53"/>
        <v>0</v>
      </c>
      <c r="L36" s="5">
        <f t="shared" si="53"/>
        <v>4322.93</v>
      </c>
      <c r="M36" s="5">
        <f t="shared" si="53"/>
        <v>0</v>
      </c>
      <c r="N36" s="5">
        <f t="shared" si="53"/>
        <v>815.38</v>
      </c>
      <c r="O36" s="5">
        <f t="shared" si="53"/>
        <v>0</v>
      </c>
      <c r="P36" s="5">
        <f t="shared" si="53"/>
        <v>3570.48</v>
      </c>
      <c r="Q36" s="5">
        <f t="shared" si="53"/>
        <v>0</v>
      </c>
      <c r="R36" s="5">
        <f t="shared" si="53"/>
        <v>0</v>
      </c>
      <c r="S36" s="5">
        <f t="shared" si="53"/>
        <v>0</v>
      </c>
      <c r="T36" s="5">
        <f t="shared" si="53"/>
        <v>0</v>
      </c>
      <c r="U36" s="5">
        <f t="shared" si="53"/>
        <v>0</v>
      </c>
      <c r="V36" s="5">
        <f t="shared" si="53"/>
        <v>0</v>
      </c>
      <c r="W36" s="5">
        <f t="shared" si="53"/>
        <v>0</v>
      </c>
      <c r="X36" s="5">
        <f t="shared" si="53"/>
        <v>0</v>
      </c>
      <c r="Y36" s="5">
        <f t="shared" si="53"/>
        <v>0</v>
      </c>
      <c r="Z36" s="5">
        <f t="shared" si="53"/>
        <v>0</v>
      </c>
      <c r="AA36" s="5">
        <f t="shared" si="53"/>
        <v>0</v>
      </c>
      <c r="AB36" s="5">
        <f t="shared" si="53"/>
        <v>0</v>
      </c>
      <c r="AC36" s="5">
        <f t="shared" si="53"/>
        <v>0</v>
      </c>
      <c r="AD36" s="5">
        <f t="shared" si="53"/>
        <v>0</v>
      </c>
      <c r="AE36" s="5">
        <f t="shared" si="53"/>
        <v>0</v>
      </c>
      <c r="AF36" s="5">
        <f>AD36+AB36+Z36+X36+V36+T36+R36+P36+N36+L36+J36+H36+F36+D36+B36</f>
        <v>27920.99</v>
      </c>
    </row>
    <row r="37" spans="1:32" x14ac:dyDescent="0.2">
      <c r="A37" s="22"/>
      <c r="B37" s="6">
        <f>B36/$AF36</f>
        <v>0</v>
      </c>
      <c r="C37" s="6">
        <f t="shared" ref="C37:AE37" si="54">C36/$AF36</f>
        <v>0</v>
      </c>
      <c r="D37" s="6">
        <f t="shared" ref="D37" si="55">D36/$AF36</f>
        <v>0</v>
      </c>
      <c r="E37" s="6">
        <f t="shared" si="54"/>
        <v>0</v>
      </c>
      <c r="F37" s="6">
        <f t="shared" ref="F37" si="56">F36/$AF36</f>
        <v>0</v>
      </c>
      <c r="G37" s="6">
        <f t="shared" si="54"/>
        <v>0</v>
      </c>
      <c r="H37" s="6">
        <f t="shared" ref="H37" si="57">H36/$AF36</f>
        <v>0</v>
      </c>
      <c r="I37" s="6">
        <f t="shared" si="54"/>
        <v>0</v>
      </c>
      <c r="J37" s="6">
        <f t="shared" ref="J37" si="58">J36/$AF36</f>
        <v>0.68809164718013216</v>
      </c>
      <c r="K37" s="6">
        <f t="shared" si="54"/>
        <v>0</v>
      </c>
      <c r="L37" s="6">
        <f t="shared" ref="L37" si="59">L36/$AF36</f>
        <v>0.1548272464550863</v>
      </c>
      <c r="M37" s="6">
        <f t="shared" si="54"/>
        <v>0</v>
      </c>
      <c r="N37" s="6">
        <f t="shared" ref="N37" si="60">N36/$AF36</f>
        <v>2.9203119230371128E-2</v>
      </c>
      <c r="O37" s="6">
        <f t="shared" si="54"/>
        <v>0</v>
      </c>
      <c r="P37" s="6">
        <f t="shared" ref="P37" si="61">P36/$AF36</f>
        <v>0.12787798713441034</v>
      </c>
      <c r="Q37" s="6">
        <f t="shared" si="54"/>
        <v>0</v>
      </c>
      <c r="R37" s="6">
        <f t="shared" ref="R37" si="62">R36/$AF36</f>
        <v>0</v>
      </c>
      <c r="S37" s="6">
        <f t="shared" si="54"/>
        <v>0</v>
      </c>
      <c r="T37" s="6">
        <f t="shared" ref="T37" si="63">T36/$AF36</f>
        <v>0</v>
      </c>
      <c r="U37" s="6">
        <f t="shared" si="54"/>
        <v>0</v>
      </c>
      <c r="V37" s="6">
        <f t="shared" ref="V37" si="64">V36/$AF36</f>
        <v>0</v>
      </c>
      <c r="W37" s="6">
        <f t="shared" si="54"/>
        <v>0</v>
      </c>
      <c r="X37" s="6">
        <f t="shared" ref="X37" si="65">X36/$AF36</f>
        <v>0</v>
      </c>
      <c r="Y37" s="6">
        <f t="shared" si="54"/>
        <v>0</v>
      </c>
      <c r="Z37" s="6">
        <f t="shared" ref="Z37" si="66">Z36/$AF36</f>
        <v>0</v>
      </c>
      <c r="AA37" s="6">
        <f t="shared" si="54"/>
        <v>0</v>
      </c>
      <c r="AB37" s="6">
        <f t="shared" ref="AB37" si="67">AB36/$AF36</f>
        <v>0</v>
      </c>
      <c r="AC37" s="6">
        <f t="shared" si="54"/>
        <v>0</v>
      </c>
      <c r="AD37" s="6">
        <f t="shared" ref="AD37" si="68">AD36/$AF36</f>
        <v>0</v>
      </c>
      <c r="AE37" s="6">
        <f t="shared" si="54"/>
        <v>0</v>
      </c>
      <c r="AF37" s="6">
        <f t="shared" ref="AF37" si="69">AF36/$AF36</f>
        <v>1</v>
      </c>
    </row>
    <row r="38" spans="1:32" x14ac:dyDescent="0.2">
      <c r="A38" s="19" t="s">
        <v>50</v>
      </c>
      <c r="B38" s="7">
        <v>0</v>
      </c>
      <c r="C38" s="7">
        <f>C39*$AF38</f>
        <v>0</v>
      </c>
      <c r="D38" s="7">
        <v>0</v>
      </c>
      <c r="E38" s="7">
        <f>E39*$AF38</f>
        <v>0</v>
      </c>
      <c r="F38" s="7">
        <v>0</v>
      </c>
      <c r="G38" s="7">
        <f>G39*$AF38</f>
        <v>0</v>
      </c>
      <c r="H38" s="7">
        <v>0</v>
      </c>
      <c r="I38" s="7">
        <f>I39*$AF38</f>
        <v>0</v>
      </c>
      <c r="J38" s="7">
        <v>19212.2</v>
      </c>
      <c r="K38" s="7">
        <f>K39*$AF38</f>
        <v>0</v>
      </c>
      <c r="L38" s="7">
        <v>0</v>
      </c>
      <c r="M38" s="7">
        <f>M39*$AF38</f>
        <v>0</v>
      </c>
      <c r="N38" s="7">
        <v>0</v>
      </c>
      <c r="O38" s="7">
        <f>O39*$AF38</f>
        <v>0</v>
      </c>
      <c r="P38" s="7">
        <v>0</v>
      </c>
      <c r="Q38" s="7">
        <f>Q39*$AF38</f>
        <v>0</v>
      </c>
      <c r="R38" s="7">
        <v>0</v>
      </c>
      <c r="S38" s="7">
        <f>S39*$AF38</f>
        <v>0</v>
      </c>
      <c r="T38" s="7">
        <v>0</v>
      </c>
      <c r="U38" s="7">
        <f>U39*$AF38</f>
        <v>0</v>
      </c>
      <c r="V38" s="7">
        <v>0</v>
      </c>
      <c r="W38" s="7">
        <f>W39*$AF38</f>
        <v>0</v>
      </c>
      <c r="X38" s="7">
        <v>0</v>
      </c>
      <c r="Y38" s="7">
        <f>Y39*$AF38</f>
        <v>0</v>
      </c>
      <c r="Z38" s="7">
        <v>0</v>
      </c>
      <c r="AA38" s="7">
        <f>AA39*$AF38</f>
        <v>0</v>
      </c>
      <c r="AB38" s="7">
        <v>0</v>
      </c>
      <c r="AC38" s="7">
        <f>AC39*$AF38</f>
        <v>0</v>
      </c>
      <c r="AD38" s="7">
        <v>0</v>
      </c>
      <c r="AE38" s="7">
        <f>AE39*$AF38</f>
        <v>0</v>
      </c>
      <c r="AF38" s="7">
        <f>AD38+AB38+Z38+X38+V38+T38+R38+P38+N38+L38+J38+H38+F38+D38+B38</f>
        <v>19212.2</v>
      </c>
    </row>
    <row r="39" spans="1:32" x14ac:dyDescent="0.2">
      <c r="A39" s="19"/>
      <c r="B39" s="6">
        <f>B38/$AF38</f>
        <v>0</v>
      </c>
      <c r="C39" s="6"/>
      <c r="D39" s="6">
        <f>D38/$AF38</f>
        <v>0</v>
      </c>
      <c r="E39" s="6"/>
      <c r="F39" s="6">
        <f>F38/$AF38</f>
        <v>0</v>
      </c>
      <c r="G39" s="6"/>
      <c r="H39" s="6">
        <f>H38/$AF38</f>
        <v>0</v>
      </c>
      <c r="I39" s="6"/>
      <c r="J39" s="6">
        <f>J38/$AF38</f>
        <v>1</v>
      </c>
      <c r="K39" s="6"/>
      <c r="L39" s="6">
        <f>L38/$AF38</f>
        <v>0</v>
      </c>
      <c r="M39" s="6"/>
      <c r="N39" s="6">
        <f>N38/$AF38</f>
        <v>0</v>
      </c>
      <c r="O39" s="6"/>
      <c r="P39" s="6">
        <f>P38/$AF38</f>
        <v>0</v>
      </c>
      <c r="Q39" s="6"/>
      <c r="R39" s="6">
        <f>R38/$AF38</f>
        <v>0</v>
      </c>
      <c r="S39" s="6"/>
      <c r="T39" s="6">
        <f>T38/$AF38</f>
        <v>0</v>
      </c>
      <c r="U39" s="6"/>
      <c r="V39" s="6">
        <f>V38/$AF38</f>
        <v>0</v>
      </c>
      <c r="W39" s="6"/>
      <c r="X39" s="6">
        <f>X38/$AF38</f>
        <v>0</v>
      </c>
      <c r="Y39" s="6"/>
      <c r="Z39" s="6">
        <f>Z38/$AF38</f>
        <v>0</v>
      </c>
      <c r="AA39" s="6"/>
      <c r="AB39" s="6">
        <f>AB38/$AF38</f>
        <v>0</v>
      </c>
      <c r="AC39" s="6"/>
      <c r="AD39" s="6">
        <f>AD38/$AF38</f>
        <v>0</v>
      </c>
      <c r="AE39" s="6"/>
      <c r="AF39" s="6"/>
    </row>
    <row r="40" spans="1:32" x14ac:dyDescent="0.2">
      <c r="A40" s="19" t="s">
        <v>47</v>
      </c>
      <c r="B40" s="7">
        <v>0</v>
      </c>
      <c r="C40" s="7">
        <f>C41*$AF40</f>
        <v>0</v>
      </c>
      <c r="D40" s="7">
        <v>0</v>
      </c>
      <c r="E40" s="7">
        <f>E41*$AF40</f>
        <v>0</v>
      </c>
      <c r="F40" s="7">
        <v>0</v>
      </c>
      <c r="G40" s="7">
        <f>G41*$AF40</f>
        <v>0</v>
      </c>
      <c r="H40" s="7">
        <v>0</v>
      </c>
      <c r="I40" s="7">
        <f>I41*$AF40</f>
        <v>0</v>
      </c>
      <c r="J40" s="7">
        <v>0</v>
      </c>
      <c r="K40" s="7">
        <f>K41*$AF40</f>
        <v>0</v>
      </c>
      <c r="L40" s="7">
        <v>4322.93</v>
      </c>
      <c r="M40" s="7">
        <f>M41*$AF40</f>
        <v>0</v>
      </c>
      <c r="N40" s="7">
        <v>0</v>
      </c>
      <c r="O40" s="7">
        <f>O41*$AF40</f>
        <v>0</v>
      </c>
      <c r="P40" s="7">
        <v>0</v>
      </c>
      <c r="Q40" s="7">
        <f>Q41*$AF40</f>
        <v>0</v>
      </c>
      <c r="R40" s="7">
        <v>0</v>
      </c>
      <c r="S40" s="7">
        <f>S41*$AF40</f>
        <v>0</v>
      </c>
      <c r="T40" s="7">
        <v>0</v>
      </c>
      <c r="U40" s="7">
        <f>U41*$AF40</f>
        <v>0</v>
      </c>
      <c r="V40" s="7">
        <v>0</v>
      </c>
      <c r="W40" s="7">
        <f>W41*$AF40</f>
        <v>0</v>
      </c>
      <c r="X40" s="7">
        <v>0</v>
      </c>
      <c r="Y40" s="7">
        <f>Y41*$AF40</f>
        <v>0</v>
      </c>
      <c r="Z40" s="7">
        <v>0</v>
      </c>
      <c r="AA40" s="7">
        <f>AA41*$AF40</f>
        <v>0</v>
      </c>
      <c r="AB40" s="7">
        <v>0</v>
      </c>
      <c r="AC40" s="7">
        <f>AC41*$AF40</f>
        <v>0</v>
      </c>
      <c r="AD40" s="7">
        <v>0</v>
      </c>
      <c r="AE40" s="7">
        <f>AE41*$AF40</f>
        <v>0</v>
      </c>
      <c r="AF40" s="7">
        <f>AD40+AB40+Z40+X40+V40+T40+R40+P40+N40+L40+J40+H40+F40+D40+B40</f>
        <v>4322.93</v>
      </c>
    </row>
    <row r="41" spans="1:32" x14ac:dyDescent="0.2">
      <c r="A41" s="19"/>
      <c r="B41" s="6">
        <f>B40/$AF40</f>
        <v>0</v>
      </c>
      <c r="C41" s="6"/>
      <c r="D41" s="6">
        <f>D40/$AF40</f>
        <v>0</v>
      </c>
      <c r="E41" s="6"/>
      <c r="F41" s="6">
        <f>F40/$AF40</f>
        <v>0</v>
      </c>
      <c r="G41" s="6"/>
      <c r="H41" s="6">
        <f>H40/$AF40</f>
        <v>0</v>
      </c>
      <c r="I41" s="6"/>
      <c r="J41" s="6">
        <f>J40/$AF40</f>
        <v>0</v>
      </c>
      <c r="K41" s="6"/>
      <c r="L41" s="6">
        <f>L40/$AF40</f>
        <v>1</v>
      </c>
      <c r="M41" s="6"/>
      <c r="N41" s="6">
        <f>N40/$AF40</f>
        <v>0</v>
      </c>
      <c r="O41" s="6"/>
      <c r="P41" s="6">
        <f>P40/$AF40</f>
        <v>0</v>
      </c>
      <c r="Q41" s="6"/>
      <c r="R41" s="6">
        <f>R40/$AF40</f>
        <v>0</v>
      </c>
      <c r="S41" s="6"/>
      <c r="T41" s="6">
        <f>T40/$AF40</f>
        <v>0</v>
      </c>
      <c r="U41" s="6"/>
      <c r="V41" s="6">
        <f>V40/$AF40</f>
        <v>0</v>
      </c>
      <c r="W41" s="6"/>
      <c r="X41" s="6">
        <f>X40/$AF40</f>
        <v>0</v>
      </c>
      <c r="Y41" s="6"/>
      <c r="Z41" s="6">
        <f>Z40/$AF40</f>
        <v>0</v>
      </c>
      <c r="AA41" s="6"/>
      <c r="AB41" s="6">
        <f>AB40/$AF40</f>
        <v>0</v>
      </c>
      <c r="AC41" s="6"/>
      <c r="AD41" s="6">
        <f>AD40/$AF40</f>
        <v>0</v>
      </c>
      <c r="AE41" s="6"/>
      <c r="AF41" s="6"/>
    </row>
    <row r="42" spans="1:32" x14ac:dyDescent="0.2">
      <c r="A42" s="19" t="s">
        <v>51</v>
      </c>
      <c r="B42" s="7">
        <v>0</v>
      </c>
      <c r="C42" s="7">
        <f>C43*$AF42</f>
        <v>0</v>
      </c>
      <c r="D42" s="7">
        <v>0</v>
      </c>
      <c r="E42" s="7">
        <f>E43*$AF42</f>
        <v>0</v>
      </c>
      <c r="F42" s="7">
        <v>0</v>
      </c>
      <c r="G42" s="7">
        <f>G43*$AF42</f>
        <v>0</v>
      </c>
      <c r="H42" s="7">
        <v>0</v>
      </c>
      <c r="I42" s="7">
        <f>I43*$AF42</f>
        <v>0</v>
      </c>
      <c r="J42" s="7">
        <v>0</v>
      </c>
      <c r="K42" s="7">
        <f>K43*$AF42</f>
        <v>0</v>
      </c>
      <c r="L42" s="7">
        <v>0</v>
      </c>
      <c r="M42" s="7">
        <f>M43*$AF42</f>
        <v>0</v>
      </c>
      <c r="N42" s="7">
        <v>815.38</v>
      </c>
      <c r="O42" s="7">
        <f>O43*$AF42</f>
        <v>0</v>
      </c>
      <c r="P42" s="7">
        <v>0</v>
      </c>
      <c r="Q42" s="7">
        <f>Q43*$AF42</f>
        <v>0</v>
      </c>
      <c r="R42" s="7">
        <v>0</v>
      </c>
      <c r="S42" s="7">
        <f>S43*$AF42</f>
        <v>0</v>
      </c>
      <c r="T42" s="7">
        <v>0</v>
      </c>
      <c r="U42" s="7">
        <f>U43*$AF42</f>
        <v>0</v>
      </c>
      <c r="V42" s="7">
        <v>0</v>
      </c>
      <c r="W42" s="7">
        <f>W43*$AF42</f>
        <v>0</v>
      </c>
      <c r="X42" s="7">
        <v>0</v>
      </c>
      <c r="Y42" s="7">
        <f>Y43*$AF42</f>
        <v>0</v>
      </c>
      <c r="Z42" s="7">
        <v>0</v>
      </c>
      <c r="AA42" s="7">
        <f>AA43*$AF42</f>
        <v>0</v>
      </c>
      <c r="AB42" s="7">
        <v>0</v>
      </c>
      <c r="AC42" s="7">
        <f>AC43*$AF42</f>
        <v>0</v>
      </c>
      <c r="AD42" s="7">
        <v>0</v>
      </c>
      <c r="AE42" s="7">
        <f>AE43*$AF42</f>
        <v>0</v>
      </c>
      <c r="AF42" s="7">
        <f>AD42+AB42+Z42+X42+V42+T42+R42+P42+N42+L42+J42+H42+F42+D42+B42</f>
        <v>815.38</v>
      </c>
    </row>
    <row r="43" spans="1:32" x14ac:dyDescent="0.2">
      <c r="A43" s="19"/>
      <c r="B43" s="6">
        <f>B42/$AF42</f>
        <v>0</v>
      </c>
      <c r="C43" s="6"/>
      <c r="D43" s="6">
        <f>D42/$AF42</f>
        <v>0</v>
      </c>
      <c r="E43" s="6"/>
      <c r="F43" s="6">
        <f>F42/$AF42</f>
        <v>0</v>
      </c>
      <c r="G43" s="6"/>
      <c r="H43" s="6">
        <f>H42/$AF42</f>
        <v>0</v>
      </c>
      <c r="I43" s="6"/>
      <c r="J43" s="6">
        <f>J42/$AF42</f>
        <v>0</v>
      </c>
      <c r="K43" s="6"/>
      <c r="L43" s="6">
        <f>L42/$AF42</f>
        <v>0</v>
      </c>
      <c r="M43" s="6"/>
      <c r="N43" s="6">
        <f>N42/$AF42</f>
        <v>1</v>
      </c>
      <c r="O43" s="6"/>
      <c r="P43" s="6">
        <f>P42/$AF42</f>
        <v>0</v>
      </c>
      <c r="Q43" s="6"/>
      <c r="R43" s="6">
        <f>R42/$AF42</f>
        <v>0</v>
      </c>
      <c r="S43" s="6"/>
      <c r="T43" s="6">
        <f>T42/$AF42</f>
        <v>0</v>
      </c>
      <c r="U43" s="6"/>
      <c r="V43" s="6">
        <f>V42/$AF42</f>
        <v>0</v>
      </c>
      <c r="W43" s="6"/>
      <c r="X43" s="6">
        <f>X42/$AF42</f>
        <v>0</v>
      </c>
      <c r="Y43" s="6"/>
      <c r="Z43" s="6">
        <f>Z42/$AF42</f>
        <v>0</v>
      </c>
      <c r="AA43" s="6"/>
      <c r="AB43" s="6">
        <f>AB42/$AF42</f>
        <v>0</v>
      </c>
      <c r="AC43" s="6"/>
      <c r="AD43" s="6">
        <f>AD42/$AF42</f>
        <v>0</v>
      </c>
      <c r="AE43" s="6"/>
      <c r="AF43" s="6"/>
    </row>
    <row r="44" spans="1:32" x14ac:dyDescent="0.2">
      <c r="A44" s="19" t="s">
        <v>52</v>
      </c>
      <c r="B44" s="7">
        <v>0</v>
      </c>
      <c r="C44" s="7">
        <f>C45*$AF44</f>
        <v>0</v>
      </c>
      <c r="D44" s="7">
        <v>0</v>
      </c>
      <c r="E44" s="7">
        <f>E45*$AF44</f>
        <v>0</v>
      </c>
      <c r="F44" s="7">
        <v>0</v>
      </c>
      <c r="G44" s="7">
        <f>G45*$AF44</f>
        <v>0</v>
      </c>
      <c r="H44" s="7">
        <v>0</v>
      </c>
      <c r="I44" s="7">
        <f>I45*$AF44</f>
        <v>0</v>
      </c>
      <c r="J44" s="7">
        <v>0</v>
      </c>
      <c r="K44" s="7">
        <f>K45*$AF44</f>
        <v>0</v>
      </c>
      <c r="L44" s="7">
        <v>0</v>
      </c>
      <c r="M44" s="7">
        <f>M45*$AF44</f>
        <v>0</v>
      </c>
      <c r="N44" s="7">
        <v>0</v>
      </c>
      <c r="O44" s="7">
        <f>O45*$AF44</f>
        <v>0</v>
      </c>
      <c r="P44" s="7">
        <v>3570.48</v>
      </c>
      <c r="Q44" s="7">
        <f>Q45*$AF44</f>
        <v>0</v>
      </c>
      <c r="R44" s="7">
        <v>0</v>
      </c>
      <c r="S44" s="7">
        <f>S45*$AF44</f>
        <v>0</v>
      </c>
      <c r="T44" s="7">
        <v>0</v>
      </c>
      <c r="U44" s="7">
        <f>U45*$AF44</f>
        <v>0</v>
      </c>
      <c r="V44" s="7">
        <v>0</v>
      </c>
      <c r="W44" s="7">
        <f>W45*$AF44</f>
        <v>0</v>
      </c>
      <c r="X44" s="7">
        <v>0</v>
      </c>
      <c r="Y44" s="7">
        <f>Y45*$AF44</f>
        <v>0</v>
      </c>
      <c r="Z44" s="7">
        <v>0</v>
      </c>
      <c r="AA44" s="7">
        <f>AA45*$AF44</f>
        <v>0</v>
      </c>
      <c r="AB44" s="7">
        <v>0</v>
      </c>
      <c r="AC44" s="7">
        <f>AC45*$AF44</f>
        <v>0</v>
      </c>
      <c r="AD44" s="7">
        <v>0</v>
      </c>
      <c r="AE44" s="7">
        <f>AE45*$AF44</f>
        <v>0</v>
      </c>
      <c r="AF44" s="7">
        <f>AD44+AB44+Z44+X44+V44+T44+R44+P44+N44+L44+J44+H44+F44+D44+B44</f>
        <v>3570.48</v>
      </c>
    </row>
    <row r="45" spans="1:32" x14ac:dyDescent="0.2">
      <c r="A45" s="19"/>
      <c r="B45" s="6">
        <f>B44/$AF44</f>
        <v>0</v>
      </c>
      <c r="C45" s="6"/>
      <c r="D45" s="6">
        <f>D44/$AF44</f>
        <v>0</v>
      </c>
      <c r="E45" s="6"/>
      <c r="F45" s="6">
        <f>F44/$AF44</f>
        <v>0</v>
      </c>
      <c r="G45" s="6"/>
      <c r="H45" s="6">
        <f>H44/$AF44</f>
        <v>0</v>
      </c>
      <c r="I45" s="6"/>
      <c r="J45" s="6">
        <f>J44/$AF44</f>
        <v>0</v>
      </c>
      <c r="K45" s="6"/>
      <c r="L45" s="6">
        <f>L44/$AF44</f>
        <v>0</v>
      </c>
      <c r="M45" s="6"/>
      <c r="N45" s="6">
        <f>N44/$AF44</f>
        <v>0</v>
      </c>
      <c r="O45" s="6"/>
      <c r="P45" s="6">
        <f>P44/$AF44</f>
        <v>1</v>
      </c>
      <c r="Q45" s="6"/>
      <c r="R45" s="6">
        <f>R44/$AF44</f>
        <v>0</v>
      </c>
      <c r="S45" s="6"/>
      <c r="T45" s="6">
        <f>T44/$AF44</f>
        <v>0</v>
      </c>
      <c r="U45" s="6"/>
      <c r="V45" s="6">
        <f>V44/$AF44</f>
        <v>0</v>
      </c>
      <c r="W45" s="6"/>
      <c r="X45" s="6">
        <f>X44/$AF44</f>
        <v>0</v>
      </c>
      <c r="Y45" s="6"/>
      <c r="Z45" s="6">
        <f>Z44/$AF44</f>
        <v>0</v>
      </c>
      <c r="AA45" s="6"/>
      <c r="AB45" s="6">
        <f>AB44/$AF44</f>
        <v>0</v>
      </c>
      <c r="AC45" s="6"/>
      <c r="AD45" s="6">
        <f>AD44/$AF44</f>
        <v>0</v>
      </c>
      <c r="AE45" s="6"/>
      <c r="AF45" s="6"/>
    </row>
    <row r="46" spans="1:32" x14ac:dyDescent="0.2">
      <c r="A46" s="22" t="s">
        <v>46</v>
      </c>
      <c r="B46" s="5">
        <f>SUM(B48,B50,B52)</f>
        <v>0</v>
      </c>
      <c r="C46" s="5">
        <f t="shared" ref="C46:AE46" si="70">SUM(C48,C50,C52)</f>
        <v>0</v>
      </c>
      <c r="D46" s="5">
        <f t="shared" si="70"/>
        <v>0</v>
      </c>
      <c r="E46" s="5">
        <f t="shared" si="70"/>
        <v>0</v>
      </c>
      <c r="F46" s="5">
        <f t="shared" si="70"/>
        <v>0</v>
      </c>
      <c r="G46" s="5">
        <f t="shared" si="70"/>
        <v>0</v>
      </c>
      <c r="H46" s="5">
        <f t="shared" si="70"/>
        <v>0</v>
      </c>
      <c r="I46" s="5">
        <f t="shared" si="70"/>
        <v>0</v>
      </c>
      <c r="J46" s="5">
        <f t="shared" si="70"/>
        <v>0</v>
      </c>
      <c r="K46" s="5">
        <f t="shared" si="70"/>
        <v>0</v>
      </c>
      <c r="L46" s="5">
        <f t="shared" si="70"/>
        <v>0</v>
      </c>
      <c r="M46" s="5">
        <f t="shared" si="70"/>
        <v>0</v>
      </c>
      <c r="N46" s="5">
        <f t="shared" si="70"/>
        <v>0</v>
      </c>
      <c r="O46" s="5">
        <f t="shared" si="70"/>
        <v>0</v>
      </c>
      <c r="P46" s="5">
        <f t="shared" si="70"/>
        <v>0</v>
      </c>
      <c r="Q46" s="5">
        <f t="shared" si="70"/>
        <v>0</v>
      </c>
      <c r="R46" s="5">
        <f t="shared" si="70"/>
        <v>18265.919999999998</v>
      </c>
      <c r="S46" s="5">
        <f t="shared" si="70"/>
        <v>0</v>
      </c>
      <c r="T46" s="5">
        <f t="shared" si="70"/>
        <v>8941.82</v>
      </c>
      <c r="U46" s="5">
        <f t="shared" si="70"/>
        <v>0</v>
      </c>
      <c r="V46" s="5">
        <f t="shared" si="70"/>
        <v>5460.5400000000009</v>
      </c>
      <c r="W46" s="5">
        <f t="shared" si="70"/>
        <v>0</v>
      </c>
      <c r="X46" s="5">
        <f t="shared" si="70"/>
        <v>0</v>
      </c>
      <c r="Y46" s="5">
        <f t="shared" si="70"/>
        <v>32668.28</v>
      </c>
      <c r="Z46" s="5">
        <f t="shared" si="70"/>
        <v>0</v>
      </c>
      <c r="AA46" s="5">
        <f t="shared" si="70"/>
        <v>0</v>
      </c>
      <c r="AB46" s="5">
        <f t="shared" si="70"/>
        <v>0</v>
      </c>
      <c r="AC46" s="5">
        <f t="shared" si="70"/>
        <v>0</v>
      </c>
      <c r="AD46" s="5">
        <f t="shared" si="70"/>
        <v>0</v>
      </c>
      <c r="AE46" s="5">
        <f t="shared" si="70"/>
        <v>0</v>
      </c>
      <c r="AF46" s="5">
        <f>AD46+AB46+Z46+X46+V46+T46+R46+P46+N46+L46+J46+H46+F46+D46+B46</f>
        <v>32668.28</v>
      </c>
    </row>
    <row r="47" spans="1:32" x14ac:dyDescent="0.2">
      <c r="A47" s="22"/>
      <c r="B47" s="6">
        <f>B46/$AF46</f>
        <v>0</v>
      </c>
      <c r="C47" s="6">
        <f t="shared" ref="C47:AE47" si="71">C46/$AF46</f>
        <v>0</v>
      </c>
      <c r="D47" s="6">
        <f t="shared" ref="D47" si="72">D46/$AF46</f>
        <v>0</v>
      </c>
      <c r="E47" s="6">
        <f t="shared" si="71"/>
        <v>0</v>
      </c>
      <c r="F47" s="6">
        <f t="shared" ref="F47" si="73">F46/$AF46</f>
        <v>0</v>
      </c>
      <c r="G47" s="6">
        <f t="shared" si="71"/>
        <v>0</v>
      </c>
      <c r="H47" s="6">
        <f t="shared" ref="H47" si="74">H46/$AF46</f>
        <v>0</v>
      </c>
      <c r="I47" s="6">
        <f t="shared" si="71"/>
        <v>0</v>
      </c>
      <c r="J47" s="6">
        <f t="shared" ref="J47" si="75">J46/$AF46</f>
        <v>0</v>
      </c>
      <c r="K47" s="6">
        <f t="shared" si="71"/>
        <v>0</v>
      </c>
      <c r="L47" s="6">
        <f t="shared" ref="L47" si="76">L46/$AF46</f>
        <v>0</v>
      </c>
      <c r="M47" s="6">
        <f t="shared" si="71"/>
        <v>0</v>
      </c>
      <c r="N47" s="6">
        <f t="shared" ref="N47" si="77">N46/$AF46</f>
        <v>0</v>
      </c>
      <c r="O47" s="6">
        <f t="shared" si="71"/>
        <v>0</v>
      </c>
      <c r="P47" s="6">
        <f t="shared" ref="P47" si="78">P46/$AF46</f>
        <v>0</v>
      </c>
      <c r="Q47" s="6">
        <f t="shared" si="71"/>
        <v>0</v>
      </c>
      <c r="R47" s="6">
        <f t="shared" ref="R47" si="79">R46/$AF46</f>
        <v>0.55913320199288108</v>
      </c>
      <c r="S47" s="6">
        <f t="shared" si="71"/>
        <v>0</v>
      </c>
      <c r="T47" s="6">
        <f t="shared" ref="T47" si="80">T46/$AF46</f>
        <v>0.27371566547121551</v>
      </c>
      <c r="U47" s="6">
        <f t="shared" si="71"/>
        <v>0</v>
      </c>
      <c r="V47" s="6">
        <f t="shared" ref="V47" si="81">V46/$AF46</f>
        <v>0.16715113253590336</v>
      </c>
      <c r="W47" s="6">
        <f t="shared" si="71"/>
        <v>0</v>
      </c>
      <c r="X47" s="6">
        <f t="shared" ref="X47" si="82">X46/$AF46</f>
        <v>0</v>
      </c>
      <c r="Y47" s="6">
        <f t="shared" si="71"/>
        <v>1</v>
      </c>
      <c r="Z47" s="6">
        <f t="shared" ref="Z47" si="83">Z46/$AF46</f>
        <v>0</v>
      </c>
      <c r="AA47" s="6">
        <f t="shared" si="71"/>
        <v>0</v>
      </c>
      <c r="AB47" s="6">
        <f t="shared" ref="AB47" si="84">AB46/$AF46</f>
        <v>0</v>
      </c>
      <c r="AC47" s="6">
        <f t="shared" si="71"/>
        <v>0</v>
      </c>
      <c r="AD47" s="6">
        <f t="shared" ref="AD47" si="85">AD46/$AF46</f>
        <v>0</v>
      </c>
      <c r="AE47" s="6">
        <f t="shared" si="71"/>
        <v>0</v>
      </c>
      <c r="AF47" s="6">
        <f t="shared" ref="AF47" si="86">AF46/$AF46</f>
        <v>1</v>
      </c>
    </row>
    <row r="48" spans="1:32" x14ac:dyDescent="0.2">
      <c r="A48" s="19" t="s">
        <v>47</v>
      </c>
      <c r="B48" s="7">
        <v>0</v>
      </c>
      <c r="C48" s="7">
        <f>C49*$AF48</f>
        <v>0</v>
      </c>
      <c r="D48" s="7">
        <v>0</v>
      </c>
      <c r="E48" s="7">
        <f>E49*$AF48</f>
        <v>0</v>
      </c>
      <c r="F48" s="7">
        <v>0</v>
      </c>
      <c r="G48" s="7">
        <f>G49*$AF48</f>
        <v>0</v>
      </c>
      <c r="H48" s="7">
        <v>0</v>
      </c>
      <c r="I48" s="7">
        <f>I49*$AF48</f>
        <v>0</v>
      </c>
      <c r="J48" s="7">
        <v>0</v>
      </c>
      <c r="K48" s="7">
        <f>K49*$AF48</f>
        <v>0</v>
      </c>
      <c r="L48" s="7">
        <v>0</v>
      </c>
      <c r="M48" s="7">
        <f>M49*$AF48</f>
        <v>0</v>
      </c>
      <c r="N48" s="7">
        <v>0</v>
      </c>
      <c r="O48" s="7">
        <f>O49*$AF48</f>
        <v>0</v>
      </c>
      <c r="P48" s="7">
        <v>0</v>
      </c>
      <c r="Q48" s="7">
        <f>Q49*$AF48</f>
        <v>0</v>
      </c>
      <c r="R48" s="7">
        <v>18265.919999999998</v>
      </c>
      <c r="S48" s="7">
        <f>S49*$AF48</f>
        <v>0</v>
      </c>
      <c r="T48" s="7">
        <v>4566.4799999999996</v>
      </c>
      <c r="U48" s="7">
        <f>U49*$AF48</f>
        <v>0</v>
      </c>
      <c r="V48" s="7">
        <v>0</v>
      </c>
      <c r="W48" s="7">
        <f>W49*$AF48</f>
        <v>0</v>
      </c>
      <c r="X48" s="7">
        <v>0</v>
      </c>
      <c r="Y48" s="7">
        <f>Y49*$AF48</f>
        <v>22832.399999999998</v>
      </c>
      <c r="Z48" s="7">
        <v>0</v>
      </c>
      <c r="AA48" s="7">
        <f>AA49*$AF48</f>
        <v>0</v>
      </c>
      <c r="AB48" s="7">
        <v>0</v>
      </c>
      <c r="AC48" s="7">
        <f>AC49*$AF48</f>
        <v>0</v>
      </c>
      <c r="AD48" s="7">
        <v>0</v>
      </c>
      <c r="AE48" s="7">
        <f>AE49*$AF48</f>
        <v>0</v>
      </c>
      <c r="AF48" s="7">
        <f>AD48+AB48+Z48+X48+V48+T48+R48+P48+N48+L48+J48+H48+F48+D48+B48</f>
        <v>22832.399999999998</v>
      </c>
    </row>
    <row r="49" spans="1:32" x14ac:dyDescent="0.2">
      <c r="A49" s="19"/>
      <c r="B49" s="6">
        <f>B48/$AF48</f>
        <v>0</v>
      </c>
      <c r="C49" s="6"/>
      <c r="D49" s="6">
        <f>D48/$AF48</f>
        <v>0</v>
      </c>
      <c r="E49" s="6"/>
      <c r="F49" s="6">
        <f>F48/$AF48</f>
        <v>0</v>
      </c>
      <c r="G49" s="6"/>
      <c r="H49" s="6">
        <f>H48/$AF48</f>
        <v>0</v>
      </c>
      <c r="I49" s="6"/>
      <c r="J49" s="6">
        <f>J48/$AF48</f>
        <v>0</v>
      </c>
      <c r="K49" s="6"/>
      <c r="L49" s="6">
        <f>L48/$AF48</f>
        <v>0</v>
      </c>
      <c r="M49" s="6"/>
      <c r="N49" s="6">
        <f>N48/$AF48</f>
        <v>0</v>
      </c>
      <c r="O49" s="6"/>
      <c r="P49" s="6">
        <f>P48/$AF48</f>
        <v>0</v>
      </c>
      <c r="Q49" s="6"/>
      <c r="R49" s="6">
        <f>R48/$AF48</f>
        <v>0.8</v>
      </c>
      <c r="S49" s="6"/>
      <c r="T49" s="6">
        <f>T48/$AF48</f>
        <v>0.2</v>
      </c>
      <c r="U49" s="6"/>
      <c r="V49" s="6">
        <f>V48/$AF48</f>
        <v>0</v>
      </c>
      <c r="W49" s="6"/>
      <c r="X49" s="6">
        <f>X48/$AF48</f>
        <v>0</v>
      </c>
      <c r="Y49" s="6">
        <v>1</v>
      </c>
      <c r="Z49" s="6">
        <f>Z48/$AF48</f>
        <v>0</v>
      </c>
      <c r="AA49" s="6"/>
      <c r="AB49" s="6">
        <f>AB48/$AF48</f>
        <v>0</v>
      </c>
      <c r="AC49" s="6"/>
      <c r="AD49" s="6">
        <f>AD48/$AF48</f>
        <v>0</v>
      </c>
      <c r="AE49" s="6"/>
      <c r="AF49" s="6"/>
    </row>
    <row r="50" spans="1:32" x14ac:dyDescent="0.2">
      <c r="A50" s="19" t="s">
        <v>48</v>
      </c>
      <c r="B50" s="7">
        <v>0</v>
      </c>
      <c r="C50" s="7">
        <f>C51*$AF50</f>
        <v>0</v>
      </c>
      <c r="D50" s="7">
        <v>0</v>
      </c>
      <c r="E50" s="7">
        <f>E51*$AF50</f>
        <v>0</v>
      </c>
      <c r="F50" s="7">
        <v>0</v>
      </c>
      <c r="G50" s="7">
        <f>G51*$AF50</f>
        <v>0</v>
      </c>
      <c r="H50" s="7">
        <v>0</v>
      </c>
      <c r="I50" s="7">
        <f>I51*$AF50</f>
        <v>0</v>
      </c>
      <c r="J50" s="7">
        <v>0</v>
      </c>
      <c r="K50" s="7">
        <f>K51*$AF50</f>
        <v>0</v>
      </c>
      <c r="L50" s="7">
        <v>0</v>
      </c>
      <c r="M50" s="7">
        <f>M51*$AF50</f>
        <v>0</v>
      </c>
      <c r="N50" s="7">
        <v>0</v>
      </c>
      <c r="O50" s="7">
        <f>O51*$AF50</f>
        <v>0</v>
      </c>
      <c r="P50" s="7">
        <v>0</v>
      </c>
      <c r="Q50" s="7">
        <f>Q51*$AF50</f>
        <v>0</v>
      </c>
      <c r="R50" s="7">
        <v>0</v>
      </c>
      <c r="S50" s="7">
        <f>S51*$AF50</f>
        <v>0</v>
      </c>
      <c r="T50" s="7">
        <v>4375.34</v>
      </c>
      <c r="U50" s="7">
        <f>U51*$AF50</f>
        <v>0</v>
      </c>
      <c r="V50" s="7">
        <v>1072.1500000000001</v>
      </c>
      <c r="W50" s="7">
        <f>W51*$AF50</f>
        <v>0</v>
      </c>
      <c r="X50" s="7">
        <v>0</v>
      </c>
      <c r="Y50" s="7">
        <f>Y51*$AF50</f>
        <v>5447.49</v>
      </c>
      <c r="Z50" s="7">
        <v>0</v>
      </c>
      <c r="AA50" s="7">
        <f>AA51*$AF50</f>
        <v>0</v>
      </c>
      <c r="AB50" s="7">
        <v>0</v>
      </c>
      <c r="AC50" s="7">
        <f>AC51*$AF50</f>
        <v>0</v>
      </c>
      <c r="AD50" s="7">
        <v>0</v>
      </c>
      <c r="AE50" s="7">
        <f>AE51*$AF50</f>
        <v>0</v>
      </c>
      <c r="AF50" s="7">
        <f>AD50+AB50+Z50+X50+V50+T50+R50+P50+N50+L50+J50+H50+F50+D50+B50</f>
        <v>5447.49</v>
      </c>
    </row>
    <row r="51" spans="1:32" x14ac:dyDescent="0.2">
      <c r="A51" s="19"/>
      <c r="B51" s="6">
        <f>B50/$AF50</f>
        <v>0</v>
      </c>
      <c r="C51" s="6"/>
      <c r="D51" s="6">
        <f>D50/$AF50</f>
        <v>0</v>
      </c>
      <c r="E51" s="6"/>
      <c r="F51" s="6">
        <f>F50/$AF50</f>
        <v>0</v>
      </c>
      <c r="G51" s="6"/>
      <c r="H51" s="6">
        <f>H50/$AF50</f>
        <v>0</v>
      </c>
      <c r="I51" s="6"/>
      <c r="J51" s="6">
        <f>J50/$AF50</f>
        <v>0</v>
      </c>
      <c r="K51" s="6"/>
      <c r="L51" s="6">
        <f>L50/$AF50</f>
        <v>0</v>
      </c>
      <c r="M51" s="6"/>
      <c r="N51" s="6">
        <f>N50/$AF50</f>
        <v>0</v>
      </c>
      <c r="O51" s="6"/>
      <c r="P51" s="6">
        <f>P50/$AF50</f>
        <v>0</v>
      </c>
      <c r="Q51" s="6"/>
      <c r="R51" s="6">
        <f>R50/$AF50</f>
        <v>0</v>
      </c>
      <c r="S51" s="6"/>
      <c r="T51" s="6">
        <f>T50/$AF50</f>
        <v>0.80318458592856534</v>
      </c>
      <c r="U51" s="6"/>
      <c r="V51" s="6">
        <f>V50/$AF50</f>
        <v>0.19681541407143477</v>
      </c>
      <c r="W51" s="6"/>
      <c r="X51" s="6">
        <f>X50/$AF50</f>
        <v>0</v>
      </c>
      <c r="Y51" s="6">
        <v>1</v>
      </c>
      <c r="Z51" s="6">
        <f>Z50/$AF50</f>
        <v>0</v>
      </c>
      <c r="AA51" s="6"/>
      <c r="AB51" s="6">
        <f>AB50/$AF50</f>
        <v>0</v>
      </c>
      <c r="AC51" s="6"/>
      <c r="AD51" s="6">
        <f>AD50/$AF50</f>
        <v>0</v>
      </c>
      <c r="AE51" s="6"/>
      <c r="AF51" s="6"/>
    </row>
    <row r="52" spans="1:32" x14ac:dyDescent="0.2">
      <c r="A52" s="19" t="s">
        <v>49</v>
      </c>
      <c r="B52" s="7">
        <v>0</v>
      </c>
      <c r="C52" s="7">
        <f>C53*$AF52</f>
        <v>0</v>
      </c>
      <c r="D52" s="7">
        <v>0</v>
      </c>
      <c r="E52" s="7">
        <f>E53*$AF52</f>
        <v>0</v>
      </c>
      <c r="F52" s="7">
        <v>0</v>
      </c>
      <c r="G52" s="7">
        <f>G53*$AF52</f>
        <v>0</v>
      </c>
      <c r="H52" s="7">
        <v>0</v>
      </c>
      <c r="I52" s="7">
        <f>I53*$AF52</f>
        <v>0</v>
      </c>
      <c r="J52" s="7">
        <v>0</v>
      </c>
      <c r="K52" s="7">
        <f>K53*$AF52</f>
        <v>0</v>
      </c>
      <c r="L52" s="7">
        <v>0</v>
      </c>
      <c r="M52" s="7">
        <f>M53*$AF52</f>
        <v>0</v>
      </c>
      <c r="N52" s="7">
        <v>0</v>
      </c>
      <c r="O52" s="7">
        <f>O53*$AF52</f>
        <v>0</v>
      </c>
      <c r="P52" s="7">
        <v>0</v>
      </c>
      <c r="Q52" s="7">
        <f>Q53*$AF52</f>
        <v>0</v>
      </c>
      <c r="R52" s="7">
        <v>0</v>
      </c>
      <c r="S52" s="7">
        <f>S53*$AF52</f>
        <v>0</v>
      </c>
      <c r="T52" s="7">
        <v>0</v>
      </c>
      <c r="U52" s="7">
        <f>U53*$AF52</f>
        <v>0</v>
      </c>
      <c r="V52" s="7">
        <v>4388.3900000000003</v>
      </c>
      <c r="W52" s="7">
        <f>W53*$AF52</f>
        <v>0</v>
      </c>
      <c r="X52" s="7">
        <v>0</v>
      </c>
      <c r="Y52" s="7">
        <f>Y53*$AF52</f>
        <v>4388.3900000000003</v>
      </c>
      <c r="Z52" s="7">
        <v>0</v>
      </c>
      <c r="AA52" s="7">
        <f>AA53*$AF52</f>
        <v>0</v>
      </c>
      <c r="AB52" s="7">
        <v>0</v>
      </c>
      <c r="AC52" s="7">
        <f>AC53*$AF52</f>
        <v>0</v>
      </c>
      <c r="AD52" s="7">
        <v>0</v>
      </c>
      <c r="AE52" s="7">
        <f>AE53*$AF52</f>
        <v>0</v>
      </c>
      <c r="AF52" s="7">
        <f>AD52+AB52+Z52+X52+V52+T52+R52+P52+N52+L52+J52+H52+F52+D52+B52</f>
        <v>4388.3900000000003</v>
      </c>
    </row>
    <row r="53" spans="1:32" x14ac:dyDescent="0.2">
      <c r="A53" s="19"/>
      <c r="B53" s="6">
        <f>B52/$AF52</f>
        <v>0</v>
      </c>
      <c r="C53" s="6"/>
      <c r="D53" s="6">
        <f>D52/$AF52</f>
        <v>0</v>
      </c>
      <c r="E53" s="6"/>
      <c r="F53" s="6">
        <f>F52/$AF52</f>
        <v>0</v>
      </c>
      <c r="G53" s="6"/>
      <c r="H53" s="6">
        <f>H52/$AF52</f>
        <v>0</v>
      </c>
      <c r="I53" s="6"/>
      <c r="J53" s="6">
        <f>J52/$AF52</f>
        <v>0</v>
      </c>
      <c r="K53" s="6"/>
      <c r="L53" s="6">
        <f>L52/$AF52</f>
        <v>0</v>
      </c>
      <c r="M53" s="6"/>
      <c r="N53" s="6">
        <f>N52/$AF52</f>
        <v>0</v>
      </c>
      <c r="O53" s="6"/>
      <c r="P53" s="6">
        <f>P52/$AF52</f>
        <v>0</v>
      </c>
      <c r="Q53" s="6"/>
      <c r="R53" s="6">
        <f>R52/$AF52</f>
        <v>0</v>
      </c>
      <c r="S53" s="6"/>
      <c r="T53" s="6">
        <f>T52/$AF52</f>
        <v>0</v>
      </c>
      <c r="U53" s="6"/>
      <c r="V53" s="6">
        <f>V52/$AF52</f>
        <v>1</v>
      </c>
      <c r="W53" s="6"/>
      <c r="X53" s="6">
        <f>X52/$AF52</f>
        <v>0</v>
      </c>
      <c r="Y53" s="6">
        <v>1</v>
      </c>
      <c r="Z53" s="6">
        <f>Z52/$AF52</f>
        <v>0</v>
      </c>
      <c r="AA53" s="6"/>
      <c r="AB53" s="6">
        <f>AB52/$AF52</f>
        <v>0</v>
      </c>
      <c r="AC53" s="6"/>
      <c r="AD53" s="6">
        <f>AD52/$AF52</f>
        <v>0</v>
      </c>
      <c r="AE53" s="6"/>
      <c r="AF53" s="6"/>
    </row>
    <row r="54" spans="1:32" x14ac:dyDescent="0.2">
      <c r="A54" s="21" t="s">
        <v>25</v>
      </c>
      <c r="B54" s="5">
        <f>SUM(B56,B64)</f>
        <v>0</v>
      </c>
      <c r="C54" s="5">
        <f t="shared" ref="C54:AE54" si="87">SUM(C56,C64)</f>
        <v>0</v>
      </c>
      <c r="D54" s="5">
        <f t="shared" si="87"/>
        <v>0</v>
      </c>
      <c r="E54" s="5">
        <f t="shared" si="87"/>
        <v>0</v>
      </c>
      <c r="F54" s="5">
        <f t="shared" si="87"/>
        <v>0</v>
      </c>
      <c r="G54" s="5">
        <f t="shared" si="87"/>
        <v>0</v>
      </c>
      <c r="H54" s="5">
        <f t="shared" si="87"/>
        <v>0</v>
      </c>
      <c r="I54" s="5">
        <f t="shared" si="87"/>
        <v>0</v>
      </c>
      <c r="J54" s="5">
        <f t="shared" si="87"/>
        <v>592.39</v>
      </c>
      <c r="K54" s="5">
        <f t="shared" si="87"/>
        <v>0</v>
      </c>
      <c r="L54" s="5">
        <f t="shared" si="87"/>
        <v>1852.71</v>
      </c>
      <c r="M54" s="5">
        <f t="shared" si="87"/>
        <v>0</v>
      </c>
      <c r="N54" s="5">
        <f t="shared" si="87"/>
        <v>4692.6400000000003</v>
      </c>
      <c r="O54" s="5">
        <f t="shared" si="87"/>
        <v>0</v>
      </c>
      <c r="P54" s="5">
        <f t="shared" si="87"/>
        <v>13049.84</v>
      </c>
      <c r="Q54" s="5">
        <f t="shared" si="87"/>
        <v>0</v>
      </c>
      <c r="R54" s="5">
        <f t="shared" si="87"/>
        <v>23825.74</v>
      </c>
      <c r="S54" s="5">
        <f t="shared" si="87"/>
        <v>0</v>
      </c>
      <c r="T54" s="5">
        <f t="shared" si="87"/>
        <v>49957.479999999996</v>
      </c>
      <c r="U54" s="5">
        <f t="shared" si="87"/>
        <v>0</v>
      </c>
      <c r="V54" s="5">
        <f t="shared" si="87"/>
        <v>48894.52</v>
      </c>
      <c r="W54" s="5">
        <f t="shared" si="87"/>
        <v>0</v>
      </c>
      <c r="X54" s="5">
        <f t="shared" si="87"/>
        <v>13237.86</v>
      </c>
      <c r="Y54" s="5">
        <f t="shared" si="87"/>
        <v>0</v>
      </c>
      <c r="Z54" s="5">
        <f t="shared" si="87"/>
        <v>0</v>
      </c>
      <c r="AA54" s="5">
        <f t="shared" si="87"/>
        <v>0</v>
      </c>
      <c r="AB54" s="5">
        <f t="shared" si="87"/>
        <v>0</v>
      </c>
      <c r="AC54" s="5">
        <f t="shared" si="87"/>
        <v>0</v>
      </c>
      <c r="AD54" s="5">
        <f t="shared" si="87"/>
        <v>0</v>
      </c>
      <c r="AE54" s="5">
        <f t="shared" si="87"/>
        <v>145139.91</v>
      </c>
      <c r="AF54" s="5">
        <f>AD54+AB54+Z54+X54+V54+T54+R54+P54+N54+L54+J54+H54+F54+D54+B54</f>
        <v>156103.18</v>
      </c>
    </row>
    <row r="55" spans="1:32" x14ac:dyDescent="0.2">
      <c r="A55" s="21"/>
      <c r="B55" s="6">
        <f>B54/$AF54</f>
        <v>0</v>
      </c>
      <c r="C55" s="6">
        <f t="shared" ref="C55:AE55" si="88">C54/$AF54</f>
        <v>0</v>
      </c>
      <c r="D55" s="6">
        <f t="shared" ref="D55" si="89">D54/$AF54</f>
        <v>0</v>
      </c>
      <c r="E55" s="6">
        <f t="shared" si="88"/>
        <v>0</v>
      </c>
      <c r="F55" s="6">
        <f t="shared" ref="F55" si="90">F54/$AF54</f>
        <v>0</v>
      </c>
      <c r="G55" s="6">
        <f t="shared" si="88"/>
        <v>0</v>
      </c>
      <c r="H55" s="6">
        <f t="shared" ref="H55" si="91">H54/$AF54</f>
        <v>0</v>
      </c>
      <c r="I55" s="6">
        <f t="shared" si="88"/>
        <v>0</v>
      </c>
      <c r="J55" s="6">
        <f t="shared" ref="J55" si="92">J54/$AF54</f>
        <v>3.7948618343329075E-3</v>
      </c>
      <c r="K55" s="6">
        <f t="shared" si="88"/>
        <v>0</v>
      </c>
      <c r="L55" s="6">
        <f t="shared" ref="L55" si="93">L54/$AF54</f>
        <v>1.1868496208725538E-2</v>
      </c>
      <c r="M55" s="6">
        <f t="shared" si="88"/>
        <v>0</v>
      </c>
      <c r="N55" s="6">
        <f t="shared" ref="N55" si="94">N54/$AF54</f>
        <v>3.0061142892796933E-2</v>
      </c>
      <c r="O55" s="6">
        <f t="shared" si="88"/>
        <v>0</v>
      </c>
      <c r="P55" s="6">
        <f t="shared" ref="P55" si="95">P54/$AF54</f>
        <v>8.3597528250225275E-2</v>
      </c>
      <c r="Q55" s="6">
        <f t="shared" si="88"/>
        <v>0</v>
      </c>
      <c r="R55" s="6">
        <f t="shared" ref="R55" si="96">R54/$AF54</f>
        <v>0.15262815273846442</v>
      </c>
      <c r="S55" s="6">
        <f t="shared" si="88"/>
        <v>0</v>
      </c>
      <c r="T55" s="6">
        <f t="shared" ref="T55" si="97">T54/$AF54</f>
        <v>0.32002858622098534</v>
      </c>
      <c r="U55" s="6">
        <f t="shared" si="88"/>
        <v>0</v>
      </c>
      <c r="V55" s="6">
        <f t="shared" ref="V55" si="98">V54/$AF54</f>
        <v>0.31321924383603206</v>
      </c>
      <c r="W55" s="6">
        <f t="shared" si="88"/>
        <v>0</v>
      </c>
      <c r="X55" s="6">
        <f t="shared" ref="X55" si="99">X54/$AF54</f>
        <v>8.4801988018437552E-2</v>
      </c>
      <c r="Y55" s="6">
        <f t="shared" si="88"/>
        <v>0</v>
      </c>
      <c r="Z55" s="6">
        <f t="shared" ref="Z55" si="100">Z54/$AF54</f>
        <v>0</v>
      </c>
      <c r="AA55" s="6">
        <f t="shared" si="88"/>
        <v>0</v>
      </c>
      <c r="AB55" s="6">
        <f t="shared" ref="AB55" si="101">AB54/$AF54</f>
        <v>0</v>
      </c>
      <c r="AC55" s="6">
        <f t="shared" si="88"/>
        <v>0</v>
      </c>
      <c r="AD55" s="6">
        <f t="shared" ref="AD55" si="102">AD54/$AF54</f>
        <v>0</v>
      </c>
      <c r="AE55" s="6">
        <f t="shared" si="88"/>
        <v>0.92976907965616085</v>
      </c>
      <c r="AF55" s="6">
        <f t="shared" ref="AF55" si="103">AF54/$AF54</f>
        <v>1</v>
      </c>
    </row>
    <row r="56" spans="1:32" x14ac:dyDescent="0.2">
      <c r="A56" s="22" t="s">
        <v>36</v>
      </c>
      <c r="B56" s="5">
        <f>SUM(B58,B60,B62)</f>
        <v>0</v>
      </c>
      <c r="C56" s="5">
        <f t="shared" ref="C56:AE56" si="104">SUM(C58,C60,C62)</f>
        <v>0</v>
      </c>
      <c r="D56" s="5">
        <f t="shared" si="104"/>
        <v>0</v>
      </c>
      <c r="E56" s="5">
        <f t="shared" si="104"/>
        <v>0</v>
      </c>
      <c r="F56" s="5">
        <f t="shared" si="104"/>
        <v>0</v>
      </c>
      <c r="G56" s="5">
        <f t="shared" si="104"/>
        <v>0</v>
      </c>
      <c r="H56" s="5">
        <f t="shared" si="104"/>
        <v>0</v>
      </c>
      <c r="I56" s="5">
        <f t="shared" si="104"/>
        <v>0</v>
      </c>
      <c r="J56" s="5">
        <f t="shared" si="104"/>
        <v>592.39</v>
      </c>
      <c r="K56" s="5">
        <f t="shared" si="104"/>
        <v>0</v>
      </c>
      <c r="L56" s="5">
        <f t="shared" si="104"/>
        <v>1852.71</v>
      </c>
      <c r="M56" s="5">
        <f t="shared" si="104"/>
        <v>0</v>
      </c>
      <c r="N56" s="5">
        <f t="shared" si="104"/>
        <v>4692.6400000000003</v>
      </c>
      <c r="O56" s="5">
        <f t="shared" si="104"/>
        <v>0</v>
      </c>
      <c r="P56" s="5">
        <f t="shared" si="104"/>
        <v>3825.53</v>
      </c>
      <c r="Q56" s="5">
        <f t="shared" si="104"/>
        <v>0</v>
      </c>
      <c r="R56" s="5">
        <f t="shared" si="104"/>
        <v>0</v>
      </c>
      <c r="S56" s="5">
        <f t="shared" si="104"/>
        <v>0</v>
      </c>
      <c r="T56" s="5">
        <f t="shared" si="104"/>
        <v>0</v>
      </c>
      <c r="U56" s="5">
        <f t="shared" si="104"/>
        <v>0</v>
      </c>
      <c r="V56" s="5">
        <f t="shared" si="104"/>
        <v>0</v>
      </c>
      <c r="W56" s="5">
        <f t="shared" si="104"/>
        <v>0</v>
      </c>
      <c r="X56" s="5">
        <f t="shared" si="104"/>
        <v>0</v>
      </c>
      <c r="Y56" s="5">
        <f t="shared" si="104"/>
        <v>0</v>
      </c>
      <c r="Z56" s="5">
        <f t="shared" si="104"/>
        <v>0</v>
      </c>
      <c r="AA56" s="5">
        <f t="shared" si="104"/>
        <v>0</v>
      </c>
      <c r="AB56" s="5">
        <f t="shared" si="104"/>
        <v>0</v>
      </c>
      <c r="AC56" s="5">
        <f t="shared" si="104"/>
        <v>0</v>
      </c>
      <c r="AD56" s="5">
        <f t="shared" si="104"/>
        <v>0</v>
      </c>
      <c r="AE56" s="5">
        <f t="shared" si="104"/>
        <v>0</v>
      </c>
      <c r="AF56" s="5">
        <f>AD56+AB56+Z56+X56+V56+T56+R56+P56+N56+L56+J56+H56+F56+D56+B56</f>
        <v>10963.27</v>
      </c>
    </row>
    <row r="57" spans="1:32" x14ac:dyDescent="0.2">
      <c r="A57" s="22"/>
      <c r="B57" s="6">
        <f>B56/$AF56</f>
        <v>0</v>
      </c>
      <c r="C57" s="6">
        <f t="shared" ref="C57:AE57" si="105">C56/$AF56</f>
        <v>0</v>
      </c>
      <c r="D57" s="6">
        <f t="shared" ref="D57" si="106">D56/$AF56</f>
        <v>0</v>
      </c>
      <c r="E57" s="6">
        <f t="shared" si="105"/>
        <v>0</v>
      </c>
      <c r="F57" s="6">
        <f t="shared" ref="F57" si="107">F56/$AF56</f>
        <v>0</v>
      </c>
      <c r="G57" s="6">
        <f t="shared" si="105"/>
        <v>0</v>
      </c>
      <c r="H57" s="6">
        <f t="shared" ref="H57" si="108">H56/$AF56</f>
        <v>0</v>
      </c>
      <c r="I57" s="6">
        <f t="shared" si="105"/>
        <v>0</v>
      </c>
      <c r="J57" s="6">
        <f t="shared" ref="J57" si="109">J56/$AF56</f>
        <v>5.4034061005521161E-2</v>
      </c>
      <c r="K57" s="6">
        <f t="shared" si="105"/>
        <v>0</v>
      </c>
      <c r="L57" s="6">
        <f t="shared" ref="L57" si="110">L56/$AF56</f>
        <v>0.16899246301514056</v>
      </c>
      <c r="M57" s="6">
        <f t="shared" si="105"/>
        <v>0</v>
      </c>
      <c r="N57" s="6">
        <f t="shared" ref="N57" si="111">N56/$AF56</f>
        <v>0.42803287705219339</v>
      </c>
      <c r="O57" s="6">
        <f t="shared" si="105"/>
        <v>0</v>
      </c>
      <c r="P57" s="6">
        <f t="shared" ref="P57" si="112">P56/$AF56</f>
        <v>0.34894059892714491</v>
      </c>
      <c r="Q57" s="6">
        <f t="shared" si="105"/>
        <v>0</v>
      </c>
      <c r="R57" s="6">
        <f t="shared" ref="R57" si="113">R56/$AF56</f>
        <v>0</v>
      </c>
      <c r="S57" s="6">
        <f t="shared" si="105"/>
        <v>0</v>
      </c>
      <c r="T57" s="6">
        <f t="shared" ref="T57" si="114">T56/$AF56</f>
        <v>0</v>
      </c>
      <c r="U57" s="6">
        <f t="shared" si="105"/>
        <v>0</v>
      </c>
      <c r="V57" s="6">
        <f t="shared" ref="V57" si="115">V56/$AF56</f>
        <v>0</v>
      </c>
      <c r="W57" s="6">
        <f t="shared" si="105"/>
        <v>0</v>
      </c>
      <c r="X57" s="6">
        <f t="shared" ref="X57" si="116">X56/$AF56</f>
        <v>0</v>
      </c>
      <c r="Y57" s="6">
        <f t="shared" si="105"/>
        <v>0</v>
      </c>
      <c r="Z57" s="6">
        <f t="shared" ref="Z57" si="117">Z56/$AF56</f>
        <v>0</v>
      </c>
      <c r="AA57" s="6">
        <f t="shared" si="105"/>
        <v>0</v>
      </c>
      <c r="AB57" s="6">
        <f t="shared" ref="AB57" si="118">AB56/$AF56</f>
        <v>0</v>
      </c>
      <c r="AC57" s="6">
        <f t="shared" si="105"/>
        <v>0</v>
      </c>
      <c r="AD57" s="6">
        <f t="shared" ref="AD57" si="119">AD56/$AF56</f>
        <v>0</v>
      </c>
      <c r="AE57" s="6">
        <f t="shared" si="105"/>
        <v>0</v>
      </c>
      <c r="AF57" s="6">
        <f t="shared" ref="AF57" si="120">AF56/$AF56</f>
        <v>1</v>
      </c>
    </row>
    <row r="58" spans="1:32" x14ac:dyDescent="0.2">
      <c r="A58" s="23" t="s">
        <v>42</v>
      </c>
      <c r="B58" s="7">
        <v>0</v>
      </c>
      <c r="C58" s="7">
        <f>C59*$AF58</f>
        <v>0</v>
      </c>
      <c r="D58" s="7">
        <v>0</v>
      </c>
      <c r="E58" s="7">
        <f>E59*$AF58</f>
        <v>0</v>
      </c>
      <c r="F58" s="7">
        <v>0</v>
      </c>
      <c r="G58" s="7">
        <f>G59*$AF58</f>
        <v>0</v>
      </c>
      <c r="H58" s="7">
        <v>0</v>
      </c>
      <c r="I58" s="7">
        <f>I59*$AF58</f>
        <v>0</v>
      </c>
      <c r="J58" s="7">
        <v>592.39</v>
      </c>
      <c r="K58" s="7">
        <f>K59*$AF58</f>
        <v>0</v>
      </c>
      <c r="L58" s="7">
        <v>118.48</v>
      </c>
      <c r="M58" s="7">
        <f>M59*$AF58</f>
        <v>0</v>
      </c>
      <c r="N58" s="7">
        <v>0</v>
      </c>
      <c r="O58" s="7">
        <f>O59*$AF58</f>
        <v>0</v>
      </c>
      <c r="P58" s="7">
        <v>0</v>
      </c>
      <c r="Q58" s="7">
        <f>Q59*$AF58</f>
        <v>0</v>
      </c>
      <c r="R58" s="7">
        <v>0</v>
      </c>
      <c r="S58" s="7">
        <f>S59*$AF58</f>
        <v>0</v>
      </c>
      <c r="T58" s="7">
        <v>0</v>
      </c>
      <c r="U58" s="7">
        <f>U59*$AF58</f>
        <v>0</v>
      </c>
      <c r="V58" s="7">
        <v>0</v>
      </c>
      <c r="W58" s="7">
        <f>W59*$AF58</f>
        <v>0</v>
      </c>
      <c r="X58" s="7">
        <v>0</v>
      </c>
      <c r="Y58" s="7">
        <f>Y59*$AF58</f>
        <v>0</v>
      </c>
      <c r="Z58" s="7">
        <v>0</v>
      </c>
      <c r="AA58" s="7">
        <f>AA59*$AF58</f>
        <v>0</v>
      </c>
      <c r="AB58" s="7">
        <v>0</v>
      </c>
      <c r="AC58" s="7">
        <f>AC59*$AF58</f>
        <v>0</v>
      </c>
      <c r="AD58" s="7">
        <v>0</v>
      </c>
      <c r="AE58" s="7">
        <f>AE59*$AF58</f>
        <v>0</v>
      </c>
      <c r="AF58" s="7">
        <f>AD58+AB58+Z58+X58+V58+T58+R58+P58+N58+L58+J58+H58+F58+D58+B58</f>
        <v>710.87</v>
      </c>
    </row>
    <row r="59" spans="1:32" x14ac:dyDescent="0.2">
      <c r="A59" s="23"/>
      <c r="B59" s="6">
        <f>B58/$AF58</f>
        <v>0</v>
      </c>
      <c r="C59" s="6"/>
      <c r="D59" s="6">
        <f>D58/$AF58</f>
        <v>0</v>
      </c>
      <c r="E59" s="6"/>
      <c r="F59" s="6">
        <f>F58/$AF58</f>
        <v>0</v>
      </c>
      <c r="G59" s="6"/>
      <c r="H59" s="6">
        <f>H58/$AF58</f>
        <v>0</v>
      </c>
      <c r="I59" s="6"/>
      <c r="J59" s="6">
        <f>J58/$AF58</f>
        <v>0.83333098878838607</v>
      </c>
      <c r="K59" s="6"/>
      <c r="L59" s="6">
        <f>L58/$AF58</f>
        <v>0.16666901121161395</v>
      </c>
      <c r="M59" s="6"/>
      <c r="N59" s="6">
        <f>N58/$AF58</f>
        <v>0</v>
      </c>
      <c r="O59" s="6"/>
      <c r="P59" s="6">
        <f>P58/$AF58</f>
        <v>0</v>
      </c>
      <c r="Q59" s="6"/>
      <c r="R59" s="6">
        <f>R58/$AF58</f>
        <v>0</v>
      </c>
      <c r="S59" s="6"/>
      <c r="T59" s="6">
        <f>T58/$AF58</f>
        <v>0</v>
      </c>
      <c r="U59" s="6"/>
      <c r="V59" s="6">
        <f>V58/$AF58</f>
        <v>0</v>
      </c>
      <c r="W59" s="6"/>
      <c r="X59" s="6">
        <f>X58/$AF58</f>
        <v>0</v>
      </c>
      <c r="Y59" s="6"/>
      <c r="Z59" s="6">
        <f>Z58/$AF58</f>
        <v>0</v>
      </c>
      <c r="AA59" s="6"/>
      <c r="AB59" s="6">
        <f>AB58/$AF58</f>
        <v>0</v>
      </c>
      <c r="AC59" s="6"/>
      <c r="AD59" s="6">
        <f>AD58/$AF58</f>
        <v>0</v>
      </c>
      <c r="AE59" s="6"/>
      <c r="AF59" s="6"/>
    </row>
    <row r="60" spans="1:32" x14ac:dyDescent="0.2">
      <c r="A60" s="23" t="s">
        <v>43</v>
      </c>
      <c r="B60" s="7">
        <v>0</v>
      </c>
      <c r="C60" s="7">
        <f>C61*$AF60</f>
        <v>0</v>
      </c>
      <c r="D60" s="7">
        <v>0</v>
      </c>
      <c r="E60" s="7">
        <f>E61*$AF60</f>
        <v>0</v>
      </c>
      <c r="F60" s="7">
        <v>0</v>
      </c>
      <c r="G60" s="7">
        <f>G61*$AF60</f>
        <v>0</v>
      </c>
      <c r="H60" s="7">
        <v>0</v>
      </c>
      <c r="I60" s="7">
        <f>I61*$AF60</f>
        <v>0</v>
      </c>
      <c r="J60" s="7">
        <v>0</v>
      </c>
      <c r="K60" s="7">
        <f>K61*$AF60</f>
        <v>0</v>
      </c>
      <c r="L60" s="7">
        <v>1734.23</v>
      </c>
      <c r="M60" s="7">
        <f>M61*$AF60</f>
        <v>0</v>
      </c>
      <c r="N60" s="7">
        <v>867.11</v>
      </c>
      <c r="O60" s="7">
        <f>O61*$AF60</f>
        <v>0</v>
      </c>
      <c r="P60" s="7">
        <v>0</v>
      </c>
      <c r="Q60" s="7">
        <f>Q61*$AF60</f>
        <v>0</v>
      </c>
      <c r="R60" s="7">
        <v>0</v>
      </c>
      <c r="S60" s="7">
        <f>S61*$AF60</f>
        <v>0</v>
      </c>
      <c r="T60" s="7">
        <v>0</v>
      </c>
      <c r="U60" s="7">
        <f>U61*$AF60</f>
        <v>0</v>
      </c>
      <c r="V60" s="7">
        <v>0</v>
      </c>
      <c r="W60" s="7">
        <f>W61*$AF60</f>
        <v>0</v>
      </c>
      <c r="X60" s="7">
        <v>0</v>
      </c>
      <c r="Y60" s="7">
        <f>Y61*$AF60</f>
        <v>0</v>
      </c>
      <c r="Z60" s="7">
        <v>0</v>
      </c>
      <c r="AA60" s="7">
        <f>AA61*$AF60</f>
        <v>0</v>
      </c>
      <c r="AB60" s="7">
        <v>0</v>
      </c>
      <c r="AC60" s="7">
        <f>AC61*$AF60</f>
        <v>0</v>
      </c>
      <c r="AD60" s="7">
        <v>0</v>
      </c>
      <c r="AE60" s="7">
        <f>AE61*$AF60</f>
        <v>0</v>
      </c>
      <c r="AF60" s="7">
        <f>AD60+AB60+Z60+X60+V60+T60+R60+P60+N60+L60+J60+H60+F60+D60+B60</f>
        <v>2601.34</v>
      </c>
    </row>
    <row r="61" spans="1:32" x14ac:dyDescent="0.2">
      <c r="A61" s="23"/>
      <c r="B61" s="6">
        <f>B60/$AF60</f>
        <v>0</v>
      </c>
      <c r="C61" s="6"/>
      <c r="D61" s="6">
        <f>D60/$AF60</f>
        <v>0</v>
      </c>
      <c r="E61" s="6"/>
      <c r="F61" s="6">
        <f>F60/$AF60</f>
        <v>0</v>
      </c>
      <c r="G61" s="6"/>
      <c r="H61" s="6">
        <f>H60/$AF60</f>
        <v>0</v>
      </c>
      <c r="I61" s="6"/>
      <c r="J61" s="6">
        <f>J60/$AF60</f>
        <v>0</v>
      </c>
      <c r="K61" s="6"/>
      <c r="L61" s="6">
        <f>L60/$AF60</f>
        <v>0.66666794805753959</v>
      </c>
      <c r="M61" s="6"/>
      <c r="N61" s="6">
        <f>N60/$AF60</f>
        <v>0.33333205194246041</v>
      </c>
      <c r="O61" s="6"/>
      <c r="P61" s="6">
        <f>P60/$AF60</f>
        <v>0</v>
      </c>
      <c r="Q61" s="6"/>
      <c r="R61" s="6">
        <f>R60/$AF60</f>
        <v>0</v>
      </c>
      <c r="S61" s="6"/>
      <c r="T61" s="6">
        <f>T60/$AF60</f>
        <v>0</v>
      </c>
      <c r="U61" s="6"/>
      <c r="V61" s="6">
        <f>V60/$AF60</f>
        <v>0</v>
      </c>
      <c r="W61" s="6"/>
      <c r="X61" s="6">
        <f>X60/$AF60</f>
        <v>0</v>
      </c>
      <c r="Y61" s="6"/>
      <c r="Z61" s="6">
        <f>Z60/$AF60</f>
        <v>0</v>
      </c>
      <c r="AA61" s="6"/>
      <c r="AB61" s="6">
        <f>AB60/$AF60</f>
        <v>0</v>
      </c>
      <c r="AC61" s="6"/>
      <c r="AD61" s="6">
        <f>AD60/$AF60</f>
        <v>0</v>
      </c>
      <c r="AE61" s="6"/>
      <c r="AF61" s="6"/>
    </row>
    <row r="62" spans="1:32" x14ac:dyDescent="0.2">
      <c r="A62" s="23" t="s">
        <v>44</v>
      </c>
      <c r="B62" s="7">
        <v>0</v>
      </c>
      <c r="C62" s="7">
        <f>C63*$AF62</f>
        <v>0</v>
      </c>
      <c r="D62" s="7">
        <v>0</v>
      </c>
      <c r="E62" s="7">
        <f>E63*$AF62</f>
        <v>0</v>
      </c>
      <c r="F62" s="7">
        <v>0</v>
      </c>
      <c r="G62" s="7">
        <f>G63*$AF62</f>
        <v>0</v>
      </c>
      <c r="H62" s="7">
        <v>0</v>
      </c>
      <c r="I62" s="7">
        <f>I63*$AF62</f>
        <v>0</v>
      </c>
      <c r="J62" s="7">
        <v>0</v>
      </c>
      <c r="K62" s="7">
        <f>K63*$AF62</f>
        <v>0</v>
      </c>
      <c r="L62" s="7">
        <v>0</v>
      </c>
      <c r="M62" s="7">
        <f>M63*$AF62</f>
        <v>0</v>
      </c>
      <c r="N62" s="7">
        <v>3825.53</v>
      </c>
      <c r="O62" s="7">
        <f>O63*$AF62</f>
        <v>0</v>
      </c>
      <c r="P62" s="7">
        <v>3825.53</v>
      </c>
      <c r="Q62" s="7">
        <f>Q63*$AF62</f>
        <v>0</v>
      </c>
      <c r="R62" s="7">
        <v>0</v>
      </c>
      <c r="S62" s="7">
        <f>S63*$AF62</f>
        <v>0</v>
      </c>
      <c r="T62" s="7">
        <v>0</v>
      </c>
      <c r="U62" s="7">
        <f>U63*$AF62</f>
        <v>0</v>
      </c>
      <c r="V62" s="7">
        <v>0</v>
      </c>
      <c r="W62" s="7">
        <f>W63*$AF62</f>
        <v>0</v>
      </c>
      <c r="X62" s="7">
        <v>0</v>
      </c>
      <c r="Y62" s="7">
        <f>Y63*$AF62</f>
        <v>0</v>
      </c>
      <c r="Z62" s="7">
        <v>0</v>
      </c>
      <c r="AA62" s="7">
        <f>AA63*$AF62</f>
        <v>0</v>
      </c>
      <c r="AB62" s="7">
        <v>0</v>
      </c>
      <c r="AC62" s="7">
        <f>AC63*$AF62</f>
        <v>0</v>
      </c>
      <c r="AD62" s="7">
        <v>0</v>
      </c>
      <c r="AE62" s="7">
        <f>AE63*$AF62</f>
        <v>0</v>
      </c>
      <c r="AF62" s="7">
        <f>AD62+AB62+Z62+X62+V62+T62+R62+P62+N62+L62+J62+H62+F62+D62+B62</f>
        <v>7651.06</v>
      </c>
    </row>
    <row r="63" spans="1:32" x14ac:dyDescent="0.2">
      <c r="A63" s="23"/>
      <c r="B63" s="6">
        <f>B62/$AF62</f>
        <v>0</v>
      </c>
      <c r="C63" s="6"/>
      <c r="D63" s="6">
        <f>D62/$AF62</f>
        <v>0</v>
      </c>
      <c r="E63" s="6"/>
      <c r="F63" s="6">
        <f>F62/$AF62</f>
        <v>0</v>
      </c>
      <c r="G63" s="6"/>
      <c r="H63" s="6">
        <f>H62/$AF62</f>
        <v>0</v>
      </c>
      <c r="I63" s="6"/>
      <c r="J63" s="6">
        <f>J62/$AF62</f>
        <v>0</v>
      </c>
      <c r="K63" s="6"/>
      <c r="L63" s="6">
        <f>L62/$AF62</f>
        <v>0</v>
      </c>
      <c r="M63" s="6"/>
      <c r="N63" s="6">
        <f>N62/$AF62</f>
        <v>0.5</v>
      </c>
      <c r="O63" s="6"/>
      <c r="P63" s="6">
        <f>P62/$AF62</f>
        <v>0.5</v>
      </c>
      <c r="Q63" s="6"/>
      <c r="R63" s="6">
        <f>R62/$AF62</f>
        <v>0</v>
      </c>
      <c r="S63" s="6"/>
      <c r="T63" s="6">
        <f>T62/$AF62</f>
        <v>0</v>
      </c>
      <c r="U63" s="6"/>
      <c r="V63" s="6">
        <f>V62/$AF62</f>
        <v>0</v>
      </c>
      <c r="W63" s="6"/>
      <c r="X63" s="6">
        <f>X62/$AF62</f>
        <v>0</v>
      </c>
      <c r="Y63" s="6"/>
      <c r="Z63" s="6">
        <f>Z62/$AF62</f>
        <v>0</v>
      </c>
      <c r="AA63" s="6"/>
      <c r="AB63" s="6">
        <f>AB62/$AF62</f>
        <v>0</v>
      </c>
      <c r="AC63" s="6"/>
      <c r="AD63" s="6">
        <f>AD62/$AF62</f>
        <v>0</v>
      </c>
      <c r="AE63" s="6"/>
      <c r="AF63" s="6"/>
    </row>
    <row r="64" spans="1:32" x14ac:dyDescent="0.2">
      <c r="A64" s="22" t="s">
        <v>37</v>
      </c>
      <c r="B64" s="5">
        <f>SUM(B66,B68,B70,B72)</f>
        <v>0</v>
      </c>
      <c r="C64" s="5">
        <f t="shared" ref="C64:AE64" si="121">SUM(C66,C68,C70,C72)</f>
        <v>0</v>
      </c>
      <c r="D64" s="5">
        <f t="shared" si="121"/>
        <v>0</v>
      </c>
      <c r="E64" s="5">
        <f t="shared" si="121"/>
        <v>0</v>
      </c>
      <c r="F64" s="5">
        <f t="shared" si="121"/>
        <v>0</v>
      </c>
      <c r="G64" s="5">
        <f t="shared" si="121"/>
        <v>0</v>
      </c>
      <c r="H64" s="5">
        <f t="shared" si="121"/>
        <v>0</v>
      </c>
      <c r="I64" s="5">
        <f t="shared" si="121"/>
        <v>0</v>
      </c>
      <c r="J64" s="5">
        <f t="shared" si="121"/>
        <v>0</v>
      </c>
      <c r="K64" s="5">
        <f t="shared" si="121"/>
        <v>0</v>
      </c>
      <c r="L64" s="5">
        <f t="shared" si="121"/>
        <v>0</v>
      </c>
      <c r="M64" s="5">
        <f t="shared" si="121"/>
        <v>0</v>
      </c>
      <c r="N64" s="5">
        <f t="shared" si="121"/>
        <v>0</v>
      </c>
      <c r="O64" s="5">
        <f t="shared" si="121"/>
        <v>0</v>
      </c>
      <c r="P64" s="5">
        <f t="shared" si="121"/>
        <v>9224.31</v>
      </c>
      <c r="Q64" s="5">
        <f t="shared" si="121"/>
        <v>0</v>
      </c>
      <c r="R64" s="5">
        <f t="shared" si="121"/>
        <v>23825.74</v>
      </c>
      <c r="S64" s="5">
        <f t="shared" si="121"/>
        <v>0</v>
      </c>
      <c r="T64" s="5">
        <f t="shared" si="121"/>
        <v>49957.479999999996</v>
      </c>
      <c r="U64" s="5">
        <f t="shared" si="121"/>
        <v>0</v>
      </c>
      <c r="V64" s="5">
        <f t="shared" si="121"/>
        <v>48894.52</v>
      </c>
      <c r="W64" s="5">
        <f t="shared" si="121"/>
        <v>0</v>
      </c>
      <c r="X64" s="5">
        <f t="shared" si="121"/>
        <v>13237.86</v>
      </c>
      <c r="Y64" s="5">
        <f t="shared" si="121"/>
        <v>0</v>
      </c>
      <c r="Z64" s="5">
        <f t="shared" si="121"/>
        <v>0</v>
      </c>
      <c r="AA64" s="5">
        <f t="shared" si="121"/>
        <v>0</v>
      </c>
      <c r="AB64" s="5">
        <f t="shared" si="121"/>
        <v>0</v>
      </c>
      <c r="AC64" s="5">
        <f t="shared" si="121"/>
        <v>0</v>
      </c>
      <c r="AD64" s="5">
        <f t="shared" si="121"/>
        <v>0</v>
      </c>
      <c r="AE64" s="5">
        <f t="shared" si="121"/>
        <v>145139.91</v>
      </c>
      <c r="AF64" s="5">
        <f>AD64+AB64+Z64+X64+V64+T64+R64+P64+N64+L64+J64+H64+F64+D64+B64</f>
        <v>145139.90999999997</v>
      </c>
    </row>
    <row r="65" spans="1:32" x14ac:dyDescent="0.2">
      <c r="A65" s="22"/>
      <c r="B65" s="6">
        <f>B64/$AF64</f>
        <v>0</v>
      </c>
      <c r="C65" s="6">
        <f t="shared" ref="C65:AE65" si="122">C64/$AF64</f>
        <v>0</v>
      </c>
      <c r="D65" s="6">
        <f t="shared" ref="D65" si="123">D64/$AF64</f>
        <v>0</v>
      </c>
      <c r="E65" s="6">
        <f t="shared" si="122"/>
        <v>0</v>
      </c>
      <c r="F65" s="6">
        <f t="shared" ref="F65" si="124">F64/$AF64</f>
        <v>0</v>
      </c>
      <c r="G65" s="6">
        <f t="shared" si="122"/>
        <v>0</v>
      </c>
      <c r="H65" s="6">
        <f t="shared" ref="H65" si="125">H64/$AF64</f>
        <v>0</v>
      </c>
      <c r="I65" s="6">
        <f t="shared" si="122"/>
        <v>0</v>
      </c>
      <c r="J65" s="6">
        <f t="shared" ref="J65" si="126">J64/$AF64</f>
        <v>0</v>
      </c>
      <c r="K65" s="6">
        <f t="shared" si="122"/>
        <v>0</v>
      </c>
      <c r="L65" s="6">
        <f t="shared" ref="L65" si="127">L64/$AF64</f>
        <v>0</v>
      </c>
      <c r="M65" s="6">
        <f t="shared" si="122"/>
        <v>0</v>
      </c>
      <c r="N65" s="6">
        <f t="shared" ref="N65" si="128">N64/$AF64</f>
        <v>0</v>
      </c>
      <c r="O65" s="6">
        <f t="shared" si="122"/>
        <v>0</v>
      </c>
      <c r="P65" s="6">
        <f t="shared" ref="P65" si="129">P64/$AF64</f>
        <v>6.3554607412943831E-2</v>
      </c>
      <c r="Q65" s="6">
        <f t="shared" si="122"/>
        <v>0</v>
      </c>
      <c r="R65" s="6">
        <f t="shared" ref="R65" si="130">R64/$AF64</f>
        <v>0.16415705370080499</v>
      </c>
      <c r="S65" s="6">
        <f t="shared" si="122"/>
        <v>0</v>
      </c>
      <c r="T65" s="6">
        <f t="shared" ref="T65" si="131">T64/$AF64</f>
        <v>0.34420222528731076</v>
      </c>
      <c r="U65" s="6">
        <f t="shared" si="122"/>
        <v>0</v>
      </c>
      <c r="V65" s="6">
        <f t="shared" ref="V65" si="132">V64/$AF64</f>
        <v>0.33687853327179273</v>
      </c>
      <c r="W65" s="6">
        <f t="shared" si="122"/>
        <v>0</v>
      </c>
      <c r="X65" s="6">
        <f t="shared" ref="X65" si="133">X64/$AF64</f>
        <v>9.1207580327147805E-2</v>
      </c>
      <c r="Y65" s="6">
        <f t="shared" si="122"/>
        <v>0</v>
      </c>
      <c r="Z65" s="6">
        <f t="shared" ref="Z65" si="134">Z64/$AF64</f>
        <v>0</v>
      </c>
      <c r="AA65" s="6">
        <f t="shared" si="122"/>
        <v>0</v>
      </c>
      <c r="AB65" s="6">
        <f t="shared" ref="AB65" si="135">AB64/$AF64</f>
        <v>0</v>
      </c>
      <c r="AC65" s="6">
        <f t="shared" si="122"/>
        <v>0</v>
      </c>
      <c r="AD65" s="6">
        <f t="shared" ref="AD65" si="136">AD64/$AF64</f>
        <v>0</v>
      </c>
      <c r="AE65" s="6">
        <f t="shared" si="122"/>
        <v>1.0000000000000002</v>
      </c>
      <c r="AF65" s="6">
        <f t="shared" ref="AF65" si="137">AF64/$AF64</f>
        <v>1</v>
      </c>
    </row>
    <row r="66" spans="1:32" x14ac:dyDescent="0.2">
      <c r="A66" s="23" t="s">
        <v>38</v>
      </c>
      <c r="B66" s="7">
        <v>0</v>
      </c>
      <c r="C66" s="7">
        <f>C67*$AF66</f>
        <v>0</v>
      </c>
      <c r="D66" s="7">
        <v>0</v>
      </c>
      <c r="E66" s="7">
        <f>E67*$AF66</f>
        <v>0</v>
      </c>
      <c r="F66" s="7">
        <v>0</v>
      </c>
      <c r="G66" s="7">
        <f>G67*$AF66</f>
        <v>0</v>
      </c>
      <c r="H66" s="7">
        <v>0</v>
      </c>
      <c r="I66" s="7">
        <f>I67*$AF66</f>
        <v>0</v>
      </c>
      <c r="J66" s="7">
        <v>0</v>
      </c>
      <c r="K66" s="7">
        <f>K67*$AF66</f>
        <v>0</v>
      </c>
      <c r="L66" s="7">
        <v>0</v>
      </c>
      <c r="M66" s="7">
        <f>M67*$AF66</f>
        <v>0</v>
      </c>
      <c r="N66" s="7">
        <v>0</v>
      </c>
      <c r="O66" s="7">
        <f>O67*$AF66</f>
        <v>0</v>
      </c>
      <c r="P66" s="7">
        <v>9224.31</v>
      </c>
      <c r="Q66" s="7">
        <f>Q67*$AF66</f>
        <v>0</v>
      </c>
      <c r="R66" s="7">
        <v>14096.62</v>
      </c>
      <c r="S66" s="7">
        <f>S67*$AF66</f>
        <v>0</v>
      </c>
      <c r="T66" s="7">
        <v>0</v>
      </c>
      <c r="U66" s="7">
        <f>U67*$AF66</f>
        <v>0</v>
      </c>
      <c r="V66" s="7">
        <v>0</v>
      </c>
      <c r="W66" s="7">
        <f>W67*$AF66</f>
        <v>0</v>
      </c>
      <c r="X66" s="7">
        <v>0</v>
      </c>
      <c r="Y66" s="7">
        <f>Y67*$AF66</f>
        <v>0</v>
      </c>
      <c r="Z66" s="7">
        <v>0</v>
      </c>
      <c r="AA66" s="7">
        <f>AA67*$AF66</f>
        <v>0</v>
      </c>
      <c r="AB66" s="7">
        <v>0</v>
      </c>
      <c r="AC66" s="7">
        <f>AC67*$AF66</f>
        <v>0</v>
      </c>
      <c r="AD66" s="7">
        <v>0</v>
      </c>
      <c r="AE66" s="7">
        <f>AE67*$AF66</f>
        <v>23320.93</v>
      </c>
      <c r="AF66" s="7">
        <f>AD66+AB66+Z66+X66+V66+T66+R66+P66+N66+L66+J66+H66+F66+D66+B66</f>
        <v>23320.93</v>
      </c>
    </row>
    <row r="67" spans="1:32" x14ac:dyDescent="0.2">
      <c r="A67" s="23"/>
      <c r="B67" s="6">
        <f>B66/$AF66</f>
        <v>0</v>
      </c>
      <c r="C67" s="6"/>
      <c r="D67" s="6">
        <f>D66/$AF66</f>
        <v>0</v>
      </c>
      <c r="E67" s="6"/>
      <c r="F67" s="6">
        <f>F66/$AF66</f>
        <v>0</v>
      </c>
      <c r="G67" s="6"/>
      <c r="H67" s="6">
        <f>H66/$AF66</f>
        <v>0</v>
      </c>
      <c r="I67" s="6"/>
      <c r="J67" s="6">
        <f>J66/$AF66</f>
        <v>0</v>
      </c>
      <c r="K67" s="6"/>
      <c r="L67" s="6">
        <f>L66/$AF66</f>
        <v>0</v>
      </c>
      <c r="M67" s="6"/>
      <c r="N67" s="6">
        <f>N66/$AF66</f>
        <v>0</v>
      </c>
      <c r="O67" s="6"/>
      <c r="P67" s="6">
        <f>P66/$AF66</f>
        <v>0.39553782803687498</v>
      </c>
      <c r="Q67" s="6"/>
      <c r="R67" s="6">
        <f>R66/$AF66</f>
        <v>0.60446217196312502</v>
      </c>
      <c r="S67" s="6"/>
      <c r="T67" s="6">
        <f>T66/$AF66</f>
        <v>0</v>
      </c>
      <c r="U67" s="6"/>
      <c r="V67" s="6">
        <f>V66/$AF66</f>
        <v>0</v>
      </c>
      <c r="W67" s="6"/>
      <c r="X67" s="6">
        <f>X66/$AF66</f>
        <v>0</v>
      </c>
      <c r="Y67" s="6"/>
      <c r="Z67" s="6">
        <f>Z66/$AF66</f>
        <v>0</v>
      </c>
      <c r="AA67" s="6"/>
      <c r="AB67" s="6">
        <f>AB66/$AF66</f>
        <v>0</v>
      </c>
      <c r="AC67" s="6"/>
      <c r="AD67" s="6">
        <f>AD66/$AF66</f>
        <v>0</v>
      </c>
      <c r="AE67" s="6">
        <v>1</v>
      </c>
      <c r="AF67" s="6"/>
    </row>
    <row r="68" spans="1:32" x14ac:dyDescent="0.2">
      <c r="A68" s="23" t="s">
        <v>39</v>
      </c>
      <c r="B68" s="7">
        <v>0</v>
      </c>
      <c r="C68" s="7">
        <f>C69*$AF68</f>
        <v>0</v>
      </c>
      <c r="D68" s="7">
        <v>0</v>
      </c>
      <c r="E68" s="7">
        <f>E69*$AF68</f>
        <v>0</v>
      </c>
      <c r="F68" s="7">
        <v>0</v>
      </c>
      <c r="G68" s="7">
        <f>G69*$AF68</f>
        <v>0</v>
      </c>
      <c r="H68" s="7">
        <v>0</v>
      </c>
      <c r="I68" s="7">
        <f>I69*$AF68</f>
        <v>0</v>
      </c>
      <c r="J68" s="7">
        <v>0</v>
      </c>
      <c r="K68" s="7">
        <f>K69*$AF68</f>
        <v>0</v>
      </c>
      <c r="L68" s="7">
        <v>0</v>
      </c>
      <c r="M68" s="7">
        <f>M69*$AF68</f>
        <v>0</v>
      </c>
      <c r="N68" s="7">
        <v>0</v>
      </c>
      <c r="O68" s="7">
        <f>O69*$AF68</f>
        <v>0</v>
      </c>
      <c r="P68" s="7">
        <v>0</v>
      </c>
      <c r="Q68" s="7">
        <f>Q69*$AF68</f>
        <v>0</v>
      </c>
      <c r="R68" s="7">
        <v>9729.1200000000008</v>
      </c>
      <c r="S68" s="7">
        <f>S69*$AF68</f>
        <v>0</v>
      </c>
      <c r="T68" s="7">
        <v>38916.5</v>
      </c>
      <c r="U68" s="7">
        <f>U69*$AF68</f>
        <v>0</v>
      </c>
      <c r="V68" s="7">
        <v>0</v>
      </c>
      <c r="W68" s="7">
        <f>W69*$AF68</f>
        <v>0</v>
      </c>
      <c r="X68" s="7">
        <v>0</v>
      </c>
      <c r="Y68" s="7">
        <f>Y69*$AF68</f>
        <v>0</v>
      </c>
      <c r="Z68" s="7">
        <v>0</v>
      </c>
      <c r="AA68" s="7">
        <f>AA69*$AF68</f>
        <v>0</v>
      </c>
      <c r="AB68" s="7">
        <v>0</v>
      </c>
      <c r="AC68" s="7">
        <f>AC69*$AF68</f>
        <v>0</v>
      </c>
      <c r="AD68" s="7">
        <v>0</v>
      </c>
      <c r="AE68" s="7">
        <f>AE69*$AF68</f>
        <v>48645.62</v>
      </c>
      <c r="AF68" s="7">
        <f>AD68+AB68+Z68+X68+V68+T68+R68+P68+N68+L68+J68+H68+F68+D68+B68</f>
        <v>48645.62</v>
      </c>
    </row>
    <row r="69" spans="1:32" x14ac:dyDescent="0.2">
      <c r="A69" s="23"/>
      <c r="B69" s="6">
        <f>B68/$AF68</f>
        <v>0</v>
      </c>
      <c r="C69" s="6"/>
      <c r="D69" s="6">
        <f>D68/$AF68</f>
        <v>0</v>
      </c>
      <c r="E69" s="6"/>
      <c r="F69" s="6">
        <f>F68/$AF68</f>
        <v>0</v>
      </c>
      <c r="G69" s="6"/>
      <c r="H69" s="6">
        <f>H68/$AF68</f>
        <v>0</v>
      </c>
      <c r="I69" s="6"/>
      <c r="J69" s="6">
        <f>J68/$AF68</f>
        <v>0</v>
      </c>
      <c r="K69" s="6"/>
      <c r="L69" s="6">
        <f>L68/$AF68</f>
        <v>0</v>
      </c>
      <c r="M69" s="6"/>
      <c r="N69" s="6">
        <f>N68/$AF68</f>
        <v>0</v>
      </c>
      <c r="O69" s="6"/>
      <c r="P69" s="6">
        <f>P68/$AF68</f>
        <v>0</v>
      </c>
      <c r="Q69" s="6"/>
      <c r="R69" s="6">
        <f>R68/$AF68</f>
        <v>0.19999991777265869</v>
      </c>
      <c r="S69" s="6"/>
      <c r="T69" s="6">
        <f>T68/$AF68</f>
        <v>0.80000008222734131</v>
      </c>
      <c r="U69" s="6"/>
      <c r="V69" s="6">
        <f>V68/$AF68</f>
        <v>0</v>
      </c>
      <c r="W69" s="6"/>
      <c r="X69" s="6">
        <f>X68/$AF68</f>
        <v>0</v>
      </c>
      <c r="Y69" s="6"/>
      <c r="Z69" s="6">
        <f>Z68/$AF68</f>
        <v>0</v>
      </c>
      <c r="AA69" s="6"/>
      <c r="AB69" s="6">
        <f>AB68/$AF68</f>
        <v>0</v>
      </c>
      <c r="AC69" s="6"/>
      <c r="AD69" s="6">
        <f>AD68/$AF68</f>
        <v>0</v>
      </c>
      <c r="AE69" s="6">
        <v>1</v>
      </c>
      <c r="AF69" s="6"/>
    </row>
    <row r="70" spans="1:32" x14ac:dyDescent="0.2">
      <c r="A70" s="23" t="s">
        <v>40</v>
      </c>
      <c r="B70" s="7">
        <v>0</v>
      </c>
      <c r="C70" s="7">
        <f>C71*$AF70</f>
        <v>0</v>
      </c>
      <c r="D70" s="7">
        <v>0</v>
      </c>
      <c r="E70" s="7">
        <f>E71*$AF70</f>
        <v>0</v>
      </c>
      <c r="F70" s="7">
        <v>0</v>
      </c>
      <c r="G70" s="7">
        <f>G71*$AF70</f>
        <v>0</v>
      </c>
      <c r="H70" s="7">
        <v>0</v>
      </c>
      <c r="I70" s="7">
        <f>I71*$AF70</f>
        <v>0</v>
      </c>
      <c r="J70" s="7">
        <v>0</v>
      </c>
      <c r="K70" s="7">
        <f>K71*$AF70</f>
        <v>0</v>
      </c>
      <c r="L70" s="7">
        <v>0</v>
      </c>
      <c r="M70" s="7">
        <f>M71*$AF70</f>
        <v>0</v>
      </c>
      <c r="N70" s="7">
        <v>0</v>
      </c>
      <c r="O70" s="7">
        <f>O71*$AF70</f>
        <v>0</v>
      </c>
      <c r="P70" s="7">
        <v>0</v>
      </c>
      <c r="Q70" s="7">
        <f>Q71*$AF70</f>
        <v>0</v>
      </c>
      <c r="R70" s="7">
        <v>0</v>
      </c>
      <c r="S70" s="7">
        <f>S71*$AF70</f>
        <v>0</v>
      </c>
      <c r="T70" s="7">
        <v>11040.98</v>
      </c>
      <c r="U70" s="7">
        <f>U71*$AF70</f>
        <v>0</v>
      </c>
      <c r="V70" s="7">
        <v>44510.81</v>
      </c>
      <c r="W70" s="7">
        <f>W71*$AF70</f>
        <v>0</v>
      </c>
      <c r="X70" s="7">
        <v>0</v>
      </c>
      <c r="Y70" s="7">
        <f>Y71*$AF70</f>
        <v>0</v>
      </c>
      <c r="Z70" s="7">
        <v>0</v>
      </c>
      <c r="AA70" s="7">
        <f>AA71*$AF70</f>
        <v>0</v>
      </c>
      <c r="AB70" s="7">
        <v>0</v>
      </c>
      <c r="AC70" s="7">
        <f>AC71*$AF70</f>
        <v>0</v>
      </c>
      <c r="AD70" s="7">
        <v>0</v>
      </c>
      <c r="AE70" s="7">
        <f>AE71*$AF70</f>
        <v>55551.789999999994</v>
      </c>
      <c r="AF70" s="7">
        <f>AD70+AB70+Z70+X70+V70+T70+R70+P70+N70+L70+J70+H70+F70+D70+B70</f>
        <v>55551.789999999994</v>
      </c>
    </row>
    <row r="71" spans="1:32" x14ac:dyDescent="0.2">
      <c r="A71" s="23"/>
      <c r="B71" s="6">
        <f>B70/$AF70</f>
        <v>0</v>
      </c>
      <c r="C71" s="6"/>
      <c r="D71" s="6">
        <f>D70/$AF70</f>
        <v>0</v>
      </c>
      <c r="E71" s="6"/>
      <c r="F71" s="6">
        <f>F70/$AF70</f>
        <v>0</v>
      </c>
      <c r="G71" s="6"/>
      <c r="H71" s="6">
        <f>H70/$AF70</f>
        <v>0</v>
      </c>
      <c r="I71" s="6"/>
      <c r="J71" s="6">
        <f>J70/$AF70</f>
        <v>0</v>
      </c>
      <c r="K71" s="6"/>
      <c r="L71" s="6">
        <f>L70/$AF70</f>
        <v>0</v>
      </c>
      <c r="M71" s="6"/>
      <c r="N71" s="6">
        <f>N70/$AF70</f>
        <v>0</v>
      </c>
      <c r="O71" s="6"/>
      <c r="P71" s="6">
        <f>P70/$AF70</f>
        <v>0</v>
      </c>
      <c r="Q71" s="6"/>
      <c r="R71" s="6">
        <f>R70/$AF70</f>
        <v>0</v>
      </c>
      <c r="S71" s="6"/>
      <c r="T71" s="6">
        <f>T70/$AF70</f>
        <v>0.19875111135032733</v>
      </c>
      <c r="U71" s="6"/>
      <c r="V71" s="6">
        <f>V70/$AF70</f>
        <v>0.8012488886496727</v>
      </c>
      <c r="W71" s="6"/>
      <c r="X71" s="6">
        <f>X70/$AF70</f>
        <v>0</v>
      </c>
      <c r="Y71" s="6"/>
      <c r="Z71" s="6">
        <f>Z70/$AF70</f>
        <v>0</v>
      </c>
      <c r="AA71" s="6"/>
      <c r="AB71" s="6">
        <f>AB70/$AF70</f>
        <v>0</v>
      </c>
      <c r="AC71" s="6"/>
      <c r="AD71" s="6">
        <f>AD70/$AF70</f>
        <v>0</v>
      </c>
      <c r="AE71" s="6">
        <v>1</v>
      </c>
      <c r="AF71" s="6"/>
    </row>
    <row r="72" spans="1:32" x14ac:dyDescent="0.2">
      <c r="A72" s="23" t="s">
        <v>41</v>
      </c>
      <c r="B72" s="7">
        <v>0</v>
      </c>
      <c r="C72" s="7">
        <f>C73*$AF72</f>
        <v>0</v>
      </c>
      <c r="D72" s="7">
        <v>0</v>
      </c>
      <c r="E72" s="7">
        <f>E73*$AF72</f>
        <v>0</v>
      </c>
      <c r="F72" s="7">
        <v>0</v>
      </c>
      <c r="G72" s="7">
        <f>G73*$AF72</f>
        <v>0</v>
      </c>
      <c r="H72" s="7">
        <v>0</v>
      </c>
      <c r="I72" s="7">
        <f>I73*$AF72</f>
        <v>0</v>
      </c>
      <c r="J72" s="7">
        <v>0</v>
      </c>
      <c r="K72" s="7">
        <f>K73*$AF72</f>
        <v>0</v>
      </c>
      <c r="L72" s="7">
        <v>0</v>
      </c>
      <c r="M72" s="7">
        <f>M73*$AF72</f>
        <v>0</v>
      </c>
      <c r="N72" s="7">
        <v>0</v>
      </c>
      <c r="O72" s="7">
        <f>O73*$AF72</f>
        <v>0</v>
      </c>
      <c r="P72" s="7">
        <v>0</v>
      </c>
      <c r="Q72" s="7">
        <f>Q73*$AF72</f>
        <v>0</v>
      </c>
      <c r="R72" s="7">
        <v>0</v>
      </c>
      <c r="S72" s="7">
        <f>S73*$AF72</f>
        <v>0</v>
      </c>
      <c r="T72" s="7">
        <v>0</v>
      </c>
      <c r="U72" s="7">
        <f>U73*$AF72</f>
        <v>0</v>
      </c>
      <c r="V72" s="7">
        <v>4383.71</v>
      </c>
      <c r="W72" s="7">
        <f>W73*$AF72</f>
        <v>0</v>
      </c>
      <c r="X72" s="7">
        <v>13237.86</v>
      </c>
      <c r="Y72" s="7">
        <f>Y73*$AF72</f>
        <v>0</v>
      </c>
      <c r="Z72" s="7">
        <v>0</v>
      </c>
      <c r="AA72" s="7">
        <f>AA73*$AF72</f>
        <v>0</v>
      </c>
      <c r="AB72" s="7">
        <v>0</v>
      </c>
      <c r="AC72" s="7">
        <f>AC73*$AF72</f>
        <v>0</v>
      </c>
      <c r="AD72" s="7">
        <v>0</v>
      </c>
      <c r="AE72" s="7">
        <f>AE73*$AF72</f>
        <v>17621.57</v>
      </c>
      <c r="AF72" s="7">
        <f>AD72+AB72+Z72+X72+V72+T72+R72+P72+N72+L72+J72+H72+F72+D72+B72</f>
        <v>17621.57</v>
      </c>
    </row>
    <row r="73" spans="1:32" x14ac:dyDescent="0.2">
      <c r="A73" s="23"/>
      <c r="B73" s="6">
        <f>B72/$AF72</f>
        <v>0</v>
      </c>
      <c r="C73" s="6"/>
      <c r="D73" s="6">
        <f>D72/$AF72</f>
        <v>0</v>
      </c>
      <c r="E73" s="6"/>
      <c r="F73" s="6">
        <f>F72/$AF72</f>
        <v>0</v>
      </c>
      <c r="G73" s="6"/>
      <c r="H73" s="6">
        <f>H72/$AF72</f>
        <v>0</v>
      </c>
      <c r="I73" s="6"/>
      <c r="J73" s="6">
        <f>J72/$AF72</f>
        <v>0</v>
      </c>
      <c r="K73" s="6"/>
      <c r="L73" s="6">
        <f>L72/$AF72</f>
        <v>0</v>
      </c>
      <c r="M73" s="6"/>
      <c r="N73" s="6">
        <f>N72/$AF72</f>
        <v>0</v>
      </c>
      <c r="O73" s="6"/>
      <c r="P73" s="6">
        <f>P72/$AF72</f>
        <v>0</v>
      </c>
      <c r="Q73" s="6"/>
      <c r="R73" s="6">
        <f>R72/$AF72</f>
        <v>0</v>
      </c>
      <c r="S73" s="6"/>
      <c r="T73" s="6">
        <f>T72/$AF72</f>
        <v>0</v>
      </c>
      <c r="U73" s="6"/>
      <c r="V73" s="6">
        <f>V72/$AF72</f>
        <v>0.24876954777582247</v>
      </c>
      <c r="W73" s="6"/>
      <c r="X73" s="6">
        <f>X72/$AF72</f>
        <v>0.75123045222417761</v>
      </c>
      <c r="Y73" s="6"/>
      <c r="Z73" s="6">
        <f>Z72/$AF72</f>
        <v>0</v>
      </c>
      <c r="AA73" s="6"/>
      <c r="AB73" s="6">
        <f>AB72/$AF72</f>
        <v>0</v>
      </c>
      <c r="AC73" s="6"/>
      <c r="AD73" s="6">
        <f>AD72/$AF72</f>
        <v>0</v>
      </c>
      <c r="AE73" s="6">
        <v>1</v>
      </c>
      <c r="AF73" s="6"/>
    </row>
    <row r="74" spans="1:32" x14ac:dyDescent="0.2">
      <c r="A74" s="21" t="s">
        <v>26</v>
      </c>
      <c r="B74" s="5">
        <f>SUM(B76,B78,B80,B82)</f>
        <v>0</v>
      </c>
      <c r="C74" s="5">
        <f t="shared" ref="C74:AE74" si="138">SUM(C76,C78,C80,C82)</f>
        <v>0</v>
      </c>
      <c r="D74" s="5">
        <f t="shared" si="138"/>
        <v>0</v>
      </c>
      <c r="E74" s="5">
        <f t="shared" si="138"/>
        <v>0</v>
      </c>
      <c r="F74" s="5">
        <f t="shared" si="138"/>
        <v>0</v>
      </c>
      <c r="G74" s="5">
        <f t="shared" si="138"/>
        <v>0</v>
      </c>
      <c r="H74" s="5">
        <f t="shared" si="138"/>
        <v>0</v>
      </c>
      <c r="I74" s="5">
        <f t="shared" si="138"/>
        <v>0</v>
      </c>
      <c r="J74" s="5">
        <f t="shared" si="138"/>
        <v>0</v>
      </c>
      <c r="K74" s="5">
        <f t="shared" si="138"/>
        <v>0</v>
      </c>
      <c r="L74" s="5">
        <f t="shared" si="138"/>
        <v>0</v>
      </c>
      <c r="M74" s="5">
        <f t="shared" si="138"/>
        <v>0</v>
      </c>
      <c r="N74" s="5">
        <f t="shared" si="138"/>
        <v>0</v>
      </c>
      <c r="O74" s="5">
        <f t="shared" si="138"/>
        <v>0</v>
      </c>
      <c r="P74" s="5">
        <f t="shared" si="138"/>
        <v>0</v>
      </c>
      <c r="Q74" s="5">
        <f t="shared" si="138"/>
        <v>0</v>
      </c>
      <c r="R74" s="5">
        <f t="shared" si="138"/>
        <v>0</v>
      </c>
      <c r="S74" s="5">
        <f t="shared" si="138"/>
        <v>0</v>
      </c>
      <c r="T74" s="5">
        <f t="shared" si="138"/>
        <v>0</v>
      </c>
      <c r="U74" s="5">
        <f t="shared" si="138"/>
        <v>0</v>
      </c>
      <c r="V74" s="5">
        <f t="shared" si="138"/>
        <v>0</v>
      </c>
      <c r="W74" s="5">
        <f t="shared" si="138"/>
        <v>0</v>
      </c>
      <c r="X74" s="5">
        <f t="shared" si="138"/>
        <v>2294.77</v>
      </c>
      <c r="Y74" s="5">
        <f t="shared" si="138"/>
        <v>0</v>
      </c>
      <c r="Z74" s="5">
        <f t="shared" si="138"/>
        <v>7599.46</v>
      </c>
      <c r="AA74" s="5">
        <f t="shared" si="138"/>
        <v>0</v>
      </c>
      <c r="AB74" s="5">
        <f t="shared" si="138"/>
        <v>9286.8799999999992</v>
      </c>
      <c r="AC74" s="5">
        <f t="shared" si="138"/>
        <v>0</v>
      </c>
      <c r="AD74" s="5">
        <f t="shared" si="138"/>
        <v>4620.67</v>
      </c>
      <c r="AE74" s="5">
        <f t="shared" si="138"/>
        <v>0</v>
      </c>
      <c r="AF74" s="5">
        <f>AD74+AB74+Z74+X74+V74+T74+R74+P74+N74+L74+J74+H74+F74+D74+B74</f>
        <v>23801.78</v>
      </c>
    </row>
    <row r="75" spans="1:32" x14ac:dyDescent="0.2">
      <c r="A75" s="21"/>
      <c r="B75" s="6">
        <f>B74/$AF74</f>
        <v>0</v>
      </c>
      <c r="C75" s="6">
        <f t="shared" ref="C75:AE75" si="139">C74/$AF74</f>
        <v>0</v>
      </c>
      <c r="D75" s="6">
        <f t="shared" ref="D75" si="140">D74/$AF74</f>
        <v>0</v>
      </c>
      <c r="E75" s="6">
        <f t="shared" si="139"/>
        <v>0</v>
      </c>
      <c r="F75" s="6">
        <f t="shared" ref="F75" si="141">F74/$AF74</f>
        <v>0</v>
      </c>
      <c r="G75" s="6">
        <f t="shared" si="139"/>
        <v>0</v>
      </c>
      <c r="H75" s="6">
        <f t="shared" ref="H75" si="142">H74/$AF74</f>
        <v>0</v>
      </c>
      <c r="I75" s="6">
        <f t="shared" si="139"/>
        <v>0</v>
      </c>
      <c r="J75" s="6">
        <f t="shared" ref="J75" si="143">J74/$AF74</f>
        <v>0</v>
      </c>
      <c r="K75" s="6">
        <f t="shared" si="139"/>
        <v>0</v>
      </c>
      <c r="L75" s="6">
        <f t="shared" ref="L75" si="144">L74/$AF74</f>
        <v>0</v>
      </c>
      <c r="M75" s="6">
        <f t="shared" si="139"/>
        <v>0</v>
      </c>
      <c r="N75" s="6">
        <f t="shared" ref="N75" si="145">N74/$AF74</f>
        <v>0</v>
      </c>
      <c r="O75" s="6">
        <f t="shared" si="139"/>
        <v>0</v>
      </c>
      <c r="P75" s="6">
        <f t="shared" ref="P75" si="146">P74/$AF74</f>
        <v>0</v>
      </c>
      <c r="Q75" s="6">
        <f t="shared" si="139"/>
        <v>0</v>
      </c>
      <c r="R75" s="6">
        <f t="shared" ref="R75" si="147">R74/$AF74</f>
        <v>0</v>
      </c>
      <c r="S75" s="6">
        <f t="shared" si="139"/>
        <v>0</v>
      </c>
      <c r="T75" s="6">
        <f t="shared" ref="T75" si="148">T74/$AF74</f>
        <v>0</v>
      </c>
      <c r="U75" s="6">
        <f t="shared" si="139"/>
        <v>0</v>
      </c>
      <c r="V75" s="6">
        <f t="shared" ref="V75" si="149">V74/$AF74</f>
        <v>0</v>
      </c>
      <c r="W75" s="6">
        <f t="shared" si="139"/>
        <v>0</v>
      </c>
      <c r="X75" s="6">
        <f t="shared" ref="X75" si="150">X74/$AF74</f>
        <v>9.6411696940312874E-2</v>
      </c>
      <c r="Y75" s="6">
        <f t="shared" si="139"/>
        <v>0</v>
      </c>
      <c r="Z75" s="6">
        <f t="shared" ref="Z75" si="151">Z74/$AF74</f>
        <v>0.31928116300545589</v>
      </c>
      <c r="AA75" s="6">
        <f t="shared" si="139"/>
        <v>0</v>
      </c>
      <c r="AB75" s="6">
        <f t="shared" ref="AB75" si="152">AB74/$AF74</f>
        <v>0.39017586079696559</v>
      </c>
      <c r="AC75" s="6">
        <f t="shared" si="139"/>
        <v>0</v>
      </c>
      <c r="AD75" s="6">
        <f t="shared" ref="AD75" si="153">AD74/$AF74</f>
        <v>0.19413127925726564</v>
      </c>
      <c r="AE75" s="6">
        <f t="shared" si="139"/>
        <v>0</v>
      </c>
      <c r="AF75" s="6">
        <f t="shared" ref="AF75" si="154">AF74/$AF74</f>
        <v>1</v>
      </c>
    </row>
    <row r="76" spans="1:32" x14ac:dyDescent="0.2">
      <c r="A76" s="20" t="s">
        <v>32</v>
      </c>
      <c r="B76" s="7">
        <v>0</v>
      </c>
      <c r="C76" s="7">
        <f>C77*$AF76</f>
        <v>0</v>
      </c>
      <c r="D76" s="7">
        <v>0</v>
      </c>
      <c r="E76" s="7">
        <f>E77*$AF76</f>
        <v>0</v>
      </c>
      <c r="F76" s="7">
        <v>0</v>
      </c>
      <c r="G76" s="7">
        <f>G77*$AF76</f>
        <v>0</v>
      </c>
      <c r="H76" s="7">
        <v>0</v>
      </c>
      <c r="I76" s="7">
        <f>I77*$AF76</f>
        <v>0</v>
      </c>
      <c r="J76" s="7">
        <v>0</v>
      </c>
      <c r="K76" s="7">
        <f>K77*$AF76</f>
        <v>0</v>
      </c>
      <c r="L76" s="7">
        <v>0</v>
      </c>
      <c r="M76" s="7">
        <f>M77*$AF76</f>
        <v>0</v>
      </c>
      <c r="N76" s="7">
        <v>0</v>
      </c>
      <c r="O76" s="7">
        <f>O77*$AF76</f>
        <v>0</v>
      </c>
      <c r="P76" s="7">
        <v>0</v>
      </c>
      <c r="Q76" s="7">
        <f>Q77*$AF76</f>
        <v>0</v>
      </c>
      <c r="R76" s="7">
        <v>0</v>
      </c>
      <c r="S76" s="7">
        <f>S77*$AF76</f>
        <v>0</v>
      </c>
      <c r="T76" s="7">
        <v>0</v>
      </c>
      <c r="U76" s="7">
        <f>U77*$AF76</f>
        <v>0</v>
      </c>
      <c r="V76" s="7">
        <v>0</v>
      </c>
      <c r="W76" s="7">
        <f>W77*$AF76</f>
        <v>0</v>
      </c>
      <c r="X76" s="7">
        <v>2294.77</v>
      </c>
      <c r="Y76" s="7">
        <f>Y77*$AF76</f>
        <v>0</v>
      </c>
      <c r="Z76" s="7">
        <v>3442.16</v>
      </c>
      <c r="AA76" s="7">
        <f>AA77*$AF76</f>
        <v>0</v>
      </c>
      <c r="AB76" s="7">
        <v>0</v>
      </c>
      <c r="AC76" s="7">
        <f>AC77*$AF76</f>
        <v>0</v>
      </c>
      <c r="AD76" s="7">
        <v>0</v>
      </c>
      <c r="AE76" s="7">
        <f>AE77*$AF76</f>
        <v>0</v>
      </c>
      <c r="AF76" s="7">
        <f>AD76+AB76+Z76+X76+V76+T76+R76+P76+N76+L76+J76+H76+F76+D76+B76</f>
        <v>5736.93</v>
      </c>
    </row>
    <row r="77" spans="1:32" x14ac:dyDescent="0.2">
      <c r="A77" s="20"/>
      <c r="B77" s="6">
        <f>B76/$AF76</f>
        <v>0</v>
      </c>
      <c r="C77" s="6"/>
      <c r="D77" s="6">
        <f>D76/$AF76</f>
        <v>0</v>
      </c>
      <c r="E77" s="6"/>
      <c r="F77" s="6">
        <f>F76/$AF76</f>
        <v>0</v>
      </c>
      <c r="G77" s="6"/>
      <c r="H77" s="6">
        <f>H76/$AF76</f>
        <v>0</v>
      </c>
      <c r="I77" s="6"/>
      <c r="J77" s="6">
        <f>J76/$AF76</f>
        <v>0</v>
      </c>
      <c r="K77" s="6"/>
      <c r="L77" s="6">
        <f>L76/$AF76</f>
        <v>0</v>
      </c>
      <c r="M77" s="6"/>
      <c r="N77" s="6">
        <f>N76/$AF76</f>
        <v>0</v>
      </c>
      <c r="O77" s="6"/>
      <c r="P77" s="6">
        <f>P76/$AF76</f>
        <v>0</v>
      </c>
      <c r="Q77" s="6"/>
      <c r="R77" s="6">
        <f>R76/$AF76</f>
        <v>0</v>
      </c>
      <c r="S77" s="6"/>
      <c r="T77" s="6">
        <f>T76/$AF76</f>
        <v>0</v>
      </c>
      <c r="U77" s="6"/>
      <c r="V77" s="6">
        <f>V76/$AF76</f>
        <v>0</v>
      </c>
      <c r="W77" s="6"/>
      <c r="X77" s="6">
        <f>X76/$AF76</f>
        <v>0.39999965138148796</v>
      </c>
      <c r="Y77" s="6"/>
      <c r="Z77" s="6">
        <f>Z76/$AF76</f>
        <v>0.60000034861851193</v>
      </c>
      <c r="AA77" s="6"/>
      <c r="AB77" s="6">
        <f>AB76/$AF76</f>
        <v>0</v>
      </c>
      <c r="AC77" s="6"/>
      <c r="AD77" s="6">
        <f>AD76/$AF76</f>
        <v>0</v>
      </c>
      <c r="AE77" s="6"/>
      <c r="AF77" s="6"/>
    </row>
    <row r="78" spans="1:32" x14ac:dyDescent="0.2">
      <c r="A78" s="20" t="s">
        <v>33</v>
      </c>
      <c r="B78" s="7">
        <v>0</v>
      </c>
      <c r="C78" s="7">
        <f>C79*$AF78</f>
        <v>0</v>
      </c>
      <c r="D78" s="7">
        <v>0</v>
      </c>
      <c r="E78" s="7">
        <f>E79*$AF78</f>
        <v>0</v>
      </c>
      <c r="F78" s="7">
        <v>0</v>
      </c>
      <c r="G78" s="7">
        <f>G79*$AF78</f>
        <v>0</v>
      </c>
      <c r="H78" s="7">
        <v>0</v>
      </c>
      <c r="I78" s="7">
        <f>I79*$AF78</f>
        <v>0</v>
      </c>
      <c r="J78" s="7">
        <v>0</v>
      </c>
      <c r="K78" s="7">
        <f>K79*$AF78</f>
        <v>0</v>
      </c>
      <c r="L78" s="7">
        <v>0</v>
      </c>
      <c r="M78" s="7">
        <f>M79*$AF78</f>
        <v>0</v>
      </c>
      <c r="N78" s="7">
        <v>0</v>
      </c>
      <c r="O78" s="7">
        <f>O79*$AF78</f>
        <v>0</v>
      </c>
      <c r="P78" s="7">
        <v>0</v>
      </c>
      <c r="Q78" s="7">
        <f>Q79*$AF78</f>
        <v>0</v>
      </c>
      <c r="R78" s="7">
        <v>0</v>
      </c>
      <c r="S78" s="7">
        <f>S79*$AF78</f>
        <v>0</v>
      </c>
      <c r="T78" s="7">
        <v>0</v>
      </c>
      <c r="U78" s="7">
        <f>U79*$AF78</f>
        <v>0</v>
      </c>
      <c r="V78" s="7">
        <v>0</v>
      </c>
      <c r="W78" s="7">
        <f>W79*$AF78</f>
        <v>0</v>
      </c>
      <c r="X78" s="7">
        <v>0</v>
      </c>
      <c r="Y78" s="7">
        <f>Y79*$AF78</f>
        <v>0</v>
      </c>
      <c r="Z78" s="7">
        <v>4157.3</v>
      </c>
      <c r="AA78" s="7">
        <f>AA79*$AF78</f>
        <v>0</v>
      </c>
      <c r="AB78" s="7">
        <v>6235.95</v>
      </c>
      <c r="AC78" s="7">
        <f>AC79*$AF78</f>
        <v>0</v>
      </c>
      <c r="AD78" s="7">
        <v>0</v>
      </c>
      <c r="AE78" s="7">
        <f>AE79*$AF78</f>
        <v>0</v>
      </c>
      <c r="AF78" s="7">
        <f>AD78+AB78+Z78+X78+V78+T78+R78+P78+N78+L78+J78+H78+F78+D78+B78</f>
        <v>10393.25</v>
      </c>
    </row>
    <row r="79" spans="1:32" x14ac:dyDescent="0.2">
      <c r="A79" s="20"/>
      <c r="B79" s="6">
        <f>B78/$AF78</f>
        <v>0</v>
      </c>
      <c r="C79" s="6"/>
      <c r="D79" s="6">
        <f>D78/$AF78</f>
        <v>0</v>
      </c>
      <c r="E79" s="6"/>
      <c r="F79" s="6">
        <f>F78/$AF78</f>
        <v>0</v>
      </c>
      <c r="G79" s="6"/>
      <c r="H79" s="6">
        <f>H78/$AF78</f>
        <v>0</v>
      </c>
      <c r="I79" s="6"/>
      <c r="J79" s="6">
        <f>J78/$AF78</f>
        <v>0</v>
      </c>
      <c r="K79" s="6"/>
      <c r="L79" s="6">
        <f>L78/$AF78</f>
        <v>0</v>
      </c>
      <c r="M79" s="6"/>
      <c r="N79" s="6">
        <f>N78/$AF78</f>
        <v>0</v>
      </c>
      <c r="O79" s="6"/>
      <c r="P79" s="6">
        <f>P78/$AF78</f>
        <v>0</v>
      </c>
      <c r="Q79" s="6"/>
      <c r="R79" s="6">
        <f>R78/$AF78</f>
        <v>0</v>
      </c>
      <c r="S79" s="6"/>
      <c r="T79" s="6">
        <f>T78/$AF78</f>
        <v>0</v>
      </c>
      <c r="U79" s="6"/>
      <c r="V79" s="6">
        <f>V78/$AF78</f>
        <v>0</v>
      </c>
      <c r="W79" s="6"/>
      <c r="X79" s="6">
        <f>X78/$AF78</f>
        <v>0</v>
      </c>
      <c r="Y79" s="6"/>
      <c r="Z79" s="6">
        <f>Z78/$AF78</f>
        <v>0.4</v>
      </c>
      <c r="AA79" s="6"/>
      <c r="AB79" s="6">
        <f>AB78/$AF78</f>
        <v>0.6</v>
      </c>
      <c r="AC79" s="6"/>
      <c r="AD79" s="6">
        <f>AD78/$AF78</f>
        <v>0</v>
      </c>
      <c r="AE79" s="6"/>
      <c r="AF79" s="6"/>
    </row>
    <row r="80" spans="1:32" x14ac:dyDescent="0.2">
      <c r="A80" s="20" t="s">
        <v>34</v>
      </c>
      <c r="B80" s="7">
        <v>0</v>
      </c>
      <c r="C80" s="7">
        <f>C81*$AF80</f>
        <v>0</v>
      </c>
      <c r="D80" s="7">
        <v>0</v>
      </c>
      <c r="E80" s="7">
        <f>E81*$AF80</f>
        <v>0</v>
      </c>
      <c r="F80" s="7">
        <v>0</v>
      </c>
      <c r="G80" s="7">
        <f>G81*$AF80</f>
        <v>0</v>
      </c>
      <c r="H80" s="7">
        <v>0</v>
      </c>
      <c r="I80" s="7">
        <f>I81*$AF80</f>
        <v>0</v>
      </c>
      <c r="J80" s="7">
        <v>0</v>
      </c>
      <c r="K80" s="7">
        <f>K81*$AF80</f>
        <v>0</v>
      </c>
      <c r="L80" s="7">
        <v>0</v>
      </c>
      <c r="M80" s="7">
        <f>M81*$AF80</f>
        <v>0</v>
      </c>
      <c r="N80" s="7">
        <v>0</v>
      </c>
      <c r="O80" s="7">
        <f>O81*$AF80</f>
        <v>0</v>
      </c>
      <c r="P80" s="7">
        <v>0</v>
      </c>
      <c r="Q80" s="7">
        <f>Q81*$AF80</f>
        <v>0</v>
      </c>
      <c r="R80" s="7">
        <v>0</v>
      </c>
      <c r="S80" s="7">
        <f>S81*$AF80</f>
        <v>0</v>
      </c>
      <c r="T80" s="7">
        <v>0</v>
      </c>
      <c r="U80" s="7">
        <f>U81*$AF80</f>
        <v>0</v>
      </c>
      <c r="V80" s="7">
        <v>0</v>
      </c>
      <c r="W80" s="7">
        <f>W81*$AF80</f>
        <v>0</v>
      </c>
      <c r="X80" s="7">
        <v>0</v>
      </c>
      <c r="Y80" s="7">
        <f>Y81*$AF80</f>
        <v>0</v>
      </c>
      <c r="Z80" s="7">
        <v>0</v>
      </c>
      <c r="AA80" s="7">
        <f>AA81*$AF80</f>
        <v>0</v>
      </c>
      <c r="AB80" s="7">
        <v>3050.93</v>
      </c>
      <c r="AC80" s="7">
        <f>AC81*$AF80</f>
        <v>0</v>
      </c>
      <c r="AD80" s="7">
        <v>1525.47</v>
      </c>
      <c r="AE80" s="7">
        <f>AE81*$AF80</f>
        <v>0</v>
      </c>
      <c r="AF80" s="7">
        <f>AD80+AB80+Z80+X80+V80+T80+R80+P80+N80+L80+J80+H80+F80+D80+B80</f>
        <v>4576.3999999999996</v>
      </c>
    </row>
    <row r="81" spans="1:32" x14ac:dyDescent="0.2">
      <c r="A81" s="20"/>
      <c r="B81" s="6">
        <f>B80/$AF80</f>
        <v>0</v>
      </c>
      <c r="C81" s="6"/>
      <c r="D81" s="6">
        <f>D80/$AF80</f>
        <v>0</v>
      </c>
      <c r="E81" s="6"/>
      <c r="F81" s="6">
        <f>F80/$AF80</f>
        <v>0</v>
      </c>
      <c r="G81" s="6"/>
      <c r="H81" s="6">
        <f>H80/$AF80</f>
        <v>0</v>
      </c>
      <c r="I81" s="6"/>
      <c r="J81" s="6">
        <f>J80/$AF80</f>
        <v>0</v>
      </c>
      <c r="K81" s="6"/>
      <c r="L81" s="6">
        <f>L80/$AF80</f>
        <v>0</v>
      </c>
      <c r="M81" s="6"/>
      <c r="N81" s="6">
        <f>N80/$AF80</f>
        <v>0</v>
      </c>
      <c r="O81" s="6"/>
      <c r="P81" s="6">
        <f>P80/$AF80</f>
        <v>0</v>
      </c>
      <c r="Q81" s="6"/>
      <c r="R81" s="6">
        <f>R80/$AF80</f>
        <v>0</v>
      </c>
      <c r="S81" s="6"/>
      <c r="T81" s="6">
        <f>T80/$AF80</f>
        <v>0</v>
      </c>
      <c r="U81" s="6"/>
      <c r="V81" s="6">
        <f>V80/$AF80</f>
        <v>0</v>
      </c>
      <c r="W81" s="6"/>
      <c r="X81" s="6">
        <f>X80/$AF80</f>
        <v>0</v>
      </c>
      <c r="Y81" s="6"/>
      <c r="Z81" s="6">
        <f>Z80/$AF80</f>
        <v>0</v>
      </c>
      <c r="AA81" s="6"/>
      <c r="AB81" s="6">
        <f>AB80/$AF80</f>
        <v>0.6666659382921073</v>
      </c>
      <c r="AC81" s="6"/>
      <c r="AD81" s="6">
        <f>AD80/$AF80</f>
        <v>0.3333340617078927</v>
      </c>
      <c r="AE81" s="6"/>
      <c r="AF81" s="6"/>
    </row>
    <row r="82" spans="1:32" x14ac:dyDescent="0.2">
      <c r="A82" s="20" t="s">
        <v>35</v>
      </c>
      <c r="B82" s="7">
        <v>0</v>
      </c>
      <c r="C82" s="7">
        <f>C83*$AF82</f>
        <v>0</v>
      </c>
      <c r="D82" s="7">
        <v>0</v>
      </c>
      <c r="E82" s="7">
        <f>E83*$AF82</f>
        <v>0</v>
      </c>
      <c r="F82" s="7">
        <v>0</v>
      </c>
      <c r="G82" s="7">
        <f>G83*$AF82</f>
        <v>0</v>
      </c>
      <c r="H82" s="7">
        <v>0</v>
      </c>
      <c r="I82" s="7">
        <f>I83*$AF82</f>
        <v>0</v>
      </c>
      <c r="J82" s="7">
        <v>0</v>
      </c>
      <c r="K82" s="7">
        <f>K83*$AF82</f>
        <v>0</v>
      </c>
      <c r="L82" s="7">
        <v>0</v>
      </c>
      <c r="M82" s="7">
        <f>M83*$AF82</f>
        <v>0</v>
      </c>
      <c r="N82" s="7">
        <v>0</v>
      </c>
      <c r="O82" s="7">
        <f>O83*$AF82</f>
        <v>0</v>
      </c>
      <c r="P82" s="7">
        <v>0</v>
      </c>
      <c r="Q82" s="7">
        <f>Q83*$AF82</f>
        <v>0</v>
      </c>
      <c r="R82" s="7">
        <v>0</v>
      </c>
      <c r="S82" s="7">
        <f>S83*$AF82</f>
        <v>0</v>
      </c>
      <c r="T82" s="7">
        <v>0</v>
      </c>
      <c r="U82" s="7">
        <f>U83*$AF82</f>
        <v>0</v>
      </c>
      <c r="V82" s="7">
        <v>0</v>
      </c>
      <c r="W82" s="7">
        <f>W83*$AF82</f>
        <v>0</v>
      </c>
      <c r="X82" s="7">
        <v>0</v>
      </c>
      <c r="Y82" s="7">
        <f>Y83*$AF82</f>
        <v>0</v>
      </c>
      <c r="Z82" s="7">
        <v>0</v>
      </c>
      <c r="AA82" s="7">
        <f>AA83*$AF82</f>
        <v>0</v>
      </c>
      <c r="AB82" s="7">
        <v>0</v>
      </c>
      <c r="AC82" s="7">
        <f>AC83*$AF82</f>
        <v>0</v>
      </c>
      <c r="AD82" s="7">
        <v>3095.2</v>
      </c>
      <c r="AE82" s="7">
        <f>AE83*$AF82</f>
        <v>0</v>
      </c>
      <c r="AF82" s="7">
        <f>AD82+AB82+Z82+X82+V82+T82+R82+P82+N82+L82+J82+H82+F82+D82+B82</f>
        <v>3095.2</v>
      </c>
    </row>
    <row r="83" spans="1:32" x14ac:dyDescent="0.2">
      <c r="A83" s="20"/>
      <c r="B83" s="6">
        <f>B82/$AF82</f>
        <v>0</v>
      </c>
      <c r="C83" s="6"/>
      <c r="D83" s="6">
        <f>D82/$AF82</f>
        <v>0</v>
      </c>
      <c r="E83" s="6"/>
      <c r="F83" s="6">
        <f>F82/$AF82</f>
        <v>0</v>
      </c>
      <c r="G83" s="6"/>
      <c r="H83" s="6">
        <f>H82/$AF82</f>
        <v>0</v>
      </c>
      <c r="I83" s="6"/>
      <c r="J83" s="6">
        <f>J82/$AF82</f>
        <v>0</v>
      </c>
      <c r="K83" s="6"/>
      <c r="L83" s="6">
        <f>L82/$AF82</f>
        <v>0</v>
      </c>
      <c r="M83" s="6"/>
      <c r="N83" s="6">
        <f>N82/$AF82</f>
        <v>0</v>
      </c>
      <c r="O83" s="6"/>
      <c r="P83" s="6">
        <f>P82/$AF82</f>
        <v>0</v>
      </c>
      <c r="Q83" s="6"/>
      <c r="R83" s="6">
        <f>R82/$AF82</f>
        <v>0</v>
      </c>
      <c r="S83" s="6"/>
      <c r="T83" s="6">
        <f>T82/$AF82</f>
        <v>0</v>
      </c>
      <c r="U83" s="6"/>
      <c r="V83" s="6">
        <f>V82/$AF82</f>
        <v>0</v>
      </c>
      <c r="W83" s="6"/>
      <c r="X83" s="6">
        <f>X82/$AF82</f>
        <v>0</v>
      </c>
      <c r="Y83" s="6"/>
      <c r="Z83" s="6">
        <f>Z82/$AF82</f>
        <v>0</v>
      </c>
      <c r="AA83" s="6"/>
      <c r="AB83" s="6">
        <f>AB82/$AF82</f>
        <v>0</v>
      </c>
      <c r="AC83" s="6"/>
      <c r="AD83" s="6">
        <f>AD82/$AF82</f>
        <v>1</v>
      </c>
      <c r="AE83" s="6"/>
      <c r="AF83" s="6"/>
    </row>
    <row r="84" spans="1:32" x14ac:dyDescent="0.2">
      <c r="A84" s="21" t="s">
        <v>31</v>
      </c>
      <c r="B84" s="5">
        <f>SUM(B86,B88,B90,B92,B94,B96)</f>
        <v>0</v>
      </c>
      <c r="C84" s="5">
        <f t="shared" ref="C84:AE84" si="155">SUM(C86,C88,C90,C92,C94,C96)</f>
        <v>0</v>
      </c>
      <c r="D84" s="5">
        <f t="shared" si="155"/>
        <v>0</v>
      </c>
      <c r="E84" s="5">
        <f t="shared" si="155"/>
        <v>0</v>
      </c>
      <c r="F84" s="5">
        <f t="shared" si="155"/>
        <v>0</v>
      </c>
      <c r="G84" s="5">
        <f t="shared" si="155"/>
        <v>0</v>
      </c>
      <c r="H84" s="5">
        <f t="shared" si="155"/>
        <v>548.66</v>
      </c>
      <c r="I84" s="5">
        <f t="shared" si="155"/>
        <v>0</v>
      </c>
      <c r="J84" s="5">
        <f t="shared" si="155"/>
        <v>7639.17</v>
      </c>
      <c r="K84" s="5">
        <f t="shared" si="155"/>
        <v>0</v>
      </c>
      <c r="L84" s="5">
        <f t="shared" si="155"/>
        <v>9357.09</v>
      </c>
      <c r="M84" s="5">
        <f t="shared" si="155"/>
        <v>0</v>
      </c>
      <c r="N84" s="5">
        <f t="shared" si="155"/>
        <v>5135.1299999999992</v>
      </c>
      <c r="O84" s="5">
        <f t="shared" si="155"/>
        <v>0</v>
      </c>
      <c r="P84" s="5">
        <f t="shared" si="155"/>
        <v>6756.74</v>
      </c>
      <c r="Q84" s="5">
        <f t="shared" si="155"/>
        <v>0</v>
      </c>
      <c r="R84" s="5">
        <f t="shared" si="155"/>
        <v>1041.57</v>
      </c>
      <c r="S84" s="5">
        <f t="shared" si="155"/>
        <v>0</v>
      </c>
      <c r="T84" s="5">
        <f t="shared" si="155"/>
        <v>1493.88</v>
      </c>
      <c r="U84" s="5">
        <f t="shared" si="155"/>
        <v>0</v>
      </c>
      <c r="V84" s="5">
        <f t="shared" si="155"/>
        <v>0</v>
      </c>
      <c r="W84" s="5">
        <f t="shared" si="155"/>
        <v>0</v>
      </c>
      <c r="X84" s="5">
        <f t="shared" si="155"/>
        <v>0</v>
      </c>
      <c r="Y84" s="5">
        <f t="shared" si="155"/>
        <v>0</v>
      </c>
      <c r="Z84" s="5">
        <f t="shared" si="155"/>
        <v>0</v>
      </c>
      <c r="AA84" s="5">
        <f t="shared" si="155"/>
        <v>0</v>
      </c>
      <c r="AB84" s="5">
        <f t="shared" si="155"/>
        <v>0</v>
      </c>
      <c r="AC84" s="5">
        <f t="shared" si="155"/>
        <v>0</v>
      </c>
      <c r="AD84" s="5">
        <f t="shared" si="155"/>
        <v>0</v>
      </c>
      <c r="AE84" s="5">
        <f t="shared" si="155"/>
        <v>0</v>
      </c>
      <c r="AF84" s="5">
        <f>AD84+AB84+Z84+X84+V84+T84+R84+P84+N84+L84+J84+H84+F84+D84+B84</f>
        <v>31972.239999999994</v>
      </c>
    </row>
    <row r="85" spans="1:32" x14ac:dyDescent="0.2">
      <c r="A85" s="21"/>
      <c r="B85" s="6">
        <f>B84/$AF84</f>
        <v>0</v>
      </c>
      <c r="C85" s="6">
        <f t="shared" ref="C85:AE85" si="156">C84/$AF84</f>
        <v>0</v>
      </c>
      <c r="D85" s="6">
        <f t="shared" ref="D85" si="157">D84/$AF84</f>
        <v>0</v>
      </c>
      <c r="E85" s="6">
        <f t="shared" si="156"/>
        <v>0</v>
      </c>
      <c r="F85" s="6">
        <f t="shared" ref="F85" si="158">F84/$AF84</f>
        <v>0</v>
      </c>
      <c r="G85" s="6">
        <f t="shared" si="156"/>
        <v>0</v>
      </c>
      <c r="H85" s="6">
        <f t="shared" ref="H85" si="159">H84/$AF84</f>
        <v>1.7160511743937869E-2</v>
      </c>
      <c r="I85" s="6">
        <f t="shared" si="156"/>
        <v>0</v>
      </c>
      <c r="J85" s="6">
        <f t="shared" ref="J85" si="160">J84/$AF84</f>
        <v>0.2389313354334886</v>
      </c>
      <c r="K85" s="6">
        <f t="shared" si="156"/>
        <v>0</v>
      </c>
      <c r="L85" s="6">
        <f t="shared" ref="L85" si="161">L84/$AF84</f>
        <v>0.2926629476070492</v>
      </c>
      <c r="M85" s="6">
        <f t="shared" si="156"/>
        <v>0</v>
      </c>
      <c r="N85" s="6">
        <f t="shared" ref="N85" si="162">N84/$AF84</f>
        <v>0.16061214353451619</v>
      </c>
      <c r="O85" s="6">
        <f t="shared" si="156"/>
        <v>0</v>
      </c>
      <c r="P85" s="6">
        <f t="shared" ref="P85" si="163">P84/$AF84</f>
        <v>0.21133145503724485</v>
      </c>
      <c r="Q85" s="6">
        <f t="shared" si="156"/>
        <v>0</v>
      </c>
      <c r="R85" s="6">
        <f t="shared" ref="R85" si="164">R84/$AF84</f>
        <v>3.2577323327987032E-2</v>
      </c>
      <c r="S85" s="6">
        <f t="shared" si="156"/>
        <v>0</v>
      </c>
      <c r="T85" s="6">
        <f t="shared" ref="T85" si="165">T84/$AF84</f>
        <v>4.6724283315776445E-2</v>
      </c>
      <c r="U85" s="6">
        <f t="shared" si="156"/>
        <v>0</v>
      </c>
      <c r="V85" s="6">
        <f t="shared" ref="V85" si="166">V84/$AF84</f>
        <v>0</v>
      </c>
      <c r="W85" s="6">
        <f t="shared" si="156"/>
        <v>0</v>
      </c>
      <c r="X85" s="6">
        <f t="shared" ref="X85" si="167">X84/$AF84</f>
        <v>0</v>
      </c>
      <c r="Y85" s="6">
        <f t="shared" si="156"/>
        <v>0</v>
      </c>
      <c r="Z85" s="6">
        <f t="shared" ref="Z85" si="168">Z84/$AF84</f>
        <v>0</v>
      </c>
      <c r="AA85" s="6">
        <f t="shared" si="156"/>
        <v>0</v>
      </c>
      <c r="AB85" s="6">
        <f t="shared" ref="AB85" si="169">AB84/$AF84</f>
        <v>0</v>
      </c>
      <c r="AC85" s="6">
        <f t="shared" si="156"/>
        <v>0</v>
      </c>
      <c r="AD85" s="6">
        <f t="shared" ref="AD85" si="170">AD84/$AF84</f>
        <v>0</v>
      </c>
      <c r="AE85" s="6">
        <f t="shared" si="156"/>
        <v>0</v>
      </c>
      <c r="AF85" s="6">
        <f t="shared" ref="AF85" si="171">AF84/$AF84</f>
        <v>1</v>
      </c>
    </row>
    <row r="86" spans="1:32" x14ac:dyDescent="0.2">
      <c r="A86" s="20" t="s">
        <v>66</v>
      </c>
      <c r="B86" s="7">
        <v>0</v>
      </c>
      <c r="C86" s="7">
        <f>C87*$AF86</f>
        <v>0</v>
      </c>
      <c r="D86" s="7">
        <v>0</v>
      </c>
      <c r="E86" s="7">
        <f>E87*$AF86</f>
        <v>0</v>
      </c>
      <c r="F86" s="7">
        <v>0</v>
      </c>
      <c r="G86" s="7">
        <f>G87*$AF86</f>
        <v>0</v>
      </c>
      <c r="H86" s="7">
        <v>548.66</v>
      </c>
      <c r="I86" s="7">
        <f>I87*$AF86</f>
        <v>0</v>
      </c>
      <c r="J86" s="7">
        <v>1863.62</v>
      </c>
      <c r="K86" s="7">
        <f>K87*$AF86</f>
        <v>0</v>
      </c>
      <c r="L86" s="7">
        <v>0</v>
      </c>
      <c r="M86" s="7">
        <f>M87*$AF86</f>
        <v>0</v>
      </c>
      <c r="N86" s="7">
        <v>0</v>
      </c>
      <c r="O86" s="7">
        <f>O87*$AF86</f>
        <v>0</v>
      </c>
      <c r="P86" s="7">
        <v>0</v>
      </c>
      <c r="Q86" s="7">
        <f>Q87*$AF86</f>
        <v>0</v>
      </c>
      <c r="R86" s="7">
        <v>0</v>
      </c>
      <c r="S86" s="7">
        <f>S87*$AF86</f>
        <v>0</v>
      </c>
      <c r="T86" s="7">
        <v>0</v>
      </c>
      <c r="U86" s="7">
        <f>U87*$AF86</f>
        <v>0</v>
      </c>
      <c r="V86" s="7">
        <v>0</v>
      </c>
      <c r="W86" s="7">
        <f>W87*$AF86</f>
        <v>0</v>
      </c>
      <c r="X86" s="7">
        <v>0</v>
      </c>
      <c r="Y86" s="7">
        <f>Y87*$AF86</f>
        <v>0</v>
      </c>
      <c r="Z86" s="7">
        <v>0</v>
      </c>
      <c r="AA86" s="7">
        <f>AA87*$AF86</f>
        <v>0</v>
      </c>
      <c r="AB86" s="7">
        <v>0</v>
      </c>
      <c r="AC86" s="7">
        <f>AC87*$AF86</f>
        <v>0</v>
      </c>
      <c r="AD86" s="7">
        <v>0</v>
      </c>
      <c r="AE86" s="7">
        <f>AE87*$AF86</f>
        <v>0</v>
      </c>
      <c r="AF86" s="7">
        <f>AD86+AB86+Z86+X86+V86+T86+R86+P86+N86+L86+J86+H86+F86+D86+B86</f>
        <v>2412.2799999999997</v>
      </c>
    </row>
    <row r="87" spans="1:32" x14ac:dyDescent="0.2">
      <c r="A87" s="20"/>
      <c r="B87" s="6">
        <f>B86/$AF86</f>
        <v>0</v>
      </c>
      <c r="C87" s="6"/>
      <c r="D87" s="6">
        <f>D86/$AF86</f>
        <v>0</v>
      </c>
      <c r="E87" s="6"/>
      <c r="F87" s="6">
        <f>F86/$AF86</f>
        <v>0</v>
      </c>
      <c r="G87" s="6"/>
      <c r="H87" s="6">
        <f>H86/$AF86</f>
        <v>0.22744457525660372</v>
      </c>
      <c r="I87" s="6"/>
      <c r="J87" s="6">
        <f>J86/$AF86</f>
        <v>0.77255542474339634</v>
      </c>
      <c r="K87" s="6"/>
      <c r="L87" s="6">
        <f>L86/$AF86</f>
        <v>0</v>
      </c>
      <c r="M87" s="6"/>
      <c r="N87" s="6">
        <f>N86/$AF86</f>
        <v>0</v>
      </c>
      <c r="O87" s="6"/>
      <c r="P87" s="6">
        <f>P86/$AF86</f>
        <v>0</v>
      </c>
      <c r="Q87" s="6"/>
      <c r="R87" s="6">
        <f>R86/$AF86</f>
        <v>0</v>
      </c>
      <c r="S87" s="6"/>
      <c r="T87" s="6">
        <f>T86/$AF86</f>
        <v>0</v>
      </c>
      <c r="U87" s="6"/>
      <c r="V87" s="6">
        <f>V86/$AF86</f>
        <v>0</v>
      </c>
      <c r="W87" s="6"/>
      <c r="X87" s="6">
        <f>X86/$AF86</f>
        <v>0</v>
      </c>
      <c r="Y87" s="6"/>
      <c r="Z87" s="6">
        <f>Z86/$AF86</f>
        <v>0</v>
      </c>
      <c r="AA87" s="6"/>
      <c r="AB87" s="6">
        <f>AB86/$AF86</f>
        <v>0</v>
      </c>
      <c r="AC87" s="6"/>
      <c r="AD87" s="6">
        <f>AD86/$AF86</f>
        <v>0</v>
      </c>
      <c r="AE87" s="6"/>
      <c r="AF87" s="6"/>
    </row>
    <row r="88" spans="1:32" x14ac:dyDescent="0.2">
      <c r="A88" s="20" t="s">
        <v>67</v>
      </c>
      <c r="B88" s="7">
        <v>0</v>
      </c>
      <c r="C88" s="7">
        <f>C89*$AF88</f>
        <v>0</v>
      </c>
      <c r="D88" s="7">
        <v>0</v>
      </c>
      <c r="E88" s="7">
        <f>E89*$AF88</f>
        <v>0</v>
      </c>
      <c r="F88" s="7">
        <v>0</v>
      </c>
      <c r="G88" s="7">
        <f>G89*$AF88</f>
        <v>0</v>
      </c>
      <c r="H88" s="7">
        <v>0</v>
      </c>
      <c r="I88" s="7">
        <f>I89*$AF88</f>
        <v>0</v>
      </c>
      <c r="J88" s="7">
        <v>5775.55</v>
      </c>
      <c r="K88" s="7">
        <f>K89*$AF88</f>
        <v>0</v>
      </c>
      <c r="L88" s="7">
        <v>9357.09</v>
      </c>
      <c r="M88" s="7">
        <f>M89*$AF88</f>
        <v>0</v>
      </c>
      <c r="N88" s="7">
        <v>0</v>
      </c>
      <c r="O88" s="7">
        <f>O89*$AF88</f>
        <v>0</v>
      </c>
      <c r="P88" s="7">
        <v>0</v>
      </c>
      <c r="Q88" s="7">
        <f>Q89*$AF88</f>
        <v>0</v>
      </c>
      <c r="R88" s="7">
        <v>0</v>
      </c>
      <c r="S88" s="7">
        <f>S89*$AF88</f>
        <v>0</v>
      </c>
      <c r="T88" s="7">
        <v>0</v>
      </c>
      <c r="U88" s="7">
        <f>U89*$AF88</f>
        <v>0</v>
      </c>
      <c r="V88" s="7">
        <v>0</v>
      </c>
      <c r="W88" s="7">
        <f>W89*$AF88</f>
        <v>0</v>
      </c>
      <c r="X88" s="7">
        <v>0</v>
      </c>
      <c r="Y88" s="7">
        <f>Y89*$AF88</f>
        <v>0</v>
      </c>
      <c r="Z88" s="7">
        <v>0</v>
      </c>
      <c r="AA88" s="7">
        <f>AA89*$AF88</f>
        <v>0</v>
      </c>
      <c r="AB88" s="7">
        <v>0</v>
      </c>
      <c r="AC88" s="7">
        <f>AC89*$AF88</f>
        <v>0</v>
      </c>
      <c r="AD88" s="7">
        <v>0</v>
      </c>
      <c r="AE88" s="7">
        <f>AE89*$AF88</f>
        <v>0</v>
      </c>
      <c r="AF88" s="7">
        <f>AD88+AB88+Z88+X88+V88+T88+R88+P88+N88+L88+J88+H88+F88+D88+B88</f>
        <v>15132.64</v>
      </c>
    </row>
    <row r="89" spans="1:32" x14ac:dyDescent="0.2">
      <c r="A89" s="20"/>
      <c r="B89" s="6">
        <f>B88/$AF88</f>
        <v>0</v>
      </c>
      <c r="C89" s="6"/>
      <c r="D89" s="6">
        <f>D88/$AF88</f>
        <v>0</v>
      </c>
      <c r="E89" s="6"/>
      <c r="F89" s="6">
        <f>F88/$AF88</f>
        <v>0</v>
      </c>
      <c r="G89" s="6"/>
      <c r="H89" s="6">
        <f>H88/$AF88</f>
        <v>0</v>
      </c>
      <c r="I89" s="6"/>
      <c r="J89" s="6">
        <f>J88/$AF88</f>
        <v>0.38166175895283311</v>
      </c>
      <c r="K89" s="6"/>
      <c r="L89" s="6">
        <f>L88/$AF88</f>
        <v>0.61833824104716695</v>
      </c>
      <c r="M89" s="6"/>
      <c r="N89" s="6">
        <f>N88/$AF88</f>
        <v>0</v>
      </c>
      <c r="O89" s="6"/>
      <c r="P89" s="6">
        <f>P88/$AF88</f>
        <v>0</v>
      </c>
      <c r="Q89" s="6"/>
      <c r="R89" s="6">
        <f>R88/$AF88</f>
        <v>0</v>
      </c>
      <c r="S89" s="6"/>
      <c r="T89" s="6">
        <f>T88/$AF88</f>
        <v>0</v>
      </c>
      <c r="U89" s="6"/>
      <c r="V89" s="6">
        <f>V88/$AF88</f>
        <v>0</v>
      </c>
      <c r="W89" s="6"/>
      <c r="X89" s="6">
        <f>X88/$AF88</f>
        <v>0</v>
      </c>
      <c r="Y89" s="6"/>
      <c r="Z89" s="6">
        <f>Z88/$AF88</f>
        <v>0</v>
      </c>
      <c r="AA89" s="6"/>
      <c r="AB89" s="6">
        <f>AB88/$AF88</f>
        <v>0</v>
      </c>
      <c r="AC89" s="6"/>
      <c r="AD89" s="6">
        <f>AD88/$AF88</f>
        <v>0</v>
      </c>
      <c r="AE89" s="6"/>
      <c r="AF89" s="6"/>
    </row>
    <row r="90" spans="1:32" x14ac:dyDescent="0.2">
      <c r="A90" s="20" t="s">
        <v>68</v>
      </c>
      <c r="B90" s="7">
        <v>0</v>
      </c>
      <c r="C90" s="7">
        <f>C91*$AF90</f>
        <v>0</v>
      </c>
      <c r="D90" s="7">
        <v>0</v>
      </c>
      <c r="E90" s="7">
        <f>E91*$AF90</f>
        <v>0</v>
      </c>
      <c r="F90" s="7">
        <v>0</v>
      </c>
      <c r="G90" s="7">
        <f>G91*$AF90</f>
        <v>0</v>
      </c>
      <c r="H90" s="7">
        <v>0</v>
      </c>
      <c r="I90" s="7">
        <f>I91*$AF90</f>
        <v>0</v>
      </c>
      <c r="J90" s="7">
        <v>0</v>
      </c>
      <c r="K90" s="7">
        <f>K91*$AF90</f>
        <v>0</v>
      </c>
      <c r="L90" s="7">
        <v>0</v>
      </c>
      <c r="M90" s="7">
        <f>M91*$AF90</f>
        <v>0</v>
      </c>
      <c r="N90" s="7">
        <v>977.52</v>
      </c>
      <c r="O90" s="7">
        <f>O91*$AF90</f>
        <v>0</v>
      </c>
      <c r="P90" s="7">
        <v>0</v>
      </c>
      <c r="Q90" s="7">
        <f>Q91*$AF90</f>
        <v>0</v>
      </c>
      <c r="R90" s="7">
        <v>0</v>
      </c>
      <c r="S90" s="7">
        <f>S91*$AF90</f>
        <v>0</v>
      </c>
      <c r="T90" s="7">
        <v>0</v>
      </c>
      <c r="U90" s="7">
        <f>U91*$AF90</f>
        <v>0</v>
      </c>
      <c r="V90" s="7">
        <v>0</v>
      </c>
      <c r="W90" s="7">
        <f>W91*$AF90</f>
        <v>0</v>
      </c>
      <c r="X90" s="7">
        <v>0</v>
      </c>
      <c r="Y90" s="7">
        <f>Y91*$AF90</f>
        <v>0</v>
      </c>
      <c r="Z90" s="7">
        <v>0</v>
      </c>
      <c r="AA90" s="7">
        <f>AA91*$AF90</f>
        <v>0</v>
      </c>
      <c r="AB90" s="7">
        <v>0</v>
      </c>
      <c r="AC90" s="7">
        <f>AC91*$AF90</f>
        <v>0</v>
      </c>
      <c r="AD90" s="7">
        <v>0</v>
      </c>
      <c r="AE90" s="7">
        <f>AE91*$AF90</f>
        <v>0</v>
      </c>
      <c r="AF90" s="7">
        <f>AD90+AB90+Z90+X90+V90+T90+R90+P90+N90+L90+J90+H90+F90+D90+B90</f>
        <v>977.52</v>
      </c>
    </row>
    <row r="91" spans="1:32" x14ac:dyDescent="0.2">
      <c r="A91" s="20"/>
      <c r="B91" s="6">
        <f>B90/$AF90</f>
        <v>0</v>
      </c>
      <c r="C91" s="6"/>
      <c r="D91" s="6">
        <f>D90/$AF90</f>
        <v>0</v>
      </c>
      <c r="E91" s="6"/>
      <c r="F91" s="6">
        <f>F90/$AF90</f>
        <v>0</v>
      </c>
      <c r="G91" s="6"/>
      <c r="H91" s="6">
        <f>H90/$AF90</f>
        <v>0</v>
      </c>
      <c r="I91" s="6"/>
      <c r="J91" s="6">
        <f>J90/$AF90</f>
        <v>0</v>
      </c>
      <c r="K91" s="6"/>
      <c r="L91" s="6">
        <f>L90/$AF90</f>
        <v>0</v>
      </c>
      <c r="M91" s="6"/>
      <c r="N91" s="6">
        <f>N90/$AF90</f>
        <v>1</v>
      </c>
      <c r="O91" s="6"/>
      <c r="P91" s="6">
        <f>P90/$AF90</f>
        <v>0</v>
      </c>
      <c r="Q91" s="6"/>
      <c r="R91" s="6">
        <f>R90/$AF90</f>
        <v>0</v>
      </c>
      <c r="S91" s="6"/>
      <c r="T91" s="6">
        <f>T90/$AF90</f>
        <v>0</v>
      </c>
      <c r="U91" s="6"/>
      <c r="V91" s="6">
        <f>V90/$AF90</f>
        <v>0</v>
      </c>
      <c r="W91" s="6"/>
      <c r="X91" s="6">
        <f>X90/$AF90</f>
        <v>0</v>
      </c>
      <c r="Y91" s="6"/>
      <c r="Z91" s="6">
        <f>Z90/$AF90</f>
        <v>0</v>
      </c>
      <c r="AA91" s="6"/>
      <c r="AB91" s="6">
        <f>AB90/$AF90</f>
        <v>0</v>
      </c>
      <c r="AC91" s="6"/>
      <c r="AD91" s="6">
        <f>AD90/$AF90</f>
        <v>0</v>
      </c>
      <c r="AE91" s="6"/>
      <c r="AF91" s="6"/>
    </row>
    <row r="92" spans="1:32" x14ac:dyDescent="0.2">
      <c r="A92" s="20" t="s">
        <v>69</v>
      </c>
      <c r="B92" s="7">
        <v>0</v>
      </c>
      <c r="C92" s="7">
        <f>C93*$AF92</f>
        <v>0</v>
      </c>
      <c r="D92" s="7">
        <v>0</v>
      </c>
      <c r="E92" s="7">
        <f>E93*$AF92</f>
        <v>0</v>
      </c>
      <c r="F92" s="7">
        <v>0</v>
      </c>
      <c r="G92" s="7">
        <f>G93*$AF92</f>
        <v>0</v>
      </c>
      <c r="H92" s="7">
        <v>0</v>
      </c>
      <c r="I92" s="7">
        <f>I93*$AF92</f>
        <v>0</v>
      </c>
      <c r="J92" s="7">
        <v>0</v>
      </c>
      <c r="K92" s="7">
        <f>K93*$AF92</f>
        <v>0</v>
      </c>
      <c r="L92" s="7">
        <v>0</v>
      </c>
      <c r="M92" s="7">
        <f>M93*$AF92</f>
        <v>0</v>
      </c>
      <c r="N92" s="7">
        <v>4157.6099999999997</v>
      </c>
      <c r="O92" s="7">
        <f>O93*$AF92</f>
        <v>0</v>
      </c>
      <c r="P92" s="7">
        <v>6756.74</v>
      </c>
      <c r="Q92" s="7">
        <f>Q93*$AF92</f>
        <v>0</v>
      </c>
      <c r="R92" s="7">
        <v>0</v>
      </c>
      <c r="S92" s="7">
        <f>S93*$AF92</f>
        <v>0</v>
      </c>
      <c r="T92" s="7">
        <v>0</v>
      </c>
      <c r="U92" s="7">
        <f>U93*$AF92</f>
        <v>0</v>
      </c>
      <c r="V92" s="7">
        <v>0</v>
      </c>
      <c r="W92" s="7">
        <f>W93*$AF92</f>
        <v>0</v>
      </c>
      <c r="X92" s="7">
        <v>0</v>
      </c>
      <c r="Y92" s="7">
        <f>Y93*$AF92</f>
        <v>0</v>
      </c>
      <c r="Z92" s="7">
        <v>0</v>
      </c>
      <c r="AA92" s="7">
        <f>AA93*$AF92</f>
        <v>0</v>
      </c>
      <c r="AB92" s="7">
        <v>0</v>
      </c>
      <c r="AC92" s="7">
        <f>AC93*$AF92</f>
        <v>0</v>
      </c>
      <c r="AD92" s="7">
        <v>0</v>
      </c>
      <c r="AE92" s="7">
        <f>AE93*$AF92</f>
        <v>0</v>
      </c>
      <c r="AF92" s="7">
        <f>AD92+AB92+Z92+X92+V92+T92+R92+P92+N92+L92+J92+H92+F92+D92+B92</f>
        <v>10914.349999999999</v>
      </c>
    </row>
    <row r="93" spans="1:32" x14ac:dyDescent="0.2">
      <c r="A93" s="20"/>
      <c r="B93" s="6">
        <f>B92/$AF92</f>
        <v>0</v>
      </c>
      <c r="C93" s="6"/>
      <c r="D93" s="6">
        <f>D92/$AF92</f>
        <v>0</v>
      </c>
      <c r="E93" s="6"/>
      <c r="F93" s="6">
        <f>F92/$AF92</f>
        <v>0</v>
      </c>
      <c r="G93" s="6"/>
      <c r="H93" s="6">
        <f>H92/$AF92</f>
        <v>0</v>
      </c>
      <c r="I93" s="6"/>
      <c r="J93" s="6">
        <f>J92/$AF92</f>
        <v>0</v>
      </c>
      <c r="K93" s="6"/>
      <c r="L93" s="6">
        <f>L92/$AF92</f>
        <v>0</v>
      </c>
      <c r="M93" s="6"/>
      <c r="N93" s="6">
        <f>N92/$AF92</f>
        <v>0.38093060970190623</v>
      </c>
      <c r="O93" s="6"/>
      <c r="P93" s="6">
        <f>P92/$AF92</f>
        <v>0.61906939029809382</v>
      </c>
      <c r="Q93" s="6"/>
      <c r="R93" s="6">
        <f>R92/$AF92</f>
        <v>0</v>
      </c>
      <c r="S93" s="6"/>
      <c r="T93" s="6">
        <f>T92/$AF92</f>
        <v>0</v>
      </c>
      <c r="U93" s="6"/>
      <c r="V93" s="6">
        <f>V92/$AF92</f>
        <v>0</v>
      </c>
      <c r="W93" s="6"/>
      <c r="X93" s="6">
        <f>X92/$AF92</f>
        <v>0</v>
      </c>
      <c r="Y93" s="6"/>
      <c r="Z93" s="6">
        <f>Z92/$AF92</f>
        <v>0</v>
      </c>
      <c r="AA93" s="6"/>
      <c r="AB93" s="6">
        <f>AB92/$AF92</f>
        <v>0</v>
      </c>
      <c r="AC93" s="6"/>
      <c r="AD93" s="6">
        <f>AD92/$AF92</f>
        <v>0</v>
      </c>
      <c r="AE93" s="6"/>
      <c r="AF93" s="6"/>
    </row>
    <row r="94" spans="1:32" x14ac:dyDescent="0.2">
      <c r="A94" s="20" t="s">
        <v>70</v>
      </c>
      <c r="B94" s="7">
        <v>0</v>
      </c>
      <c r="C94" s="7">
        <f>C95*$AF94</f>
        <v>0</v>
      </c>
      <c r="D94" s="7">
        <v>0</v>
      </c>
      <c r="E94" s="7">
        <f>E95*$AF94</f>
        <v>0</v>
      </c>
      <c r="F94" s="7">
        <v>0</v>
      </c>
      <c r="G94" s="7">
        <f>G95*$AF94</f>
        <v>0</v>
      </c>
      <c r="H94" s="7">
        <v>0</v>
      </c>
      <c r="I94" s="7">
        <f>I95*$AF94</f>
        <v>0</v>
      </c>
      <c r="J94" s="7">
        <v>0</v>
      </c>
      <c r="K94" s="7">
        <f>K95*$AF94</f>
        <v>0</v>
      </c>
      <c r="L94" s="7">
        <v>0</v>
      </c>
      <c r="M94" s="7">
        <f>M95*$AF94</f>
        <v>0</v>
      </c>
      <c r="N94" s="7">
        <v>0</v>
      </c>
      <c r="O94" s="7">
        <f>O95*$AF94</f>
        <v>0</v>
      </c>
      <c r="P94" s="7">
        <v>0</v>
      </c>
      <c r="Q94" s="7">
        <f>Q95*$AF94</f>
        <v>0</v>
      </c>
      <c r="R94" s="7">
        <v>819.86</v>
      </c>
      <c r="S94" s="7">
        <f>S95*$AF94</f>
        <v>0</v>
      </c>
      <c r="T94" s="7">
        <v>0</v>
      </c>
      <c r="U94" s="7">
        <f>U95*$AF94</f>
        <v>0</v>
      </c>
      <c r="V94" s="7">
        <v>0</v>
      </c>
      <c r="W94" s="7">
        <f>W95*$AF94</f>
        <v>0</v>
      </c>
      <c r="X94" s="7">
        <v>0</v>
      </c>
      <c r="Y94" s="7">
        <f>Y95*$AF94</f>
        <v>0</v>
      </c>
      <c r="Z94" s="7">
        <v>0</v>
      </c>
      <c r="AA94" s="7">
        <f>AA95*$AF94</f>
        <v>0</v>
      </c>
      <c r="AB94" s="7">
        <v>0</v>
      </c>
      <c r="AC94" s="7">
        <f>AC95*$AF94</f>
        <v>0</v>
      </c>
      <c r="AD94" s="7">
        <v>0</v>
      </c>
      <c r="AE94" s="7">
        <f>AE95*$AF94</f>
        <v>0</v>
      </c>
      <c r="AF94" s="7">
        <f>AD94+AB94+Z94+X94+V94+T94+R94+P94+N94+L94+J94+H94+F94+D94+B94</f>
        <v>819.86</v>
      </c>
    </row>
    <row r="95" spans="1:32" x14ac:dyDescent="0.2">
      <c r="A95" s="20"/>
      <c r="B95" s="6">
        <f>B94/$AF94</f>
        <v>0</v>
      </c>
      <c r="C95" s="6"/>
      <c r="D95" s="6">
        <f>D94/$AF94</f>
        <v>0</v>
      </c>
      <c r="E95" s="6"/>
      <c r="F95" s="6">
        <f>F94/$AF94</f>
        <v>0</v>
      </c>
      <c r="G95" s="6"/>
      <c r="H95" s="6">
        <f>H94/$AF94</f>
        <v>0</v>
      </c>
      <c r="I95" s="6"/>
      <c r="J95" s="6">
        <f>J94/$AF94</f>
        <v>0</v>
      </c>
      <c r="K95" s="6"/>
      <c r="L95" s="6">
        <f>L94/$AF94</f>
        <v>0</v>
      </c>
      <c r="M95" s="6"/>
      <c r="N95" s="6">
        <f>N94/$AF94</f>
        <v>0</v>
      </c>
      <c r="O95" s="6"/>
      <c r="P95" s="6">
        <f>P94/$AF94</f>
        <v>0</v>
      </c>
      <c r="Q95" s="6"/>
      <c r="R95" s="6">
        <f>R94/$AF94</f>
        <v>1</v>
      </c>
      <c r="S95" s="6"/>
      <c r="T95" s="6">
        <f>T94/$AF94</f>
        <v>0</v>
      </c>
      <c r="U95" s="6"/>
      <c r="V95" s="6">
        <f>V94/$AF94</f>
        <v>0</v>
      </c>
      <c r="W95" s="6"/>
      <c r="X95" s="6">
        <f>X94/$AF94</f>
        <v>0</v>
      </c>
      <c r="Y95" s="6"/>
      <c r="Z95" s="6">
        <f>Z94/$AF94</f>
        <v>0</v>
      </c>
      <c r="AA95" s="6"/>
      <c r="AB95" s="6">
        <f>AB94/$AF94</f>
        <v>0</v>
      </c>
      <c r="AC95" s="6"/>
      <c r="AD95" s="6">
        <f>AD94/$AF94</f>
        <v>0</v>
      </c>
      <c r="AE95" s="6"/>
      <c r="AF95" s="6"/>
    </row>
    <row r="96" spans="1:32" x14ac:dyDescent="0.2">
      <c r="A96" s="20" t="s">
        <v>71</v>
      </c>
      <c r="B96" s="7">
        <v>0</v>
      </c>
      <c r="C96" s="7">
        <f>C97*$AF96</f>
        <v>0</v>
      </c>
      <c r="D96" s="7">
        <v>0</v>
      </c>
      <c r="E96" s="7">
        <f>E97*$AF96</f>
        <v>0</v>
      </c>
      <c r="F96" s="7">
        <v>0</v>
      </c>
      <c r="G96" s="7">
        <f>G97*$AF96</f>
        <v>0</v>
      </c>
      <c r="H96" s="7">
        <v>0</v>
      </c>
      <c r="I96" s="7">
        <f>I97*$AF96</f>
        <v>0</v>
      </c>
      <c r="J96" s="7">
        <v>0</v>
      </c>
      <c r="K96" s="7">
        <f>K97*$AF96</f>
        <v>0</v>
      </c>
      <c r="L96" s="7">
        <v>0</v>
      </c>
      <c r="M96" s="7">
        <f>M97*$AF96</f>
        <v>0</v>
      </c>
      <c r="N96" s="7">
        <v>0</v>
      </c>
      <c r="O96" s="7">
        <f>O97*$AF96</f>
        <v>0</v>
      </c>
      <c r="P96" s="7">
        <v>0</v>
      </c>
      <c r="Q96" s="7">
        <f>Q97*$AF96</f>
        <v>0</v>
      </c>
      <c r="R96" s="7">
        <v>221.71</v>
      </c>
      <c r="S96" s="7">
        <f>S97*$AF96</f>
        <v>0</v>
      </c>
      <c r="T96" s="7">
        <v>1493.88</v>
      </c>
      <c r="U96" s="7">
        <f>U97*$AF96</f>
        <v>0</v>
      </c>
      <c r="V96" s="7">
        <v>0</v>
      </c>
      <c r="W96" s="7">
        <f>W97*$AF96</f>
        <v>0</v>
      </c>
      <c r="X96" s="7">
        <v>0</v>
      </c>
      <c r="Y96" s="7">
        <f>Y97*$AF96</f>
        <v>0</v>
      </c>
      <c r="Z96" s="7">
        <v>0</v>
      </c>
      <c r="AA96" s="7">
        <f>AA97*$AF96</f>
        <v>0</v>
      </c>
      <c r="AB96" s="7">
        <v>0</v>
      </c>
      <c r="AC96" s="7">
        <f>AC97*$AF96</f>
        <v>0</v>
      </c>
      <c r="AD96" s="7">
        <v>0</v>
      </c>
      <c r="AE96" s="7">
        <f>AE97*$AF96</f>
        <v>0</v>
      </c>
      <c r="AF96" s="7">
        <f>AD96+AB96+Z96+X96+V96+T96+R96+P96+N96+L96+J96+H96+F96+D96+B96</f>
        <v>1715.5900000000001</v>
      </c>
    </row>
    <row r="97" spans="1:32" x14ac:dyDescent="0.2">
      <c r="A97" s="20"/>
      <c r="B97" s="6">
        <f>B96/$AF96</f>
        <v>0</v>
      </c>
      <c r="C97" s="6"/>
      <c r="D97" s="6">
        <f>D96/$AF96</f>
        <v>0</v>
      </c>
      <c r="E97" s="6"/>
      <c r="F97" s="6">
        <f>F96/$AF96</f>
        <v>0</v>
      </c>
      <c r="G97" s="6"/>
      <c r="H97" s="6">
        <f>H96/$AF96</f>
        <v>0</v>
      </c>
      <c r="I97" s="6"/>
      <c r="J97" s="6">
        <f>J96/$AF96</f>
        <v>0</v>
      </c>
      <c r="K97" s="6"/>
      <c r="L97" s="6">
        <f>L96/$AF96</f>
        <v>0</v>
      </c>
      <c r="M97" s="6"/>
      <c r="N97" s="6">
        <f>N96/$AF96</f>
        <v>0</v>
      </c>
      <c r="O97" s="6"/>
      <c r="P97" s="6">
        <f>P96/$AF96</f>
        <v>0</v>
      </c>
      <c r="Q97" s="6"/>
      <c r="R97" s="6">
        <f>R96/$AF96</f>
        <v>0.12923250893278695</v>
      </c>
      <c r="S97" s="6"/>
      <c r="T97" s="6">
        <f>T96/$AF96</f>
        <v>0.87076749106721307</v>
      </c>
      <c r="U97" s="6"/>
      <c r="V97" s="6">
        <f>V96/$AF96</f>
        <v>0</v>
      </c>
      <c r="W97" s="6"/>
      <c r="X97" s="6">
        <f>X96/$AF96</f>
        <v>0</v>
      </c>
      <c r="Y97" s="6"/>
      <c r="Z97" s="6">
        <f>Z96/$AF96</f>
        <v>0</v>
      </c>
      <c r="AA97" s="6"/>
      <c r="AB97" s="6">
        <f>AB96/$AF96</f>
        <v>0</v>
      </c>
      <c r="AC97" s="6"/>
      <c r="AD97" s="6">
        <f>AD96/$AF96</f>
        <v>0</v>
      </c>
      <c r="AE97" s="6"/>
      <c r="AF97" s="6"/>
    </row>
    <row r="98" spans="1:32" x14ac:dyDescent="0.2">
      <c r="A98" s="21" t="s">
        <v>27</v>
      </c>
      <c r="B98" s="5">
        <f>SUM(B100,B108,B112)</f>
        <v>0</v>
      </c>
      <c r="C98" s="5">
        <f t="shared" ref="C98:AE98" si="172">SUM(C100,C108,C112)</f>
        <v>0</v>
      </c>
      <c r="D98" s="5">
        <f t="shared" si="172"/>
        <v>1441.03</v>
      </c>
      <c r="E98" s="5">
        <f t="shared" si="172"/>
        <v>0</v>
      </c>
      <c r="F98" s="5">
        <f t="shared" si="172"/>
        <v>717.48</v>
      </c>
      <c r="G98" s="5">
        <f t="shared" si="172"/>
        <v>0</v>
      </c>
      <c r="H98" s="5">
        <f t="shared" si="172"/>
        <v>3527.87</v>
      </c>
      <c r="I98" s="5">
        <f t="shared" si="172"/>
        <v>0</v>
      </c>
      <c r="J98" s="5">
        <f t="shared" si="172"/>
        <v>501.18</v>
      </c>
      <c r="K98" s="5">
        <f t="shared" si="172"/>
        <v>0</v>
      </c>
      <c r="L98" s="5">
        <f t="shared" si="172"/>
        <v>0</v>
      </c>
      <c r="M98" s="5">
        <f t="shared" si="172"/>
        <v>0</v>
      </c>
      <c r="N98" s="5">
        <f t="shared" si="172"/>
        <v>0</v>
      </c>
      <c r="O98" s="5">
        <f t="shared" si="172"/>
        <v>0</v>
      </c>
      <c r="P98" s="5">
        <f t="shared" si="172"/>
        <v>0</v>
      </c>
      <c r="Q98" s="5">
        <f t="shared" si="172"/>
        <v>0</v>
      </c>
      <c r="R98" s="5">
        <f t="shared" si="172"/>
        <v>0</v>
      </c>
      <c r="S98" s="5">
        <f t="shared" si="172"/>
        <v>0</v>
      </c>
      <c r="T98" s="5">
        <f t="shared" si="172"/>
        <v>363.56</v>
      </c>
      <c r="U98" s="5">
        <f t="shared" si="172"/>
        <v>0</v>
      </c>
      <c r="V98" s="5">
        <f t="shared" si="172"/>
        <v>1260.1200000000001</v>
      </c>
      <c r="W98" s="5">
        <f t="shared" si="172"/>
        <v>0</v>
      </c>
      <c r="X98" s="5">
        <f t="shared" si="172"/>
        <v>2865.63</v>
      </c>
      <c r="Y98" s="5">
        <f t="shared" si="172"/>
        <v>0</v>
      </c>
      <c r="Z98" s="5">
        <f t="shared" si="172"/>
        <v>5620.24</v>
      </c>
      <c r="AA98" s="5">
        <f t="shared" si="172"/>
        <v>0</v>
      </c>
      <c r="AB98" s="5">
        <f t="shared" si="172"/>
        <v>5338.65</v>
      </c>
      <c r="AC98" s="5">
        <f t="shared" si="172"/>
        <v>0</v>
      </c>
      <c r="AD98" s="5">
        <f t="shared" si="172"/>
        <v>1980.99</v>
      </c>
      <c r="AE98" s="5">
        <f t="shared" si="172"/>
        <v>0</v>
      </c>
      <c r="AF98" s="5">
        <f>AD98+AB98+Z98+X98+V98+T98+R98+P98+N98+L98+J98+H98+F98+D98+B98</f>
        <v>23616.749999999996</v>
      </c>
    </row>
    <row r="99" spans="1:32" x14ac:dyDescent="0.2">
      <c r="A99" s="21"/>
      <c r="B99" s="6">
        <f>B98/$AF98</f>
        <v>0</v>
      </c>
      <c r="C99" s="6">
        <f t="shared" ref="C99:AE99" si="173">C98/$AF98</f>
        <v>0</v>
      </c>
      <c r="D99" s="6">
        <f t="shared" ref="D99" si="174">D98/$AF98</f>
        <v>6.1017286459821955E-2</v>
      </c>
      <c r="E99" s="6">
        <f t="shared" si="173"/>
        <v>0</v>
      </c>
      <c r="F99" s="6">
        <f t="shared" ref="F99" si="175">F98/$AF98</f>
        <v>3.0380132744768019E-2</v>
      </c>
      <c r="G99" s="6">
        <f t="shared" si="173"/>
        <v>0</v>
      </c>
      <c r="H99" s="6">
        <f t="shared" ref="H99" si="176">H98/$AF98</f>
        <v>0.14937999513057471</v>
      </c>
      <c r="I99" s="6">
        <f t="shared" si="173"/>
        <v>0</v>
      </c>
      <c r="J99" s="6">
        <f t="shared" ref="J99" si="177">J98/$AF98</f>
        <v>2.1221378894217033E-2</v>
      </c>
      <c r="K99" s="6">
        <f t="shared" si="173"/>
        <v>0</v>
      </c>
      <c r="L99" s="6">
        <f t="shared" ref="L99" si="178">L98/$AF98</f>
        <v>0</v>
      </c>
      <c r="M99" s="6">
        <f t="shared" si="173"/>
        <v>0</v>
      </c>
      <c r="N99" s="6">
        <f t="shared" ref="N99" si="179">N98/$AF98</f>
        <v>0</v>
      </c>
      <c r="O99" s="6">
        <f t="shared" si="173"/>
        <v>0</v>
      </c>
      <c r="P99" s="6">
        <f t="shared" ref="P99" si="180">P98/$AF98</f>
        <v>0</v>
      </c>
      <c r="Q99" s="6">
        <f t="shared" si="173"/>
        <v>0</v>
      </c>
      <c r="R99" s="6">
        <f t="shared" ref="R99" si="181">R98/$AF98</f>
        <v>0</v>
      </c>
      <c r="S99" s="6">
        <f t="shared" si="173"/>
        <v>0</v>
      </c>
      <c r="T99" s="6">
        <f t="shared" ref="T99" si="182">T98/$AF98</f>
        <v>1.539415880677909E-2</v>
      </c>
      <c r="U99" s="6">
        <f t="shared" si="173"/>
        <v>0</v>
      </c>
      <c r="V99" s="6">
        <f t="shared" ref="V99" si="183">V98/$AF98</f>
        <v>5.3357045317412442E-2</v>
      </c>
      <c r="W99" s="6">
        <f t="shared" si="173"/>
        <v>0</v>
      </c>
      <c r="X99" s="6">
        <f t="shared" ref="X99" si="184">X98/$AF98</f>
        <v>0.12133888024389472</v>
      </c>
      <c r="Y99" s="6">
        <f t="shared" si="173"/>
        <v>0</v>
      </c>
      <c r="Z99" s="6">
        <f t="shared" ref="Z99" si="185">Z98/$AF98</f>
        <v>0.23797685964410856</v>
      </c>
      <c r="AA99" s="6">
        <f t="shared" si="173"/>
        <v>0</v>
      </c>
      <c r="AB99" s="6">
        <f t="shared" ref="AB99" si="186">AB98/$AF98</f>
        <v>0.22605354250690721</v>
      </c>
      <c r="AC99" s="6">
        <f t="shared" si="173"/>
        <v>0</v>
      </c>
      <c r="AD99" s="6">
        <f t="shared" ref="AD99" si="187">AD98/$AF98</f>
        <v>8.3880720251516411E-2</v>
      </c>
      <c r="AE99" s="6">
        <f t="shared" si="173"/>
        <v>0</v>
      </c>
      <c r="AF99" s="6">
        <f t="shared" ref="AF99" si="188">AF98/$AF98</f>
        <v>1</v>
      </c>
    </row>
    <row r="100" spans="1:32" x14ac:dyDescent="0.2">
      <c r="A100" s="22" t="s">
        <v>28</v>
      </c>
      <c r="B100" s="5">
        <f>SUM(B102,B104,B106)</f>
        <v>0</v>
      </c>
      <c r="C100" s="5">
        <f t="shared" ref="C100:AE100" si="189">SUM(C102,C104,C106)</f>
        <v>0</v>
      </c>
      <c r="D100" s="5">
        <f t="shared" si="189"/>
        <v>1441.03</v>
      </c>
      <c r="E100" s="5">
        <f t="shared" si="189"/>
        <v>0</v>
      </c>
      <c r="F100" s="5">
        <f t="shared" si="189"/>
        <v>717.48</v>
      </c>
      <c r="G100" s="5">
        <f t="shared" si="189"/>
        <v>0</v>
      </c>
      <c r="H100" s="5">
        <f t="shared" si="189"/>
        <v>3527.87</v>
      </c>
      <c r="I100" s="5">
        <f t="shared" si="189"/>
        <v>0</v>
      </c>
      <c r="J100" s="5">
        <f t="shared" si="189"/>
        <v>501.18</v>
      </c>
      <c r="K100" s="5">
        <f t="shared" si="189"/>
        <v>0</v>
      </c>
      <c r="L100" s="5">
        <f t="shared" si="189"/>
        <v>0</v>
      </c>
      <c r="M100" s="5">
        <f t="shared" si="189"/>
        <v>0</v>
      </c>
      <c r="N100" s="5">
        <f t="shared" si="189"/>
        <v>0</v>
      </c>
      <c r="O100" s="5">
        <f t="shared" si="189"/>
        <v>0</v>
      </c>
      <c r="P100" s="5">
        <f t="shared" si="189"/>
        <v>0</v>
      </c>
      <c r="Q100" s="5">
        <f t="shared" si="189"/>
        <v>0</v>
      </c>
      <c r="R100" s="5">
        <f t="shared" si="189"/>
        <v>0</v>
      </c>
      <c r="S100" s="5">
        <f t="shared" si="189"/>
        <v>0</v>
      </c>
      <c r="T100" s="5">
        <f t="shared" si="189"/>
        <v>0</v>
      </c>
      <c r="U100" s="5">
        <f t="shared" si="189"/>
        <v>0</v>
      </c>
      <c r="V100" s="5">
        <f t="shared" si="189"/>
        <v>0</v>
      </c>
      <c r="W100" s="5">
        <f t="shared" si="189"/>
        <v>0</v>
      </c>
      <c r="X100" s="5">
        <f t="shared" si="189"/>
        <v>0</v>
      </c>
      <c r="Y100" s="5">
        <f t="shared" si="189"/>
        <v>0</v>
      </c>
      <c r="Z100" s="5">
        <f t="shared" si="189"/>
        <v>0</v>
      </c>
      <c r="AA100" s="5">
        <f t="shared" si="189"/>
        <v>0</v>
      </c>
      <c r="AB100" s="5">
        <f t="shared" si="189"/>
        <v>0</v>
      </c>
      <c r="AC100" s="5">
        <f t="shared" si="189"/>
        <v>0</v>
      </c>
      <c r="AD100" s="5">
        <f t="shared" si="189"/>
        <v>0</v>
      </c>
      <c r="AE100" s="5">
        <f t="shared" si="189"/>
        <v>0</v>
      </c>
      <c r="AF100" s="5">
        <f>AD100+AB100+Z100+X100+V100+T100+R100+P100+N100+L100+J100+H100+F100+D100+B100</f>
        <v>6187.5599999999995</v>
      </c>
    </row>
    <row r="101" spans="1:32" x14ac:dyDescent="0.2">
      <c r="A101" s="22"/>
      <c r="B101" s="6">
        <f>B100/$AF100</f>
        <v>0</v>
      </c>
      <c r="C101" s="6">
        <f t="shared" ref="C101:AE101" si="190">C100/$AF100</f>
        <v>0</v>
      </c>
      <c r="D101" s="6">
        <f t="shared" ref="D101" si="191">D100/$AF100</f>
        <v>0.23289147903212254</v>
      </c>
      <c r="E101" s="6">
        <f t="shared" si="190"/>
        <v>0</v>
      </c>
      <c r="F101" s="6">
        <f t="shared" ref="F101" si="192">F100/$AF100</f>
        <v>0.1159552392219227</v>
      </c>
      <c r="G101" s="6">
        <f t="shared" si="190"/>
        <v>0</v>
      </c>
      <c r="H101" s="6">
        <f t="shared" ref="H101" si="193">H100/$AF100</f>
        <v>0.57015527930234211</v>
      </c>
      <c r="I101" s="6">
        <f t="shared" si="190"/>
        <v>0</v>
      </c>
      <c r="J101" s="6">
        <f t="shared" ref="J101" si="194">J100/$AF100</f>
        <v>8.0998002443612674E-2</v>
      </c>
      <c r="K101" s="6">
        <f t="shared" si="190"/>
        <v>0</v>
      </c>
      <c r="L101" s="6">
        <f t="shared" ref="L101" si="195">L100/$AF100</f>
        <v>0</v>
      </c>
      <c r="M101" s="6">
        <f t="shared" si="190"/>
        <v>0</v>
      </c>
      <c r="N101" s="6">
        <f t="shared" ref="N101" si="196">N100/$AF100</f>
        <v>0</v>
      </c>
      <c r="O101" s="6">
        <f t="shared" si="190"/>
        <v>0</v>
      </c>
      <c r="P101" s="6">
        <f t="shared" ref="P101" si="197">P100/$AF100</f>
        <v>0</v>
      </c>
      <c r="Q101" s="6">
        <f t="shared" si="190"/>
        <v>0</v>
      </c>
      <c r="R101" s="6">
        <f t="shared" ref="R101" si="198">R100/$AF100</f>
        <v>0</v>
      </c>
      <c r="S101" s="6">
        <f t="shared" si="190"/>
        <v>0</v>
      </c>
      <c r="T101" s="6">
        <f t="shared" ref="T101" si="199">T100/$AF100</f>
        <v>0</v>
      </c>
      <c r="U101" s="6">
        <f t="shared" si="190"/>
        <v>0</v>
      </c>
      <c r="V101" s="6">
        <f t="shared" ref="V101" si="200">V100/$AF100</f>
        <v>0</v>
      </c>
      <c r="W101" s="6">
        <f t="shared" si="190"/>
        <v>0</v>
      </c>
      <c r="X101" s="6">
        <f t="shared" ref="X101" si="201">X100/$AF100</f>
        <v>0</v>
      </c>
      <c r="Y101" s="6">
        <f t="shared" si="190"/>
        <v>0</v>
      </c>
      <c r="Z101" s="6">
        <f t="shared" ref="Z101" si="202">Z100/$AF100</f>
        <v>0</v>
      </c>
      <c r="AA101" s="6">
        <f t="shared" si="190"/>
        <v>0</v>
      </c>
      <c r="AB101" s="6">
        <f t="shared" ref="AB101" si="203">AB100/$AF100</f>
        <v>0</v>
      </c>
      <c r="AC101" s="6">
        <f t="shared" si="190"/>
        <v>0</v>
      </c>
      <c r="AD101" s="6">
        <f t="shared" ref="AD101" si="204">AD100/$AF100</f>
        <v>0</v>
      </c>
      <c r="AE101" s="6">
        <f t="shared" si="190"/>
        <v>0</v>
      </c>
      <c r="AF101" s="6">
        <f t="shared" ref="AF101" si="205">AF100/$AF100</f>
        <v>1</v>
      </c>
    </row>
    <row r="102" spans="1:32" x14ac:dyDescent="0.2">
      <c r="A102" s="19" t="s">
        <v>62</v>
      </c>
      <c r="B102" s="7">
        <v>0</v>
      </c>
      <c r="C102" s="7">
        <f>C103*$AF102</f>
        <v>0</v>
      </c>
      <c r="D102" s="7">
        <v>1441.03</v>
      </c>
      <c r="E102" s="7">
        <f>E103*$AF102</f>
        <v>0</v>
      </c>
      <c r="F102" s="7">
        <v>0</v>
      </c>
      <c r="G102" s="7">
        <f>G103*$AF102</f>
        <v>0</v>
      </c>
      <c r="H102" s="7">
        <v>0</v>
      </c>
      <c r="I102" s="7">
        <f>I103*$AF102</f>
        <v>0</v>
      </c>
      <c r="J102" s="7">
        <v>0</v>
      </c>
      <c r="K102" s="7">
        <f>K103*$AF102</f>
        <v>0</v>
      </c>
      <c r="L102" s="7">
        <v>0</v>
      </c>
      <c r="M102" s="7">
        <f>M103*$AF102</f>
        <v>0</v>
      </c>
      <c r="N102" s="7">
        <v>0</v>
      </c>
      <c r="O102" s="7">
        <f>O103*$AF102</f>
        <v>0</v>
      </c>
      <c r="P102" s="7">
        <v>0</v>
      </c>
      <c r="Q102" s="7">
        <f>Q103*$AF102</f>
        <v>0</v>
      </c>
      <c r="R102" s="7">
        <v>0</v>
      </c>
      <c r="S102" s="7">
        <f>S103*$AF102</f>
        <v>0</v>
      </c>
      <c r="T102" s="7">
        <v>0</v>
      </c>
      <c r="U102" s="7">
        <f>U103*$AF102</f>
        <v>0</v>
      </c>
      <c r="V102" s="7">
        <v>0</v>
      </c>
      <c r="W102" s="7">
        <f>W103*$AF102</f>
        <v>0</v>
      </c>
      <c r="X102" s="7">
        <v>0</v>
      </c>
      <c r="Y102" s="7">
        <f>Y103*$AF102</f>
        <v>0</v>
      </c>
      <c r="Z102" s="7">
        <v>0</v>
      </c>
      <c r="AA102" s="7">
        <f>AA103*$AF102</f>
        <v>0</v>
      </c>
      <c r="AB102" s="7">
        <v>0</v>
      </c>
      <c r="AC102" s="7">
        <f>AC103*$AF102</f>
        <v>0</v>
      </c>
      <c r="AD102" s="7">
        <v>0</v>
      </c>
      <c r="AE102" s="7">
        <f>AE103*$AF102</f>
        <v>0</v>
      </c>
      <c r="AF102" s="7">
        <f>AD102+AB102+Z102+X102+V102+T102+R102+P102+N102+L102+J102+H102+F102+D102+B102</f>
        <v>1441.03</v>
      </c>
    </row>
    <row r="103" spans="1:32" x14ac:dyDescent="0.2">
      <c r="A103" s="19"/>
      <c r="B103" s="6">
        <f>B102/$AF102</f>
        <v>0</v>
      </c>
      <c r="C103" s="6"/>
      <c r="D103" s="6">
        <f>D102/$AF102</f>
        <v>1</v>
      </c>
      <c r="E103" s="6"/>
      <c r="F103" s="6">
        <f>F102/$AF102</f>
        <v>0</v>
      </c>
      <c r="G103" s="6"/>
      <c r="H103" s="6">
        <f>H102/$AF102</f>
        <v>0</v>
      </c>
      <c r="I103" s="6"/>
      <c r="J103" s="6">
        <f>J102/$AF102</f>
        <v>0</v>
      </c>
      <c r="K103" s="6"/>
      <c r="L103" s="6">
        <f>L102/$AF102</f>
        <v>0</v>
      </c>
      <c r="M103" s="6"/>
      <c r="N103" s="6">
        <f>N102/$AF102</f>
        <v>0</v>
      </c>
      <c r="O103" s="6"/>
      <c r="P103" s="6">
        <f>P102/$AF102</f>
        <v>0</v>
      </c>
      <c r="Q103" s="6"/>
      <c r="R103" s="6">
        <f>R102/$AF102</f>
        <v>0</v>
      </c>
      <c r="S103" s="6"/>
      <c r="T103" s="6">
        <f>T102/$AF102</f>
        <v>0</v>
      </c>
      <c r="U103" s="6"/>
      <c r="V103" s="6">
        <f>V102/$AF102</f>
        <v>0</v>
      </c>
      <c r="W103" s="6"/>
      <c r="X103" s="6">
        <f>X102/$AF102</f>
        <v>0</v>
      </c>
      <c r="Y103" s="6"/>
      <c r="Z103" s="6">
        <f>Z102/$AF102</f>
        <v>0</v>
      </c>
      <c r="AA103" s="6"/>
      <c r="AB103" s="6">
        <f>AB102/$AF102</f>
        <v>0</v>
      </c>
      <c r="AC103" s="6"/>
      <c r="AD103" s="6">
        <f>AD102/$AF102</f>
        <v>0</v>
      </c>
      <c r="AE103" s="6"/>
      <c r="AF103" s="6"/>
    </row>
    <row r="104" spans="1:32" x14ac:dyDescent="0.2">
      <c r="A104" s="19" t="s">
        <v>63</v>
      </c>
      <c r="B104" s="7">
        <v>0</v>
      </c>
      <c r="C104" s="7">
        <f>C105*$AF104</f>
        <v>0</v>
      </c>
      <c r="D104" s="7">
        <v>0</v>
      </c>
      <c r="E104" s="7">
        <f>E105*$AF104</f>
        <v>0</v>
      </c>
      <c r="F104" s="7">
        <v>717.48</v>
      </c>
      <c r="G104" s="7">
        <f>G105*$AF104</f>
        <v>0</v>
      </c>
      <c r="H104" s="7">
        <v>1523.16</v>
      </c>
      <c r="I104" s="7">
        <f>I105*$AF104</f>
        <v>0</v>
      </c>
      <c r="J104" s="7">
        <v>0</v>
      </c>
      <c r="K104" s="7">
        <f>K105*$AF104</f>
        <v>0</v>
      </c>
      <c r="L104" s="7">
        <v>0</v>
      </c>
      <c r="M104" s="7">
        <f>M105*$AF104</f>
        <v>0</v>
      </c>
      <c r="N104" s="7">
        <v>0</v>
      </c>
      <c r="O104" s="7">
        <f>O105*$AF104</f>
        <v>0</v>
      </c>
      <c r="P104" s="7">
        <v>0</v>
      </c>
      <c r="Q104" s="7">
        <f>Q105*$AF104</f>
        <v>0</v>
      </c>
      <c r="R104" s="7">
        <v>0</v>
      </c>
      <c r="S104" s="7">
        <f>S105*$AF104</f>
        <v>0</v>
      </c>
      <c r="T104" s="7">
        <v>0</v>
      </c>
      <c r="U104" s="7">
        <f>U105*$AF104</f>
        <v>0</v>
      </c>
      <c r="V104" s="7">
        <v>0</v>
      </c>
      <c r="W104" s="7">
        <f>W105*$AF104</f>
        <v>0</v>
      </c>
      <c r="X104" s="7">
        <v>0</v>
      </c>
      <c r="Y104" s="7">
        <f>Y105*$AF104</f>
        <v>0</v>
      </c>
      <c r="Z104" s="7">
        <v>0</v>
      </c>
      <c r="AA104" s="7">
        <f>AA105*$AF104</f>
        <v>0</v>
      </c>
      <c r="AB104" s="7">
        <v>0</v>
      </c>
      <c r="AC104" s="7">
        <f>AC105*$AF104</f>
        <v>0</v>
      </c>
      <c r="AD104" s="7">
        <v>0</v>
      </c>
      <c r="AE104" s="7">
        <f>AE105*$AF104</f>
        <v>0</v>
      </c>
      <c r="AF104" s="7">
        <f>AD104+AB104+Z104+X104+V104+T104+R104+P104+N104+L104+J104+H104+F104+D104+B104</f>
        <v>2240.6400000000003</v>
      </c>
    </row>
    <row r="105" spans="1:32" x14ac:dyDescent="0.2">
      <c r="A105" s="19"/>
      <c r="B105" s="6">
        <f>B104/$AF104</f>
        <v>0</v>
      </c>
      <c r="C105" s="6"/>
      <c r="D105" s="6">
        <f>D104/$AF104</f>
        <v>0</v>
      </c>
      <c r="E105" s="6"/>
      <c r="F105" s="6">
        <f>F104/$AF104</f>
        <v>0.32021208226221076</v>
      </c>
      <c r="G105" s="6"/>
      <c r="H105" s="6">
        <f>H104/$AF104</f>
        <v>0.67978791773778913</v>
      </c>
      <c r="I105" s="6"/>
      <c r="J105" s="6">
        <f>J104/$AF104</f>
        <v>0</v>
      </c>
      <c r="K105" s="6"/>
      <c r="L105" s="6">
        <f>L104/$AF104</f>
        <v>0</v>
      </c>
      <c r="M105" s="6"/>
      <c r="N105" s="6">
        <f>N104/$AF104</f>
        <v>0</v>
      </c>
      <c r="O105" s="6"/>
      <c r="P105" s="6">
        <f>P104/$AF104</f>
        <v>0</v>
      </c>
      <c r="Q105" s="6"/>
      <c r="R105" s="6">
        <f>R104/$AF104</f>
        <v>0</v>
      </c>
      <c r="S105" s="6"/>
      <c r="T105" s="6">
        <f>T104/$AF104</f>
        <v>0</v>
      </c>
      <c r="U105" s="6"/>
      <c r="V105" s="6">
        <f>V104/$AF104</f>
        <v>0</v>
      </c>
      <c r="W105" s="6"/>
      <c r="X105" s="6">
        <f>X104/$AF104</f>
        <v>0</v>
      </c>
      <c r="Y105" s="6"/>
      <c r="Z105" s="6">
        <f>Z104/$AF104</f>
        <v>0</v>
      </c>
      <c r="AA105" s="6"/>
      <c r="AB105" s="6">
        <f>AB104/$AF104</f>
        <v>0</v>
      </c>
      <c r="AC105" s="6"/>
      <c r="AD105" s="6">
        <f>AD104/$AF104</f>
        <v>0</v>
      </c>
      <c r="AE105" s="6"/>
      <c r="AF105" s="6"/>
    </row>
    <row r="106" spans="1:32" x14ac:dyDescent="0.2">
      <c r="A106" s="19" t="s">
        <v>65</v>
      </c>
      <c r="B106" s="7">
        <v>0</v>
      </c>
      <c r="C106" s="7">
        <f>C107*$AF106</f>
        <v>0</v>
      </c>
      <c r="D106" s="7">
        <v>0</v>
      </c>
      <c r="E106" s="7">
        <f>E107*$AF106</f>
        <v>0</v>
      </c>
      <c r="F106" s="7">
        <v>0</v>
      </c>
      <c r="G106" s="7">
        <f>G107*$AF106</f>
        <v>0</v>
      </c>
      <c r="H106" s="7">
        <v>2004.71</v>
      </c>
      <c r="I106" s="7">
        <f>I107*$AF106</f>
        <v>0</v>
      </c>
      <c r="J106" s="7">
        <v>501.18</v>
      </c>
      <c r="K106" s="7">
        <f>K107*$AF106</f>
        <v>0</v>
      </c>
      <c r="L106" s="7">
        <v>0</v>
      </c>
      <c r="M106" s="7">
        <f>M107*$AF106</f>
        <v>0</v>
      </c>
      <c r="N106" s="7">
        <v>0</v>
      </c>
      <c r="O106" s="7">
        <f>O107*$AF106</f>
        <v>0</v>
      </c>
      <c r="P106" s="7">
        <v>0</v>
      </c>
      <c r="Q106" s="7">
        <f>Q107*$AF106</f>
        <v>0</v>
      </c>
      <c r="R106" s="7">
        <v>0</v>
      </c>
      <c r="S106" s="7">
        <f>S107*$AF106</f>
        <v>0</v>
      </c>
      <c r="T106" s="7">
        <v>0</v>
      </c>
      <c r="U106" s="7">
        <f>U107*$AF106</f>
        <v>0</v>
      </c>
      <c r="V106" s="7">
        <v>0</v>
      </c>
      <c r="W106" s="7">
        <f>W107*$AF106</f>
        <v>0</v>
      </c>
      <c r="X106" s="7">
        <v>0</v>
      </c>
      <c r="Y106" s="7">
        <f>Y107*$AF106</f>
        <v>0</v>
      </c>
      <c r="Z106" s="7">
        <v>0</v>
      </c>
      <c r="AA106" s="7">
        <f>AA107*$AF106</f>
        <v>0</v>
      </c>
      <c r="AB106" s="7">
        <v>0</v>
      </c>
      <c r="AC106" s="7">
        <f>AC107*$AF106</f>
        <v>0</v>
      </c>
      <c r="AD106" s="7">
        <v>0</v>
      </c>
      <c r="AE106" s="7">
        <f>AE107*$AF106</f>
        <v>0</v>
      </c>
      <c r="AF106" s="7">
        <f>AD106+AB106+Z106+X106+V106+T106+R106+P106+N106+L106+J106+H106+F106+D106+B106</f>
        <v>2505.89</v>
      </c>
    </row>
    <row r="107" spans="1:32" x14ac:dyDescent="0.2">
      <c r="A107" s="19"/>
      <c r="B107" s="6">
        <f>B106/$AF106</f>
        <v>0</v>
      </c>
      <c r="C107" s="6"/>
      <c r="D107" s="6">
        <f>D106/$AF106</f>
        <v>0</v>
      </c>
      <c r="E107" s="6"/>
      <c r="F107" s="6">
        <f>F106/$AF106</f>
        <v>0</v>
      </c>
      <c r="G107" s="6"/>
      <c r="H107" s="6">
        <f>H106/$AF106</f>
        <v>0.79999920188036988</v>
      </c>
      <c r="I107" s="6"/>
      <c r="J107" s="6">
        <f>J106/$AF106</f>
        <v>0.20000079811963017</v>
      </c>
      <c r="K107" s="6"/>
      <c r="L107" s="6">
        <f>L106/$AF106</f>
        <v>0</v>
      </c>
      <c r="M107" s="6"/>
      <c r="N107" s="6">
        <f>N106/$AF106</f>
        <v>0</v>
      </c>
      <c r="O107" s="6"/>
      <c r="P107" s="6">
        <f>P106/$AF106</f>
        <v>0</v>
      </c>
      <c r="Q107" s="6"/>
      <c r="R107" s="6">
        <f>R106/$AF106</f>
        <v>0</v>
      </c>
      <c r="S107" s="6"/>
      <c r="T107" s="6">
        <f>T106/$AF106</f>
        <v>0</v>
      </c>
      <c r="U107" s="6"/>
      <c r="V107" s="6">
        <f>V106/$AF106</f>
        <v>0</v>
      </c>
      <c r="W107" s="6"/>
      <c r="X107" s="6">
        <f>X106/$AF106</f>
        <v>0</v>
      </c>
      <c r="Y107" s="6"/>
      <c r="Z107" s="6">
        <f>Z106/$AF106</f>
        <v>0</v>
      </c>
      <c r="AA107" s="6"/>
      <c r="AB107" s="6">
        <f>AB106/$AF106</f>
        <v>0</v>
      </c>
      <c r="AC107" s="6"/>
      <c r="AD107" s="6">
        <f>AD106/$AF106</f>
        <v>0</v>
      </c>
      <c r="AE107" s="6"/>
      <c r="AF107" s="6"/>
    </row>
    <row r="108" spans="1:32" x14ac:dyDescent="0.2">
      <c r="A108" s="22" t="s">
        <v>29</v>
      </c>
      <c r="B108" s="5">
        <f>SUM(B110)</f>
        <v>0</v>
      </c>
      <c r="C108" s="5">
        <f t="shared" ref="C108:AE108" si="206">SUM(C110)</f>
        <v>0</v>
      </c>
      <c r="D108" s="5">
        <f t="shared" si="206"/>
        <v>0</v>
      </c>
      <c r="E108" s="5">
        <f t="shared" si="206"/>
        <v>0</v>
      </c>
      <c r="F108" s="5">
        <f t="shared" si="206"/>
        <v>0</v>
      </c>
      <c r="G108" s="5">
        <f t="shared" si="206"/>
        <v>0</v>
      </c>
      <c r="H108" s="5">
        <f t="shared" si="206"/>
        <v>0</v>
      </c>
      <c r="I108" s="5">
        <f t="shared" si="206"/>
        <v>0</v>
      </c>
      <c r="J108" s="5">
        <f t="shared" si="206"/>
        <v>0</v>
      </c>
      <c r="K108" s="5">
        <f t="shared" si="206"/>
        <v>0</v>
      </c>
      <c r="L108" s="5">
        <f t="shared" si="206"/>
        <v>0</v>
      </c>
      <c r="M108" s="5">
        <f t="shared" si="206"/>
        <v>0</v>
      </c>
      <c r="N108" s="5">
        <f t="shared" si="206"/>
        <v>0</v>
      </c>
      <c r="O108" s="5">
        <f t="shared" si="206"/>
        <v>0</v>
      </c>
      <c r="P108" s="5">
        <f t="shared" si="206"/>
        <v>0</v>
      </c>
      <c r="Q108" s="5">
        <f t="shared" si="206"/>
        <v>0</v>
      </c>
      <c r="R108" s="5">
        <f t="shared" si="206"/>
        <v>0</v>
      </c>
      <c r="S108" s="5">
        <f t="shared" si="206"/>
        <v>0</v>
      </c>
      <c r="T108" s="5">
        <f t="shared" si="206"/>
        <v>363.56</v>
      </c>
      <c r="U108" s="5">
        <f t="shared" si="206"/>
        <v>0</v>
      </c>
      <c r="V108" s="5">
        <f t="shared" si="206"/>
        <v>1090.67</v>
      </c>
      <c r="W108" s="5">
        <f t="shared" si="206"/>
        <v>0</v>
      </c>
      <c r="X108" s="5">
        <f t="shared" si="206"/>
        <v>0</v>
      </c>
      <c r="Y108" s="5">
        <f t="shared" si="206"/>
        <v>0</v>
      </c>
      <c r="Z108" s="5">
        <f t="shared" si="206"/>
        <v>0</v>
      </c>
      <c r="AA108" s="5">
        <f t="shared" si="206"/>
        <v>0</v>
      </c>
      <c r="AB108" s="5">
        <f t="shared" si="206"/>
        <v>0</v>
      </c>
      <c r="AC108" s="5">
        <f t="shared" si="206"/>
        <v>0</v>
      </c>
      <c r="AD108" s="5">
        <f t="shared" si="206"/>
        <v>0</v>
      </c>
      <c r="AE108" s="5">
        <f t="shared" si="206"/>
        <v>0</v>
      </c>
      <c r="AF108" s="5">
        <f>AD108+AB108+Z108+X108+V108+T108+R108+P108+N108+L108+J108+H108+F108+D108+B108</f>
        <v>1454.23</v>
      </c>
    </row>
    <row r="109" spans="1:32" x14ac:dyDescent="0.2">
      <c r="A109" s="22"/>
      <c r="B109" s="6">
        <f>B108/$AF108</f>
        <v>0</v>
      </c>
      <c r="C109" s="6">
        <f t="shared" ref="C109:AE109" si="207">C108/$AF108</f>
        <v>0</v>
      </c>
      <c r="D109" s="6">
        <f t="shared" ref="D109" si="208">D108/$AF108</f>
        <v>0</v>
      </c>
      <c r="E109" s="6">
        <f t="shared" si="207"/>
        <v>0</v>
      </c>
      <c r="F109" s="6">
        <f t="shared" ref="F109" si="209">F108/$AF108</f>
        <v>0</v>
      </c>
      <c r="G109" s="6">
        <f t="shared" si="207"/>
        <v>0</v>
      </c>
      <c r="H109" s="6">
        <f t="shared" ref="H109" si="210">H108/$AF108</f>
        <v>0</v>
      </c>
      <c r="I109" s="6">
        <f t="shared" si="207"/>
        <v>0</v>
      </c>
      <c r="J109" s="6">
        <f t="shared" ref="J109" si="211">J108/$AF108</f>
        <v>0</v>
      </c>
      <c r="K109" s="6">
        <f t="shared" si="207"/>
        <v>0</v>
      </c>
      <c r="L109" s="6">
        <f t="shared" ref="L109" si="212">L108/$AF108</f>
        <v>0</v>
      </c>
      <c r="M109" s="6">
        <f t="shared" si="207"/>
        <v>0</v>
      </c>
      <c r="N109" s="6">
        <f t="shared" ref="N109" si="213">N108/$AF108</f>
        <v>0</v>
      </c>
      <c r="O109" s="6">
        <f t="shared" si="207"/>
        <v>0</v>
      </c>
      <c r="P109" s="6">
        <f t="shared" ref="P109" si="214">P108/$AF108</f>
        <v>0</v>
      </c>
      <c r="Q109" s="6">
        <f t="shared" si="207"/>
        <v>0</v>
      </c>
      <c r="R109" s="6">
        <f t="shared" ref="R109" si="215">R108/$AF108</f>
        <v>0</v>
      </c>
      <c r="S109" s="6">
        <f t="shared" si="207"/>
        <v>0</v>
      </c>
      <c r="T109" s="6">
        <f t="shared" ref="T109" si="216">T108/$AF108</f>
        <v>0.25000171912283475</v>
      </c>
      <c r="U109" s="6">
        <f t="shared" si="207"/>
        <v>0</v>
      </c>
      <c r="V109" s="6">
        <f t="shared" ref="V109" si="217">V108/$AF108</f>
        <v>0.74999828087716525</v>
      </c>
      <c r="W109" s="6">
        <f t="shared" si="207"/>
        <v>0</v>
      </c>
      <c r="X109" s="6">
        <f t="shared" ref="X109" si="218">X108/$AF108</f>
        <v>0</v>
      </c>
      <c r="Y109" s="6">
        <f t="shared" si="207"/>
        <v>0</v>
      </c>
      <c r="Z109" s="6">
        <f t="shared" ref="Z109" si="219">Z108/$AF108</f>
        <v>0</v>
      </c>
      <c r="AA109" s="6">
        <f t="shared" si="207"/>
        <v>0</v>
      </c>
      <c r="AB109" s="6">
        <f t="shared" ref="AB109" si="220">AB108/$AF108</f>
        <v>0</v>
      </c>
      <c r="AC109" s="6">
        <f t="shared" si="207"/>
        <v>0</v>
      </c>
      <c r="AD109" s="6">
        <f t="shared" ref="AD109" si="221">AD108/$AF108</f>
        <v>0</v>
      </c>
      <c r="AE109" s="6">
        <f t="shared" si="207"/>
        <v>0</v>
      </c>
      <c r="AF109" s="6">
        <f t="shared" ref="AF109" si="222">AF108/$AF108</f>
        <v>1</v>
      </c>
    </row>
    <row r="110" spans="1:32" x14ac:dyDescent="0.2">
      <c r="A110" s="19" t="s">
        <v>65</v>
      </c>
      <c r="B110" s="7">
        <v>0</v>
      </c>
      <c r="C110" s="7">
        <f>C111*$AF110</f>
        <v>0</v>
      </c>
      <c r="D110" s="7">
        <v>0</v>
      </c>
      <c r="E110" s="7">
        <f>E111*$AF110</f>
        <v>0</v>
      </c>
      <c r="F110" s="7">
        <v>0</v>
      </c>
      <c r="G110" s="7">
        <f>G111*$AF110</f>
        <v>0</v>
      </c>
      <c r="H110" s="7">
        <v>0</v>
      </c>
      <c r="I110" s="7">
        <f>I111*$AF110</f>
        <v>0</v>
      </c>
      <c r="J110" s="7">
        <v>0</v>
      </c>
      <c r="K110" s="7">
        <f>K111*$AF110</f>
        <v>0</v>
      </c>
      <c r="L110" s="7">
        <v>0</v>
      </c>
      <c r="M110" s="7">
        <f>M111*$AF110</f>
        <v>0</v>
      </c>
      <c r="N110" s="7">
        <v>0</v>
      </c>
      <c r="O110" s="7">
        <f>O111*$AF110</f>
        <v>0</v>
      </c>
      <c r="P110" s="7">
        <v>0</v>
      </c>
      <c r="Q110" s="7">
        <f>Q111*$AF110</f>
        <v>0</v>
      </c>
      <c r="R110" s="7">
        <v>0</v>
      </c>
      <c r="S110" s="7">
        <f>S111*$AF110</f>
        <v>0</v>
      </c>
      <c r="T110" s="7">
        <v>363.56</v>
      </c>
      <c r="U110" s="7">
        <f>U111*$AF110</f>
        <v>0</v>
      </c>
      <c r="V110" s="7">
        <v>1090.67</v>
      </c>
      <c r="W110" s="7">
        <f>W111*$AF110</f>
        <v>0</v>
      </c>
      <c r="X110" s="7">
        <v>0</v>
      </c>
      <c r="Y110" s="7">
        <f>Y111*$AF110</f>
        <v>0</v>
      </c>
      <c r="Z110" s="7">
        <v>0</v>
      </c>
      <c r="AA110" s="7">
        <f>AA111*$AF110</f>
        <v>0</v>
      </c>
      <c r="AB110" s="7">
        <v>0</v>
      </c>
      <c r="AC110" s="7">
        <f>AC111*$AF110</f>
        <v>0</v>
      </c>
      <c r="AD110" s="7">
        <v>0</v>
      </c>
      <c r="AE110" s="7">
        <f>AE111*$AF110</f>
        <v>0</v>
      </c>
      <c r="AF110" s="7">
        <f>AD110+AB110+Z110+X110+V110+T110+R110+P110+N110+L110+J110+H110+F110+D110+B110</f>
        <v>1454.23</v>
      </c>
    </row>
    <row r="111" spans="1:32" x14ac:dyDescent="0.2">
      <c r="A111" s="19"/>
      <c r="B111" s="6">
        <f>B110/$AF110</f>
        <v>0</v>
      </c>
      <c r="C111" s="6"/>
      <c r="D111" s="6">
        <f>D110/$AF110</f>
        <v>0</v>
      </c>
      <c r="E111" s="6"/>
      <c r="F111" s="6">
        <f>F110/$AF110</f>
        <v>0</v>
      </c>
      <c r="G111" s="6"/>
      <c r="H111" s="6">
        <f>H110/$AF110</f>
        <v>0</v>
      </c>
      <c r="I111" s="6"/>
      <c r="J111" s="6">
        <f>J110/$AF110</f>
        <v>0</v>
      </c>
      <c r="K111" s="6"/>
      <c r="L111" s="6">
        <f>L110/$AF110</f>
        <v>0</v>
      </c>
      <c r="M111" s="6"/>
      <c r="N111" s="6">
        <f>N110/$AF110</f>
        <v>0</v>
      </c>
      <c r="O111" s="6"/>
      <c r="P111" s="6">
        <f>P110/$AF110</f>
        <v>0</v>
      </c>
      <c r="Q111" s="6"/>
      <c r="R111" s="6">
        <f>R110/$AF110</f>
        <v>0</v>
      </c>
      <c r="S111" s="6"/>
      <c r="T111" s="6">
        <f>T110/$AF110</f>
        <v>0.25000171912283475</v>
      </c>
      <c r="U111" s="6"/>
      <c r="V111" s="6">
        <f>V110/$AF110</f>
        <v>0.74999828087716525</v>
      </c>
      <c r="W111" s="6"/>
      <c r="X111" s="6">
        <f>X110/$AF110</f>
        <v>0</v>
      </c>
      <c r="Y111" s="6"/>
      <c r="Z111" s="6">
        <f>Z110/$AF110</f>
        <v>0</v>
      </c>
      <c r="AA111" s="6"/>
      <c r="AB111" s="6">
        <f>AB110/$AF110</f>
        <v>0</v>
      </c>
      <c r="AC111" s="6"/>
      <c r="AD111" s="6">
        <f>AD110/$AF110</f>
        <v>0</v>
      </c>
      <c r="AE111" s="6"/>
      <c r="AF111" s="6"/>
    </row>
    <row r="112" spans="1:32" x14ac:dyDescent="0.2">
      <c r="A112" s="22" t="s">
        <v>30</v>
      </c>
      <c r="B112" s="5">
        <f>SUM(B114,B116,B118)</f>
        <v>0</v>
      </c>
      <c r="C112" s="5">
        <f t="shared" ref="C112:AE112" si="223">SUM(C114,C116,C118)</f>
        <v>0</v>
      </c>
      <c r="D112" s="5">
        <f t="shared" si="223"/>
        <v>0</v>
      </c>
      <c r="E112" s="5">
        <f t="shared" si="223"/>
        <v>0</v>
      </c>
      <c r="F112" s="5">
        <f t="shared" si="223"/>
        <v>0</v>
      </c>
      <c r="G112" s="5">
        <f t="shared" si="223"/>
        <v>0</v>
      </c>
      <c r="H112" s="5">
        <f t="shared" si="223"/>
        <v>0</v>
      </c>
      <c r="I112" s="5">
        <f t="shared" si="223"/>
        <v>0</v>
      </c>
      <c r="J112" s="5">
        <f t="shared" si="223"/>
        <v>0</v>
      </c>
      <c r="K112" s="5">
        <f t="shared" si="223"/>
        <v>0</v>
      </c>
      <c r="L112" s="5">
        <f t="shared" si="223"/>
        <v>0</v>
      </c>
      <c r="M112" s="5">
        <f t="shared" si="223"/>
        <v>0</v>
      </c>
      <c r="N112" s="5">
        <f t="shared" si="223"/>
        <v>0</v>
      </c>
      <c r="O112" s="5">
        <f t="shared" si="223"/>
        <v>0</v>
      </c>
      <c r="P112" s="5">
        <f t="shared" si="223"/>
        <v>0</v>
      </c>
      <c r="Q112" s="5">
        <f t="shared" si="223"/>
        <v>0</v>
      </c>
      <c r="R112" s="5">
        <f t="shared" si="223"/>
        <v>0</v>
      </c>
      <c r="S112" s="5">
        <f t="shared" si="223"/>
        <v>0</v>
      </c>
      <c r="T112" s="5">
        <f t="shared" si="223"/>
        <v>0</v>
      </c>
      <c r="U112" s="5">
        <f t="shared" si="223"/>
        <v>0</v>
      </c>
      <c r="V112" s="5">
        <f t="shared" si="223"/>
        <v>169.45</v>
      </c>
      <c r="W112" s="5">
        <f t="shared" si="223"/>
        <v>0</v>
      </c>
      <c r="X112" s="5">
        <f t="shared" si="223"/>
        <v>2865.63</v>
      </c>
      <c r="Y112" s="5">
        <f t="shared" si="223"/>
        <v>0</v>
      </c>
      <c r="Z112" s="5">
        <f t="shared" si="223"/>
        <v>5620.24</v>
      </c>
      <c r="AA112" s="5">
        <f t="shared" si="223"/>
        <v>0</v>
      </c>
      <c r="AB112" s="5">
        <f t="shared" si="223"/>
        <v>5338.65</v>
      </c>
      <c r="AC112" s="5">
        <f t="shared" si="223"/>
        <v>0</v>
      </c>
      <c r="AD112" s="5">
        <f t="shared" si="223"/>
        <v>1980.99</v>
      </c>
      <c r="AE112" s="5">
        <f t="shared" si="223"/>
        <v>0</v>
      </c>
      <c r="AF112" s="5">
        <f>AD112+AB112+Z112+X112+V112+T112+R112+P112+N112+L112+J112+H112+F112+D112+B112</f>
        <v>15974.96</v>
      </c>
    </row>
    <row r="113" spans="1:32" x14ac:dyDescent="0.2">
      <c r="A113" s="22"/>
      <c r="B113" s="6">
        <f>B112/$AF112</f>
        <v>0</v>
      </c>
      <c r="C113" s="6">
        <f t="shared" ref="C113:AE113" si="224">C112/$AF112</f>
        <v>0</v>
      </c>
      <c r="D113" s="6">
        <f t="shared" ref="D113" si="225">D112/$AF112</f>
        <v>0</v>
      </c>
      <c r="E113" s="6">
        <f t="shared" si="224"/>
        <v>0</v>
      </c>
      <c r="F113" s="6">
        <f t="shared" ref="F113" si="226">F112/$AF112</f>
        <v>0</v>
      </c>
      <c r="G113" s="6">
        <f t="shared" si="224"/>
        <v>0</v>
      </c>
      <c r="H113" s="6">
        <f t="shared" ref="H113" si="227">H112/$AF112</f>
        <v>0</v>
      </c>
      <c r="I113" s="6">
        <f t="shared" si="224"/>
        <v>0</v>
      </c>
      <c r="J113" s="6">
        <f t="shared" ref="J113" si="228">J112/$AF112</f>
        <v>0</v>
      </c>
      <c r="K113" s="6">
        <f t="shared" si="224"/>
        <v>0</v>
      </c>
      <c r="L113" s="6">
        <f t="shared" ref="L113" si="229">L112/$AF112</f>
        <v>0</v>
      </c>
      <c r="M113" s="6">
        <f t="shared" si="224"/>
        <v>0</v>
      </c>
      <c r="N113" s="6">
        <f t="shared" ref="N113" si="230">N112/$AF112</f>
        <v>0</v>
      </c>
      <c r="O113" s="6">
        <f t="shared" si="224"/>
        <v>0</v>
      </c>
      <c r="P113" s="6">
        <f t="shared" ref="P113" si="231">P112/$AF112</f>
        <v>0</v>
      </c>
      <c r="Q113" s="6">
        <f t="shared" si="224"/>
        <v>0</v>
      </c>
      <c r="R113" s="6">
        <f t="shared" ref="R113" si="232">R112/$AF112</f>
        <v>0</v>
      </c>
      <c r="S113" s="6">
        <f t="shared" si="224"/>
        <v>0</v>
      </c>
      <c r="T113" s="6">
        <f t="shared" ref="T113" si="233">T112/$AF112</f>
        <v>0</v>
      </c>
      <c r="U113" s="6">
        <f t="shared" si="224"/>
        <v>0</v>
      </c>
      <c r="V113" s="6">
        <f t="shared" ref="V113" si="234">V112/$AF112</f>
        <v>1.0607225307606404E-2</v>
      </c>
      <c r="W113" s="6">
        <f t="shared" si="224"/>
        <v>0</v>
      </c>
      <c r="X113" s="6">
        <f t="shared" ref="X113" si="235">X112/$AF112</f>
        <v>0.17938260878274501</v>
      </c>
      <c r="Y113" s="6">
        <f t="shared" si="224"/>
        <v>0</v>
      </c>
      <c r="Z113" s="6">
        <f t="shared" ref="Z113" si="236">Z112/$AF112</f>
        <v>0.35181559140054186</v>
      </c>
      <c r="AA113" s="6">
        <f t="shared" si="224"/>
        <v>0</v>
      </c>
      <c r="AB113" s="6">
        <f t="shared" ref="AB113" si="237">AB112/$AF112</f>
        <v>0.33418863020627282</v>
      </c>
      <c r="AC113" s="6">
        <f t="shared" si="224"/>
        <v>0</v>
      </c>
      <c r="AD113" s="6">
        <f t="shared" ref="AD113" si="238">AD112/$AF112</f>
        <v>0.12400594430283395</v>
      </c>
      <c r="AE113" s="6">
        <f t="shared" si="224"/>
        <v>0</v>
      </c>
      <c r="AF113" s="6">
        <f t="shared" ref="AF113" si="239">AF112/$AF112</f>
        <v>1</v>
      </c>
    </row>
    <row r="114" spans="1:32" x14ac:dyDescent="0.2">
      <c r="A114" s="19" t="s">
        <v>62</v>
      </c>
      <c r="B114" s="7">
        <v>0</v>
      </c>
      <c r="C114" s="7">
        <f>C115*$AF114</f>
        <v>0</v>
      </c>
      <c r="D114" s="7">
        <v>0</v>
      </c>
      <c r="E114" s="7">
        <f>E115*$AF114</f>
        <v>0</v>
      </c>
      <c r="F114" s="7">
        <v>0</v>
      </c>
      <c r="G114" s="7">
        <f>G115*$AF114</f>
        <v>0</v>
      </c>
      <c r="H114" s="7">
        <v>0</v>
      </c>
      <c r="I114" s="7">
        <f>I115*$AF114</f>
        <v>0</v>
      </c>
      <c r="J114" s="7">
        <v>0</v>
      </c>
      <c r="K114" s="7">
        <f>K115*$AF114</f>
        <v>0</v>
      </c>
      <c r="L114" s="7">
        <v>0</v>
      </c>
      <c r="M114" s="7">
        <f>M115*$AF114</f>
        <v>0</v>
      </c>
      <c r="N114" s="7">
        <v>0</v>
      </c>
      <c r="O114" s="7">
        <f>O115*$AF114</f>
        <v>0</v>
      </c>
      <c r="P114" s="7">
        <v>0</v>
      </c>
      <c r="Q114" s="7">
        <f>Q115*$AF114</f>
        <v>0</v>
      </c>
      <c r="R114" s="7">
        <v>0</v>
      </c>
      <c r="S114" s="7">
        <f>S115*$AF114</f>
        <v>0</v>
      </c>
      <c r="T114" s="7">
        <v>0</v>
      </c>
      <c r="U114" s="7">
        <f>U115*$AF114</f>
        <v>0</v>
      </c>
      <c r="V114" s="7">
        <v>169.45</v>
      </c>
      <c r="W114" s="7">
        <f>W115*$AF114</f>
        <v>0</v>
      </c>
      <c r="X114" s="7">
        <v>1507.63</v>
      </c>
      <c r="Y114" s="7">
        <f>Y115*$AF114</f>
        <v>0</v>
      </c>
      <c r="Z114" s="7">
        <v>904.58</v>
      </c>
      <c r="AA114" s="7">
        <f>AA115*$AF114</f>
        <v>0</v>
      </c>
      <c r="AB114" s="7">
        <v>0</v>
      </c>
      <c r="AC114" s="7">
        <f>AC115*$AF114</f>
        <v>0</v>
      </c>
      <c r="AD114" s="7">
        <v>0</v>
      </c>
      <c r="AE114" s="7">
        <f>AE115*$AF114</f>
        <v>0</v>
      </c>
      <c r="AF114" s="7">
        <f>AD114+AB114+Z114+X114+V114+T114+R114+P114+N114+L114+J114+H114+F114+D114+B114</f>
        <v>2581.66</v>
      </c>
    </row>
    <row r="115" spans="1:32" x14ac:dyDescent="0.2">
      <c r="A115" s="19"/>
      <c r="B115" s="6">
        <f>B114/$AF114</f>
        <v>0</v>
      </c>
      <c r="C115" s="6"/>
      <c r="D115" s="6">
        <f>D114/$AF114</f>
        <v>0</v>
      </c>
      <c r="E115" s="6"/>
      <c r="F115" s="6">
        <f>F114/$AF114</f>
        <v>0</v>
      </c>
      <c r="G115" s="6"/>
      <c r="H115" s="6">
        <f>H114/$AF114</f>
        <v>0</v>
      </c>
      <c r="I115" s="6"/>
      <c r="J115" s="6">
        <f>J114/$AF114</f>
        <v>0</v>
      </c>
      <c r="K115" s="6"/>
      <c r="L115" s="6">
        <f>L114/$AF114</f>
        <v>0</v>
      </c>
      <c r="M115" s="6"/>
      <c r="N115" s="6">
        <f>N114/$AF114</f>
        <v>0</v>
      </c>
      <c r="O115" s="6"/>
      <c r="P115" s="6">
        <f>P114/$AF114</f>
        <v>0</v>
      </c>
      <c r="Q115" s="6"/>
      <c r="R115" s="6">
        <f>R114/$AF114</f>
        <v>0</v>
      </c>
      <c r="S115" s="6"/>
      <c r="T115" s="6">
        <f>T114/$AF114</f>
        <v>0</v>
      </c>
      <c r="U115" s="6"/>
      <c r="V115" s="6">
        <f>V114/$AF114</f>
        <v>6.5636063617982229E-2</v>
      </c>
      <c r="W115" s="6"/>
      <c r="X115" s="6">
        <f>X114/$AF114</f>
        <v>0.58397697605416676</v>
      </c>
      <c r="Y115" s="6"/>
      <c r="Z115" s="6">
        <f>Z114/$AF114</f>
        <v>0.3503869603278511</v>
      </c>
      <c r="AA115" s="6"/>
      <c r="AB115" s="6">
        <f>AB114/$AF114</f>
        <v>0</v>
      </c>
      <c r="AC115" s="6"/>
      <c r="AD115" s="6">
        <f>AD114/$AF114</f>
        <v>0</v>
      </c>
      <c r="AE115" s="6"/>
      <c r="AF115" s="6"/>
    </row>
    <row r="116" spans="1:32" x14ac:dyDescent="0.2">
      <c r="A116" s="19" t="s">
        <v>63</v>
      </c>
      <c r="B116" s="7">
        <v>0</v>
      </c>
      <c r="C116" s="7">
        <f>C117*$AF116</f>
        <v>0</v>
      </c>
      <c r="D116" s="7">
        <v>0</v>
      </c>
      <c r="E116" s="7">
        <f>E117*$AF116</f>
        <v>0</v>
      </c>
      <c r="F116" s="7">
        <v>0</v>
      </c>
      <c r="G116" s="7">
        <f>G117*$AF116</f>
        <v>0</v>
      </c>
      <c r="H116" s="7">
        <v>0</v>
      </c>
      <c r="I116" s="7">
        <f>I117*$AF116</f>
        <v>0</v>
      </c>
      <c r="J116" s="7">
        <v>0</v>
      </c>
      <c r="K116" s="7">
        <f>K117*$AF116</f>
        <v>0</v>
      </c>
      <c r="L116" s="7">
        <v>0</v>
      </c>
      <c r="M116" s="7">
        <f>M117*$AF116</f>
        <v>0</v>
      </c>
      <c r="N116" s="7">
        <v>0</v>
      </c>
      <c r="O116" s="7">
        <f>O117*$AF116</f>
        <v>0</v>
      </c>
      <c r="P116" s="7">
        <v>0</v>
      </c>
      <c r="Q116" s="7">
        <f>Q117*$AF116</f>
        <v>0</v>
      </c>
      <c r="R116" s="7">
        <v>0</v>
      </c>
      <c r="S116" s="7">
        <f>S117*$AF116</f>
        <v>0</v>
      </c>
      <c r="T116" s="7">
        <v>0</v>
      </c>
      <c r="U116" s="7">
        <f>U117*$AF116</f>
        <v>0</v>
      </c>
      <c r="V116" s="7">
        <v>0</v>
      </c>
      <c r="W116" s="7">
        <f>W117*$AF116</f>
        <v>0</v>
      </c>
      <c r="X116" s="7">
        <v>1358</v>
      </c>
      <c r="Y116" s="7">
        <f>Y117*$AF116</f>
        <v>0</v>
      </c>
      <c r="Z116" s="7">
        <v>3395</v>
      </c>
      <c r="AA116" s="7">
        <f>AA117*$AF116</f>
        <v>0</v>
      </c>
      <c r="AB116" s="7">
        <v>2037</v>
      </c>
      <c r="AC116" s="7">
        <f>AC117*$AF116</f>
        <v>0</v>
      </c>
      <c r="AD116" s="7">
        <v>0</v>
      </c>
      <c r="AE116" s="7">
        <f>AE117*$AF116</f>
        <v>0</v>
      </c>
      <c r="AF116" s="7">
        <f>AD116+AB116+Z116+X116+V116+T116+R116+P116+N116+L116+J116+H116+F116+D116+B116</f>
        <v>6790</v>
      </c>
    </row>
    <row r="117" spans="1:32" x14ac:dyDescent="0.2">
      <c r="A117" s="19"/>
      <c r="B117" s="6">
        <f>B116/$AF116</f>
        <v>0</v>
      </c>
      <c r="C117" s="6"/>
      <c r="D117" s="6">
        <f>D116/$AF116</f>
        <v>0</v>
      </c>
      <c r="E117" s="6"/>
      <c r="F117" s="6">
        <f>F116/$AF116</f>
        <v>0</v>
      </c>
      <c r="G117" s="6"/>
      <c r="H117" s="6">
        <f>H116/$AF116</f>
        <v>0</v>
      </c>
      <c r="I117" s="6"/>
      <c r="J117" s="6">
        <f>J116/$AF116</f>
        <v>0</v>
      </c>
      <c r="K117" s="6"/>
      <c r="L117" s="6">
        <f>L116/$AF116</f>
        <v>0</v>
      </c>
      <c r="M117" s="6"/>
      <c r="N117" s="6">
        <f>N116/$AF116</f>
        <v>0</v>
      </c>
      <c r="O117" s="6"/>
      <c r="P117" s="6">
        <f>P116/$AF116</f>
        <v>0</v>
      </c>
      <c r="Q117" s="6"/>
      <c r="R117" s="6">
        <f>R116/$AF116</f>
        <v>0</v>
      </c>
      <c r="S117" s="6"/>
      <c r="T117" s="6">
        <f>T116/$AF116</f>
        <v>0</v>
      </c>
      <c r="U117" s="6"/>
      <c r="V117" s="6">
        <f>V116/$AF116</f>
        <v>0</v>
      </c>
      <c r="W117" s="6"/>
      <c r="X117" s="6">
        <f>X116/$AF116</f>
        <v>0.2</v>
      </c>
      <c r="Y117" s="6"/>
      <c r="Z117" s="6">
        <f>Z116/$AF116</f>
        <v>0.5</v>
      </c>
      <c r="AA117" s="6"/>
      <c r="AB117" s="6">
        <f>AB116/$AF116</f>
        <v>0.3</v>
      </c>
      <c r="AC117" s="6"/>
      <c r="AD117" s="6">
        <f>AD116/$AF116</f>
        <v>0</v>
      </c>
      <c r="AE117" s="6"/>
      <c r="AF117" s="6"/>
    </row>
    <row r="118" spans="1:32" x14ac:dyDescent="0.2">
      <c r="A118" s="19" t="s">
        <v>64</v>
      </c>
      <c r="B118" s="7">
        <v>0</v>
      </c>
      <c r="C118" s="7">
        <f>C119*$AF118</f>
        <v>0</v>
      </c>
      <c r="D118" s="7">
        <v>0</v>
      </c>
      <c r="E118" s="7">
        <f>E119*$AF118</f>
        <v>0</v>
      </c>
      <c r="F118" s="7">
        <v>0</v>
      </c>
      <c r="G118" s="7">
        <f>G119*$AF118</f>
        <v>0</v>
      </c>
      <c r="H118" s="7">
        <v>0</v>
      </c>
      <c r="I118" s="7">
        <f>I119*$AF118</f>
        <v>0</v>
      </c>
      <c r="J118" s="7">
        <v>0</v>
      </c>
      <c r="K118" s="7">
        <f>K119*$AF118</f>
        <v>0</v>
      </c>
      <c r="L118" s="7">
        <v>0</v>
      </c>
      <c r="M118" s="7">
        <f>M119*$AF118</f>
        <v>0</v>
      </c>
      <c r="N118" s="7">
        <v>0</v>
      </c>
      <c r="O118" s="7">
        <f>O119*$AF118</f>
        <v>0</v>
      </c>
      <c r="P118" s="7">
        <v>0</v>
      </c>
      <c r="Q118" s="7">
        <f>Q119*$AF118</f>
        <v>0</v>
      </c>
      <c r="R118" s="7">
        <v>0</v>
      </c>
      <c r="S118" s="7">
        <f>S119*$AF118</f>
        <v>0</v>
      </c>
      <c r="T118" s="7">
        <v>0</v>
      </c>
      <c r="U118" s="7">
        <f>U119*$AF118</f>
        <v>0</v>
      </c>
      <c r="V118" s="7">
        <v>0</v>
      </c>
      <c r="W118" s="7">
        <f>W119*$AF118</f>
        <v>0</v>
      </c>
      <c r="X118" s="7">
        <v>0</v>
      </c>
      <c r="Y118" s="7">
        <f>Y119*$AF118</f>
        <v>0</v>
      </c>
      <c r="Z118" s="7">
        <v>1320.66</v>
      </c>
      <c r="AA118" s="7">
        <f>AA119*$AF118</f>
        <v>0</v>
      </c>
      <c r="AB118" s="7">
        <v>3301.65</v>
      </c>
      <c r="AC118" s="7">
        <f>AC119*$AF118</f>
        <v>0</v>
      </c>
      <c r="AD118" s="7">
        <v>1980.99</v>
      </c>
      <c r="AE118" s="7">
        <f>AE119*$AF118</f>
        <v>0</v>
      </c>
      <c r="AF118" s="7">
        <f>AD118+AB118+Z118+X118+V118+T118+R118+P118+N118+L118+J118+H118+F118+D118+B118</f>
        <v>6603.3</v>
      </c>
    </row>
    <row r="119" spans="1:32" x14ac:dyDescent="0.2">
      <c r="A119" s="19"/>
      <c r="B119" s="6">
        <f>B118/$AF118</f>
        <v>0</v>
      </c>
      <c r="C119" s="6"/>
      <c r="D119" s="6">
        <f>D118/$AF118</f>
        <v>0</v>
      </c>
      <c r="E119" s="6"/>
      <c r="F119" s="6">
        <f>F118/$AF118</f>
        <v>0</v>
      </c>
      <c r="G119" s="6"/>
      <c r="H119" s="6">
        <f>H118/$AF118</f>
        <v>0</v>
      </c>
      <c r="I119" s="6"/>
      <c r="J119" s="6">
        <f>J118/$AF118</f>
        <v>0</v>
      </c>
      <c r="K119" s="6"/>
      <c r="L119" s="6">
        <f>L118/$AF118</f>
        <v>0</v>
      </c>
      <c r="M119" s="6"/>
      <c r="N119" s="6">
        <f>N118/$AF118</f>
        <v>0</v>
      </c>
      <c r="O119" s="6"/>
      <c r="P119" s="6">
        <f>P118/$AF118</f>
        <v>0</v>
      </c>
      <c r="Q119" s="6"/>
      <c r="R119" s="6">
        <f>R118/$AF118</f>
        <v>0</v>
      </c>
      <c r="S119" s="6"/>
      <c r="T119" s="6">
        <f>T118/$AF118</f>
        <v>0</v>
      </c>
      <c r="U119" s="6"/>
      <c r="V119" s="6">
        <f>V118/$AF118</f>
        <v>0</v>
      </c>
      <c r="W119" s="6"/>
      <c r="X119" s="6">
        <f>X118/$AF118</f>
        <v>0</v>
      </c>
      <c r="Y119" s="6"/>
      <c r="Z119" s="6">
        <f>Z118/$AF118</f>
        <v>0.2</v>
      </c>
      <c r="AA119" s="6"/>
      <c r="AB119" s="6">
        <f>AB118/$AF118</f>
        <v>0.5</v>
      </c>
      <c r="AC119" s="6"/>
      <c r="AD119" s="6">
        <f>AD118/$AF118</f>
        <v>0.3</v>
      </c>
      <c r="AE119" s="6"/>
      <c r="AF119" s="6"/>
    </row>
    <row r="120" spans="1:32" s="3" customFormat="1" ht="18.75" customHeight="1" x14ac:dyDescent="0.25">
      <c r="A120" s="4" t="s">
        <v>82</v>
      </c>
      <c r="B120" s="8">
        <f>SUM(B98,B84,B74,B54,B34,B22,B12,B6)</f>
        <v>15944.33</v>
      </c>
      <c r="C120" s="8">
        <f t="shared" ref="C120:AF120" si="240">SUM(C98,C84,C74,C54,C34,C22,C12,C6)</f>
        <v>0</v>
      </c>
      <c r="D120" s="8">
        <f t="shared" si="240"/>
        <v>35816.100000000006</v>
      </c>
      <c r="E120" s="8">
        <f t="shared" si="240"/>
        <v>0</v>
      </c>
      <c r="F120" s="8">
        <f t="shared" si="240"/>
        <v>43048.800000000003</v>
      </c>
      <c r="G120" s="8">
        <f t="shared" si="240"/>
        <v>0</v>
      </c>
      <c r="H120" s="8">
        <f t="shared" si="240"/>
        <v>43938.409999999996</v>
      </c>
      <c r="I120" s="8">
        <f t="shared" si="240"/>
        <v>0</v>
      </c>
      <c r="J120" s="8">
        <f t="shared" si="240"/>
        <v>56119.51</v>
      </c>
      <c r="K120" s="8">
        <f t="shared" si="240"/>
        <v>0</v>
      </c>
      <c r="L120" s="8">
        <f t="shared" si="240"/>
        <v>28673.41</v>
      </c>
      <c r="M120" s="8">
        <f t="shared" si="240"/>
        <v>0</v>
      </c>
      <c r="N120" s="8">
        <f t="shared" si="240"/>
        <v>23783.83</v>
      </c>
      <c r="O120" s="8">
        <f t="shared" si="240"/>
        <v>0</v>
      </c>
      <c r="P120" s="8">
        <f t="shared" si="240"/>
        <v>36517.740000000005</v>
      </c>
      <c r="Q120" s="8">
        <f t="shared" si="240"/>
        <v>0</v>
      </c>
      <c r="R120" s="8">
        <f t="shared" si="240"/>
        <v>53645.77</v>
      </c>
      <c r="S120" s="8">
        <f t="shared" si="240"/>
        <v>0</v>
      </c>
      <c r="T120" s="8">
        <f t="shared" si="240"/>
        <v>73897.42</v>
      </c>
      <c r="U120" s="8">
        <f t="shared" si="240"/>
        <v>0</v>
      </c>
      <c r="V120" s="8">
        <f t="shared" si="240"/>
        <v>68755.86</v>
      </c>
      <c r="W120" s="8">
        <f t="shared" si="240"/>
        <v>0</v>
      </c>
      <c r="X120" s="8">
        <f t="shared" si="240"/>
        <v>31538.940000000002</v>
      </c>
      <c r="Y120" s="8">
        <f t="shared" si="240"/>
        <v>32668.28</v>
      </c>
      <c r="Z120" s="8">
        <f t="shared" si="240"/>
        <v>26360.38</v>
      </c>
      <c r="AA120" s="8">
        <f t="shared" si="240"/>
        <v>0</v>
      </c>
      <c r="AB120" s="8">
        <f t="shared" si="240"/>
        <v>27766.21</v>
      </c>
      <c r="AC120" s="8">
        <f t="shared" si="240"/>
        <v>0</v>
      </c>
      <c r="AD120" s="8">
        <f t="shared" si="240"/>
        <v>19742.34</v>
      </c>
      <c r="AE120" s="8">
        <f t="shared" si="240"/>
        <v>145139.91</v>
      </c>
      <c r="AF120" s="8">
        <f t="shared" si="240"/>
        <v>585549.04999999981</v>
      </c>
    </row>
    <row r="121" spans="1:32" s="3" customFormat="1" ht="18.75" customHeight="1" x14ac:dyDescent="0.25">
      <c r="A121" s="4" t="s">
        <v>83</v>
      </c>
      <c r="B121" s="13">
        <f>B120</f>
        <v>15944.33</v>
      </c>
      <c r="C121" s="14"/>
      <c r="D121" s="13">
        <f>B121+D120</f>
        <v>51760.430000000008</v>
      </c>
      <c r="E121" s="14"/>
      <c r="F121" s="13">
        <f t="shared" ref="F121" si="241">D121+F120</f>
        <v>94809.23000000001</v>
      </c>
      <c r="G121" s="14"/>
      <c r="H121" s="13">
        <f t="shared" ref="H121" si="242">F121+H120</f>
        <v>138747.64000000001</v>
      </c>
      <c r="I121" s="14"/>
      <c r="J121" s="13">
        <f t="shared" ref="J121" si="243">H121+J120</f>
        <v>194867.15000000002</v>
      </c>
      <c r="K121" s="14"/>
      <c r="L121" s="13">
        <f t="shared" ref="L121" si="244">J121+L120</f>
        <v>223540.56000000003</v>
      </c>
      <c r="M121" s="14"/>
      <c r="N121" s="13">
        <f t="shared" ref="N121" si="245">L121+N120</f>
        <v>247324.39</v>
      </c>
      <c r="O121" s="14"/>
      <c r="P121" s="13">
        <f t="shared" ref="P121" si="246">N121+P120</f>
        <v>283842.13</v>
      </c>
      <c r="Q121" s="14"/>
      <c r="R121" s="13">
        <f t="shared" ref="R121" si="247">P121+R120</f>
        <v>337487.9</v>
      </c>
      <c r="S121" s="14"/>
      <c r="T121" s="13">
        <f t="shared" ref="T121" si="248">R121+T120</f>
        <v>411385.32</v>
      </c>
      <c r="U121" s="14"/>
      <c r="V121" s="13">
        <f t="shared" ref="V121" si="249">T121+V120</f>
        <v>480141.18</v>
      </c>
      <c r="W121" s="14"/>
      <c r="X121" s="13">
        <f t="shared" ref="X121" si="250">V121+X120</f>
        <v>511680.12</v>
      </c>
      <c r="Y121" s="14"/>
      <c r="Z121" s="13">
        <f t="shared" ref="Z121" si="251">X121+Z120</f>
        <v>538040.5</v>
      </c>
      <c r="AA121" s="14"/>
      <c r="AB121" s="13">
        <f t="shared" ref="AB121" si="252">Z121+AB120</f>
        <v>565806.71</v>
      </c>
      <c r="AC121" s="14"/>
      <c r="AD121" s="13">
        <f t="shared" ref="AD121" si="253">AB121+AD120</f>
        <v>585549.04999999993</v>
      </c>
      <c r="AE121" s="14"/>
      <c r="AF121" s="8"/>
    </row>
    <row r="122" spans="1:32" s="3" customFormat="1" ht="18.75" customHeight="1" x14ac:dyDescent="0.25">
      <c r="A122" s="4" t="s">
        <v>84</v>
      </c>
      <c r="B122" s="13">
        <f>C120</f>
        <v>0</v>
      </c>
      <c r="C122" s="14"/>
      <c r="D122" s="13">
        <f>B122+E120</f>
        <v>0</v>
      </c>
      <c r="E122" s="14"/>
      <c r="F122" s="13">
        <f t="shared" ref="F122" si="254">D122+G120</f>
        <v>0</v>
      </c>
      <c r="G122" s="14"/>
      <c r="H122" s="13">
        <f t="shared" ref="H122" si="255">F122+I120</f>
        <v>0</v>
      </c>
      <c r="I122" s="14"/>
      <c r="J122" s="13">
        <f t="shared" ref="J122" si="256">H122+K120</f>
        <v>0</v>
      </c>
      <c r="K122" s="14"/>
      <c r="L122" s="13">
        <f t="shared" ref="L122" si="257">J122+M120</f>
        <v>0</v>
      </c>
      <c r="M122" s="14"/>
      <c r="N122" s="13">
        <f t="shared" ref="N122" si="258">L122+O120</f>
        <v>0</v>
      </c>
      <c r="O122" s="14"/>
      <c r="P122" s="13">
        <f t="shared" ref="P122" si="259">N122+Q120</f>
        <v>0</v>
      </c>
      <c r="Q122" s="14"/>
      <c r="R122" s="13">
        <f t="shared" ref="R122" si="260">P122+S120</f>
        <v>0</v>
      </c>
      <c r="S122" s="14"/>
      <c r="T122" s="13">
        <f t="shared" ref="T122" si="261">R122+U120</f>
        <v>0</v>
      </c>
      <c r="U122" s="14"/>
      <c r="V122" s="13">
        <f t="shared" ref="V122" si="262">T122+W120</f>
        <v>0</v>
      </c>
      <c r="W122" s="14"/>
      <c r="X122" s="13">
        <f t="shared" ref="X122" si="263">V122+Y120</f>
        <v>32668.28</v>
      </c>
      <c r="Y122" s="14"/>
      <c r="Z122" s="13">
        <f t="shared" ref="Z122" si="264">X122+AA120</f>
        <v>32668.28</v>
      </c>
      <c r="AA122" s="14"/>
      <c r="AB122" s="13">
        <f t="shared" ref="AB122" si="265">Z122+AC120</f>
        <v>32668.28</v>
      </c>
      <c r="AC122" s="14"/>
      <c r="AD122" s="13">
        <f t="shared" ref="AD122" si="266">AB122+AE120</f>
        <v>177808.19</v>
      </c>
      <c r="AE122" s="14"/>
      <c r="AF122" s="8"/>
    </row>
    <row r="123" spans="1:32" s="3" customFormat="1" ht="18.75" customHeight="1" x14ac:dyDescent="0.25">
      <c r="A123" s="4" t="s">
        <v>86</v>
      </c>
      <c r="B123" s="11">
        <f>B120/$AF$120</f>
        <v>2.7229708595718848E-2</v>
      </c>
      <c r="C123" s="12"/>
      <c r="D123" s="11">
        <f t="shared" ref="D123" si="267">D120/$AF$120</f>
        <v>6.1166694745726287E-2</v>
      </c>
      <c r="E123" s="12"/>
      <c r="F123" s="11">
        <f t="shared" ref="F123" si="268">F120/$AF$120</f>
        <v>7.3518691559656735E-2</v>
      </c>
      <c r="G123" s="12"/>
      <c r="H123" s="11">
        <f t="shared" ref="H123" si="269">H120/$AF$120</f>
        <v>7.5037966503403955E-2</v>
      </c>
      <c r="I123" s="12"/>
      <c r="J123" s="11">
        <f t="shared" ref="J123" si="270">J120/$AF$120</f>
        <v>9.5840835195616869E-2</v>
      </c>
      <c r="K123" s="12"/>
      <c r="L123" s="11">
        <f t="shared" ref="L123" si="271">L120/$AF$120</f>
        <v>4.8968416907174572E-2</v>
      </c>
      <c r="M123" s="12"/>
      <c r="N123" s="11">
        <f t="shared" ref="N123" si="272">N120/$AF$120</f>
        <v>4.0617997757830891E-2</v>
      </c>
      <c r="O123" s="12"/>
      <c r="P123" s="11">
        <f t="shared" ref="P123" si="273">P120/$AF$120</f>
        <v>6.2364954737779893E-2</v>
      </c>
      <c r="Q123" s="12"/>
      <c r="R123" s="11">
        <f t="shared" ref="R123" si="274">R120/$AF$120</f>
        <v>9.161618484395119E-2</v>
      </c>
      <c r="S123" s="12"/>
      <c r="T123" s="11">
        <f t="shared" ref="T123" si="275">T120/$AF$120</f>
        <v>0.12620192962485383</v>
      </c>
      <c r="U123" s="12"/>
      <c r="V123" s="11">
        <f t="shared" ref="V123" si="276">V120/$AF$120</f>
        <v>0.11742117931879494</v>
      </c>
      <c r="W123" s="12"/>
      <c r="X123" s="11">
        <f>X120/$AF$120</f>
        <v>5.386216577415677E-2</v>
      </c>
      <c r="Y123" s="12"/>
      <c r="Z123" s="11">
        <f>Z120/$AF$120</f>
        <v>4.5018226910281914E-2</v>
      </c>
      <c r="AA123" s="12"/>
      <c r="AB123" s="11">
        <f>AB120/$AF$120</f>
        <v>4.7419101781481857E-2</v>
      </c>
      <c r="AC123" s="12"/>
      <c r="AD123" s="11">
        <f>AD120/$AF$120</f>
        <v>3.3715945743571792E-2</v>
      </c>
      <c r="AE123" s="12"/>
      <c r="AF123" s="8"/>
    </row>
    <row r="124" spans="1:32" s="3" customFormat="1" ht="18.75" customHeight="1" x14ac:dyDescent="0.25">
      <c r="A124" s="4" t="s">
        <v>87</v>
      </c>
      <c r="B124" s="11">
        <f>B123</f>
        <v>2.7229708595718848E-2</v>
      </c>
      <c r="C124" s="12"/>
      <c r="D124" s="11">
        <f>B124+D123</f>
        <v>8.8396403341445134E-2</v>
      </c>
      <c r="E124" s="12"/>
      <c r="F124" s="11">
        <f t="shared" ref="F124" si="277">D124+F123</f>
        <v>0.16191509490110187</v>
      </c>
      <c r="G124" s="12"/>
      <c r="H124" s="11">
        <f t="shared" ref="H124" si="278">F124+H123</f>
        <v>0.23695306140450584</v>
      </c>
      <c r="I124" s="12"/>
      <c r="J124" s="11">
        <f t="shared" ref="J124" si="279">H124+J123</f>
        <v>0.33279389660012271</v>
      </c>
      <c r="K124" s="12"/>
      <c r="L124" s="11">
        <f t="shared" ref="L124" si="280">J124+L123</f>
        <v>0.38176231350729728</v>
      </c>
      <c r="M124" s="12"/>
      <c r="N124" s="11">
        <f t="shared" ref="N124" si="281">L124+N123</f>
        <v>0.42238031126512815</v>
      </c>
      <c r="O124" s="12"/>
      <c r="P124" s="11">
        <f t="shared" ref="P124" si="282">N124+P123</f>
        <v>0.48474526600290802</v>
      </c>
      <c r="Q124" s="12"/>
      <c r="R124" s="11">
        <f t="shared" ref="R124" si="283">P124+R123</f>
        <v>0.57636145084685919</v>
      </c>
      <c r="S124" s="12"/>
      <c r="T124" s="11">
        <f t="shared" ref="T124" si="284">R124+T123</f>
        <v>0.70256338047171307</v>
      </c>
      <c r="U124" s="12"/>
      <c r="V124" s="11">
        <f t="shared" ref="V124" si="285">T124+V123</f>
        <v>0.81998455979050799</v>
      </c>
      <c r="W124" s="12"/>
      <c r="X124" s="11">
        <f t="shared" ref="X124" si="286">V124+X123</f>
        <v>0.87384672556466481</v>
      </c>
      <c r="Y124" s="12"/>
      <c r="Z124" s="11">
        <f t="shared" ref="Z124" si="287">X124+Z123</f>
        <v>0.91886495247494671</v>
      </c>
      <c r="AA124" s="12"/>
      <c r="AB124" s="11">
        <f t="shared" ref="AB124" si="288">Z124+AB123</f>
        <v>0.9662840542564286</v>
      </c>
      <c r="AC124" s="12"/>
      <c r="AD124" s="11">
        <f t="shared" ref="AD124" si="289">AB124+AD123</f>
        <v>1.0000000000000004</v>
      </c>
      <c r="AE124" s="12"/>
      <c r="AF124" s="8"/>
    </row>
    <row r="125" spans="1:32" s="3" customFormat="1" ht="18.75" customHeight="1" x14ac:dyDescent="0.25">
      <c r="A125" s="4" t="s">
        <v>85</v>
      </c>
      <c r="B125" s="11">
        <f>C120/$AF$120</f>
        <v>0</v>
      </c>
      <c r="C125" s="12"/>
      <c r="D125" s="11">
        <f t="shared" ref="D125" si="290">E120/$AF$120</f>
        <v>0</v>
      </c>
      <c r="E125" s="12"/>
      <c r="F125" s="11">
        <f t="shared" ref="F125" si="291">G120/$AF$120</f>
        <v>0</v>
      </c>
      <c r="G125" s="12"/>
      <c r="H125" s="11">
        <f t="shared" ref="H125" si="292">I120/$AF$120</f>
        <v>0</v>
      </c>
      <c r="I125" s="12"/>
      <c r="J125" s="11">
        <f t="shared" ref="J125" si="293">K120/$AF$120</f>
        <v>0</v>
      </c>
      <c r="K125" s="12"/>
      <c r="L125" s="11">
        <f t="shared" ref="L125" si="294">M120/$AF$120</f>
        <v>0</v>
      </c>
      <c r="M125" s="12"/>
      <c r="N125" s="11">
        <f t="shared" ref="N125" si="295">O120/$AF$120</f>
        <v>0</v>
      </c>
      <c r="O125" s="12"/>
      <c r="P125" s="11">
        <f t="shared" ref="P125" si="296">Q120/$AF$120</f>
        <v>0</v>
      </c>
      <c r="Q125" s="12"/>
      <c r="R125" s="11">
        <f t="shared" ref="R125" si="297">S120/$AF$120</f>
        <v>0</v>
      </c>
      <c r="S125" s="12"/>
      <c r="T125" s="11">
        <f t="shared" ref="T125" si="298">U120/$AF$120</f>
        <v>0</v>
      </c>
      <c r="U125" s="12"/>
      <c r="V125" s="11">
        <f t="shared" ref="V125" si="299">W120/$AF$120</f>
        <v>0</v>
      </c>
      <c r="W125" s="12"/>
      <c r="X125" s="11">
        <f t="shared" ref="X125" si="300">Y120/$AF$120</f>
        <v>5.5790851338585572E-2</v>
      </c>
      <c r="Y125" s="12"/>
      <c r="Z125" s="11">
        <f t="shared" ref="Z125" si="301">AA120/$AF$120</f>
        <v>0</v>
      </c>
      <c r="AA125" s="12"/>
      <c r="AB125" s="11">
        <f t="shared" ref="AB125" si="302">AC120/$AF$120</f>
        <v>0</v>
      </c>
      <c r="AC125" s="12"/>
      <c r="AD125" s="11">
        <f t="shared" ref="AD125" si="303">AE120/$AF$120</f>
        <v>0.24786977282261843</v>
      </c>
      <c r="AE125" s="12"/>
      <c r="AF125" s="8"/>
    </row>
    <row r="126" spans="1:32" s="3" customFormat="1" ht="18.75" customHeight="1" x14ac:dyDescent="0.25">
      <c r="A126" s="4" t="s">
        <v>88</v>
      </c>
      <c r="B126" s="11">
        <f>B125</f>
        <v>0</v>
      </c>
      <c r="C126" s="12"/>
      <c r="D126" s="11">
        <f>B126+D125</f>
        <v>0</v>
      </c>
      <c r="E126" s="12"/>
      <c r="F126" s="11">
        <f t="shared" ref="F126" si="304">D126+F125</f>
        <v>0</v>
      </c>
      <c r="G126" s="12"/>
      <c r="H126" s="11">
        <f t="shared" ref="H126" si="305">F126+H125</f>
        <v>0</v>
      </c>
      <c r="I126" s="12"/>
      <c r="J126" s="11">
        <f t="shared" ref="J126" si="306">H126+J125</f>
        <v>0</v>
      </c>
      <c r="K126" s="12"/>
      <c r="L126" s="11">
        <f t="shared" ref="L126" si="307">J126+L125</f>
        <v>0</v>
      </c>
      <c r="M126" s="12"/>
      <c r="N126" s="11">
        <f t="shared" ref="N126" si="308">L126+N125</f>
        <v>0</v>
      </c>
      <c r="O126" s="12"/>
      <c r="P126" s="11">
        <f t="shared" ref="P126" si="309">N126+P125</f>
        <v>0</v>
      </c>
      <c r="Q126" s="12"/>
      <c r="R126" s="11">
        <f t="shared" ref="R126" si="310">P126+R125</f>
        <v>0</v>
      </c>
      <c r="S126" s="12"/>
      <c r="T126" s="11">
        <f t="shared" ref="T126" si="311">R126+T125</f>
        <v>0</v>
      </c>
      <c r="U126" s="12"/>
      <c r="V126" s="11">
        <f t="shared" ref="V126" si="312">T126+V125</f>
        <v>0</v>
      </c>
      <c r="W126" s="12"/>
      <c r="X126" s="11">
        <f t="shared" ref="X126" si="313">V126+X125</f>
        <v>5.5790851338585572E-2</v>
      </c>
      <c r="Y126" s="12"/>
      <c r="Z126" s="11">
        <f t="shared" ref="Z126" si="314">X126+Z125</f>
        <v>5.5790851338585572E-2</v>
      </c>
      <c r="AA126" s="12"/>
      <c r="AB126" s="11">
        <f t="shared" ref="AB126" si="315">Z126+AB125</f>
        <v>5.5790851338585572E-2</v>
      </c>
      <c r="AC126" s="12"/>
      <c r="AD126" s="11">
        <f t="shared" ref="AD126" si="316">AB126+AD125</f>
        <v>0.30366062416120398</v>
      </c>
      <c r="AE126" s="12"/>
      <c r="AF126" s="8"/>
    </row>
  </sheetData>
  <mergeCells count="170">
    <mergeCell ref="AF1:AF5"/>
    <mergeCell ref="A112:A113"/>
    <mergeCell ref="A114:A115"/>
    <mergeCell ref="A116:A117"/>
    <mergeCell ref="A118:A119"/>
    <mergeCell ref="B2:E2"/>
    <mergeCell ref="X3:AE3"/>
    <mergeCell ref="F2:AE2"/>
    <mergeCell ref="A100:A101"/>
    <mergeCell ref="A102:A103"/>
    <mergeCell ref="A104:A105"/>
    <mergeCell ref="A106:A107"/>
    <mergeCell ref="A108:A109"/>
    <mergeCell ref="A110:A111"/>
    <mergeCell ref="A88:A89"/>
    <mergeCell ref="A90:A91"/>
    <mergeCell ref="A92:A93"/>
    <mergeCell ref="A94:A95"/>
    <mergeCell ref="A96:A97"/>
    <mergeCell ref="A98:A99"/>
    <mergeCell ref="A76:A77"/>
    <mergeCell ref="A78:A79"/>
    <mergeCell ref="A80:A81"/>
    <mergeCell ref="A82:A83"/>
    <mergeCell ref="A84:A85"/>
    <mergeCell ref="A86:A87"/>
    <mergeCell ref="A42:A43"/>
    <mergeCell ref="A44:A45"/>
    <mergeCell ref="A46:A47"/>
    <mergeCell ref="A48:A49"/>
    <mergeCell ref="A50:A51"/>
    <mergeCell ref="A74:A75"/>
    <mergeCell ref="A52:A53"/>
    <mergeCell ref="A54:A55"/>
    <mergeCell ref="A56:A57"/>
    <mergeCell ref="A58:A59"/>
    <mergeCell ref="A60:A61"/>
    <mergeCell ref="A62:A63"/>
    <mergeCell ref="A64:A65"/>
    <mergeCell ref="A66:A67"/>
    <mergeCell ref="A68:A69"/>
    <mergeCell ref="A70:A71"/>
    <mergeCell ref="A72:A73"/>
    <mergeCell ref="A38:A39"/>
    <mergeCell ref="A40:A41"/>
    <mergeCell ref="A18:A19"/>
    <mergeCell ref="A20:A21"/>
    <mergeCell ref="A22:A23"/>
    <mergeCell ref="A24:A25"/>
    <mergeCell ref="A26:A27"/>
    <mergeCell ref="A28:A29"/>
    <mergeCell ref="B1:AE1"/>
    <mergeCell ref="A30:A31"/>
    <mergeCell ref="A32:A33"/>
    <mergeCell ref="A34:A35"/>
    <mergeCell ref="A36:A37"/>
    <mergeCell ref="A6:A7"/>
    <mergeCell ref="A8:A9"/>
    <mergeCell ref="A10:A11"/>
    <mergeCell ref="A12:A13"/>
    <mergeCell ref="A14:A15"/>
    <mergeCell ref="A16:A17"/>
    <mergeCell ref="X4:Y4"/>
    <mergeCell ref="Z4:AA4"/>
    <mergeCell ref="AB4:AC4"/>
    <mergeCell ref="B3:E3"/>
    <mergeCell ref="F3:O3"/>
    <mergeCell ref="A4:A5"/>
    <mergeCell ref="AD4:AE4"/>
    <mergeCell ref="D4:E4"/>
    <mergeCell ref="F4:G4"/>
    <mergeCell ref="H4:I4"/>
    <mergeCell ref="J4:K4"/>
    <mergeCell ref="P3:W3"/>
    <mergeCell ref="L4:M4"/>
    <mergeCell ref="N4:O4"/>
    <mergeCell ref="P4:Q4"/>
    <mergeCell ref="R4:S4"/>
    <mergeCell ref="T4:U4"/>
    <mergeCell ref="V4:W4"/>
    <mergeCell ref="AD121:AE121"/>
    <mergeCell ref="L121:M121"/>
    <mergeCell ref="N121:O121"/>
    <mergeCell ref="P121:Q121"/>
    <mergeCell ref="R121:S121"/>
    <mergeCell ref="T121:U121"/>
    <mergeCell ref="B121:C121"/>
    <mergeCell ref="D121:E121"/>
    <mergeCell ref="F121:G121"/>
    <mergeCell ref="H121:I121"/>
    <mergeCell ref="J121:K121"/>
    <mergeCell ref="B122:C122"/>
    <mergeCell ref="D122:E122"/>
    <mergeCell ref="F122:G122"/>
    <mergeCell ref="H122:I122"/>
    <mergeCell ref="J122:K122"/>
    <mergeCell ref="V121:W121"/>
    <mergeCell ref="X121:Y121"/>
    <mergeCell ref="Z121:AA121"/>
    <mergeCell ref="AB121:AC121"/>
    <mergeCell ref="V122:W122"/>
    <mergeCell ref="X122:Y122"/>
    <mergeCell ref="Z122:AA122"/>
    <mergeCell ref="AB122:AC122"/>
    <mergeCell ref="AD122:AE122"/>
    <mergeCell ref="L122:M122"/>
    <mergeCell ref="N122:O122"/>
    <mergeCell ref="P122:Q122"/>
    <mergeCell ref="R122:S122"/>
    <mergeCell ref="T122:U122"/>
    <mergeCell ref="AD123:AE123"/>
    <mergeCell ref="L123:M123"/>
    <mergeCell ref="N123:O123"/>
    <mergeCell ref="P123:Q123"/>
    <mergeCell ref="R123:S123"/>
    <mergeCell ref="T123:U123"/>
    <mergeCell ref="B123:C123"/>
    <mergeCell ref="D123:E123"/>
    <mergeCell ref="F123:G123"/>
    <mergeCell ref="H123:I123"/>
    <mergeCell ref="J123:K123"/>
    <mergeCell ref="B124:C124"/>
    <mergeCell ref="D124:E124"/>
    <mergeCell ref="F124:G124"/>
    <mergeCell ref="H124:I124"/>
    <mergeCell ref="J124:K124"/>
    <mergeCell ref="V123:W123"/>
    <mergeCell ref="X123:Y123"/>
    <mergeCell ref="Z123:AA123"/>
    <mergeCell ref="AB123:AC123"/>
    <mergeCell ref="V124:W124"/>
    <mergeCell ref="X124:Y124"/>
    <mergeCell ref="Z124:AA124"/>
    <mergeCell ref="AB124:AC124"/>
    <mergeCell ref="AD124:AE124"/>
    <mergeCell ref="L124:M124"/>
    <mergeCell ref="N124:O124"/>
    <mergeCell ref="P124:Q124"/>
    <mergeCell ref="R124:S124"/>
    <mergeCell ref="T124:U124"/>
    <mergeCell ref="AD125:AE125"/>
    <mergeCell ref="L125:M125"/>
    <mergeCell ref="N125:O125"/>
    <mergeCell ref="P125:Q125"/>
    <mergeCell ref="R125:S125"/>
    <mergeCell ref="T125:U125"/>
    <mergeCell ref="B125:C125"/>
    <mergeCell ref="D125:E125"/>
    <mergeCell ref="F125:G125"/>
    <mergeCell ref="H125:I125"/>
    <mergeCell ref="J125:K125"/>
    <mergeCell ref="B126:C126"/>
    <mergeCell ref="D126:E126"/>
    <mergeCell ref="F126:G126"/>
    <mergeCell ref="H126:I126"/>
    <mergeCell ref="J126:K126"/>
    <mergeCell ref="V125:W125"/>
    <mergeCell ref="X125:Y125"/>
    <mergeCell ref="Z125:AA125"/>
    <mergeCell ref="AB125:AC125"/>
    <mergeCell ref="V126:W126"/>
    <mergeCell ref="X126:Y126"/>
    <mergeCell ref="Z126:AA126"/>
    <mergeCell ref="AB126:AC126"/>
    <mergeCell ref="AD126:AE126"/>
    <mergeCell ref="L126:M126"/>
    <mergeCell ref="N126:O126"/>
    <mergeCell ref="P126:Q126"/>
    <mergeCell ref="R126:S126"/>
    <mergeCell ref="T126:U126"/>
  </mergeCells>
  <phoneticPr fontId="3" type="noConversion"/>
  <conditionalFormatting sqref="C9">
    <cfRule type="cellIs" dxfId="5" priority="6" operator="equal">
      <formula>0</formula>
    </cfRule>
  </conditionalFormatting>
  <conditionalFormatting sqref="C11">
    <cfRule type="cellIs" dxfId="4" priority="5" operator="equal">
      <formula>0</formula>
    </cfRule>
  </conditionalFormatting>
  <conditionalFormatting sqref="C15 C17 C19 C21 C25 C27 C29 C31 C33 C39 C41 C43 C45 C49 C51 C53 C59 C61 C63 C67 C69 C71 C73 C77 C79 C81 C83 C87 C89 C91 C93 C95 C97 C103 C105 C107 C111 C115 C117 C119">
    <cfRule type="cellIs" dxfId="3" priority="2" operator="equal">
      <formula>0</formula>
    </cfRule>
  </conditionalFormatting>
  <conditionalFormatting sqref="E9 G9 I9 K9 M9 O9 Q9 S9 U9 W9 Y9 AA9 AC9 AE9:AF9">
    <cfRule type="cellIs" dxfId="2" priority="4" operator="equal">
      <formula>0</formula>
    </cfRule>
  </conditionalFormatting>
  <conditionalFormatting sqref="E11 G11 I11 K11 M11 O11 Q11 S11 U11 W11 Y11 AA11 AC11 AE11:AF11">
    <cfRule type="cellIs" dxfId="1" priority="3" operator="equal">
      <formula>0</formula>
    </cfRule>
  </conditionalFormatting>
  <conditionalFormatting sqref="E15 G15 I15 K15 M15 O15 Q15 S15 U15 W15 Y15 AA15 AC15 AE15:AF15 E17 G17 I17 K17 M17 O17 Q17 S17 U17 W17 Y17 AA17 AC17 AE17:AF17 E19 G19 I19 K19 M19 O19 Q19 S19 U19 W19 Y19 AA19 AC19 AE19:AF19 E21 G21 I21 K21 M21 O21 Q21 S21 U21 W21 Y21 AA21 AC21 AE21:AF21 E25 G25 I25 K25 M25 O25 Q25 S25 U25 W25 Y25 AA25 AC25 AE25:AF25 E27 G27 I27 K27 M27 O27 Q27 S27 U27 W27 Y27 AA27 AC27 AE27:AF27 E29 G29 I29 K29 M29 O29 Q29 S29 U29 W29 Y29 AA29 AC29 AE29:AF29 E31 G31 I31 K31 M31 O31 Q31 S31 U31 W31 Y31 AA31 AC31 AE31:AF31 E33 G33 I33 K33 M33 O33 Q33 S33 U33 W33 Y33 AA33 AC33 AE33:AF33 E39 G39 I39 K39 M39 O39 Q39 S39 U39 W39 Y39 AA39 AC39 AE39:AF39 E41 G41 I41 K41 M41 O41 Q41 S41 U41 W41 Y41 AA41 AC41 AE41:AF41 E43 G43 I43 K43 M43 O43 Q43 S43 U43 W43 Y43 AA43 AC43 AE43:AF43 E45 G45 I45 K45 M45 O45 Q45 S45 U45 W45 Y45 AA45 AC45 AE45:AF45 E49 G49 I49 K49 M49 O49 Q49 S49 U49 W49 Y49 AA49 AC49 AE49:AF49 E51 G51 I51 K51 M51 O51 Q51 S51 U51 W51 Y51 AA51 AC51 AE51:AF51 E53 G53 I53 K53 M53 O53 Q53 S53 U53 W53 Y53 AA53 AC53 AE53:AF53 E59 G59 I59 K59 M59 O59 Q59 S59 U59 W59 Y59 AA59 AC59 AE59:AF59 E61 G61 I61 K61 M61 O61 Q61 S61 U61 W61 Y61 AA61 AC61 AE61:AF61 E63 G63 I63 K63 M63 O63 Q63 S63 U63 W63 Y63 AA63 AC63 AE63:AF63 E67 G67 I67 K67 M67 O67 Q67 S67 U67 W67 Y67 AA67 AC67 AE67:AF67 E69 G69 I69 K69 M69 O69 Q69 S69 U69 W69 Y69 AA69 AC69 AE69:AF69 E71 G71 I71 K71 M71 O71 Q71 S71 U71 W71 Y71 AA71 AC71 AE71:AF71 E73 G73 I73 K73 M73 O73 Q73 S73 U73 W73 Y73 AA73 AC73 AE73:AF73 E77 G77 I77 K77 M77 O77 Q77 S77 U77 W77 Y77 AA77 AC77 AE77:AF77 E79 G79 I79 K79 M79 O79 Q79 S79 U79 W79 Y79 AA79 AC79 AE79:AF79 E81 G81 I81 K81 M81 O81 Q81 S81 U81 W81 Y81 AA81 AC81 AE81:AF81 E83 G83 I83 K83 M83 O83 Q83 S83 U83 W83 Y83 AA83 AC83 AE83:AF83 E87 G87 I87 K87 M87 O87 Q87 S87 U87 W87 Y87 AA87 AC87 AE87:AF87 E89 G89 I89 K89 M89 O89 Q89 S89 U89 W89 Y89 AA89 AC89 AE89:AF89 E91 G91 I91 K91 M91 O91 Q91 S91 U91 W91 Y91 AA91 AC91 AE91:AF91 E93 G93 I93 K93 M93 O93 Q93 S93 U93 W93 Y93 AA93 AC93 AE93:AF93 E95 G95 I95 K95 M95 O95 Q95 S95 U95 W95 Y95 AA95 AC95 AE95:AF95 E97 G97 I97 K97 M97 O97 Q97 S97 U97 W97 Y97 AA97 AC97 AE97:AF97 E103 G103 I103 K103 M103 O103 Q103 S103 U103 W103 Y103 AA103 AC103 AE103:AF103 E105 G105 I105 K105 M105 O105 Q105 S105 U105 W105 Y105 AA105 AC105 AE105:AF105 E107 G107 I107 K107 M107 O107 Q107 S107 U107 W107 Y107 AA107 AC107 AE107:AF107 E111 G111 I111 K111 M111 O111 Q111 S111 U111 W111 Y111 AA111 AC111 AE111:AF111 E115 G115 I115 K115 M115 O115 Q115 S115 U115 W115 Y115 AA115 AC115 AE115:AF115 E117 G117 I117 K117 M117 O117 Q117 S117 U117 W117 Y117 AA117 AC117 AE117:AF117 E119 G119 I119 K119 M119 O119 Q119 S119 U119 W119 Y119 AA119 AC119 AE119:AF119">
    <cfRule type="cellIs" dxfId="0" priority="1" operator="equal">
      <formula>0</formula>
    </cfRule>
  </conditionalFormatting>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EEDD0-3003-4E5D-AAE6-457BD7898365}">
  <dimension ref="A42:AF93"/>
  <sheetViews>
    <sheetView tabSelected="1" zoomScale="60" zoomScaleNormal="60" workbookViewId="0">
      <selection activeCell="AD20" sqref="AD20"/>
    </sheetView>
  </sheetViews>
  <sheetFormatPr defaultRowHeight="15" x14ac:dyDescent="0.25"/>
  <cols>
    <col min="1" max="1" width="27.42578125" customWidth="1"/>
    <col min="30" max="31" width="11.7109375" customWidth="1"/>
  </cols>
  <sheetData>
    <row r="42" spans="32:32" ht="18.75" x14ac:dyDescent="0.25">
      <c r="AF42" s="9"/>
    </row>
    <row r="43" spans="32:32" ht="18.75" x14ac:dyDescent="0.25">
      <c r="AF43" s="9"/>
    </row>
    <row r="92" spans="1:31" s="9" customFormat="1" ht="37.5" x14ac:dyDescent="0.25">
      <c r="A92" s="10" t="s">
        <v>89</v>
      </c>
      <c r="B92" s="25">
        <f>'Planejamento Físico-Financeiro'!B120</f>
        <v>15944.33</v>
      </c>
      <c r="C92" s="26"/>
      <c r="D92" s="25">
        <f>'Planejamento Físico-Financeiro'!D120</f>
        <v>35816.100000000006</v>
      </c>
      <c r="E92" s="26"/>
      <c r="F92" s="25">
        <f>'Planejamento Físico-Financeiro'!F120</f>
        <v>43048.800000000003</v>
      </c>
      <c r="G92" s="26"/>
      <c r="H92" s="25">
        <f>'Planejamento Físico-Financeiro'!H120</f>
        <v>43938.409999999996</v>
      </c>
      <c r="I92" s="26"/>
      <c r="J92" s="25">
        <f>'Planejamento Físico-Financeiro'!J120</f>
        <v>56119.51</v>
      </c>
      <c r="K92" s="26"/>
      <c r="L92" s="25">
        <f>'Planejamento Físico-Financeiro'!L120</f>
        <v>28673.41</v>
      </c>
      <c r="M92" s="26"/>
      <c r="N92" s="25">
        <f>'Planejamento Físico-Financeiro'!N120</f>
        <v>23783.83</v>
      </c>
      <c r="O92" s="26"/>
      <c r="P92" s="25">
        <f>'Planejamento Físico-Financeiro'!P120</f>
        <v>36517.740000000005</v>
      </c>
      <c r="Q92" s="26"/>
      <c r="R92" s="25">
        <f>'Planejamento Físico-Financeiro'!R120</f>
        <v>53645.77</v>
      </c>
      <c r="S92" s="26"/>
      <c r="T92" s="25">
        <f>'Planejamento Físico-Financeiro'!T120</f>
        <v>73897.42</v>
      </c>
      <c r="U92" s="26"/>
      <c r="V92" s="25">
        <f>'Planejamento Físico-Financeiro'!V120</f>
        <v>68755.86</v>
      </c>
      <c r="W92" s="26"/>
      <c r="X92" s="25">
        <f>'Planejamento Físico-Financeiro'!X120</f>
        <v>31538.940000000002</v>
      </c>
      <c r="Y92" s="26"/>
      <c r="Z92" s="25">
        <f>'Planejamento Físico-Financeiro'!Z120</f>
        <v>26360.38</v>
      </c>
      <c r="AA92" s="26"/>
      <c r="AB92" s="25">
        <f>'Planejamento Físico-Financeiro'!AB120</f>
        <v>27766.21</v>
      </c>
      <c r="AC92" s="26"/>
      <c r="AD92" s="25">
        <f>'Planejamento Físico-Financeiro'!AD120</f>
        <v>19742.34</v>
      </c>
      <c r="AE92" s="26"/>
    </row>
    <row r="93" spans="1:31" s="9" customFormat="1" ht="37.5" x14ac:dyDescent="0.25">
      <c r="A93" s="10" t="s">
        <v>90</v>
      </c>
      <c r="B93" s="25">
        <f>'Planejamento Físico-Financeiro'!C120</f>
        <v>0</v>
      </c>
      <c r="C93" s="26"/>
      <c r="D93" s="25">
        <f>'Planejamento Físico-Financeiro'!E120</f>
        <v>0</v>
      </c>
      <c r="E93" s="26"/>
      <c r="F93" s="25">
        <f>'Planejamento Físico-Financeiro'!G120</f>
        <v>0</v>
      </c>
      <c r="G93" s="26"/>
      <c r="H93" s="25">
        <f>'Planejamento Físico-Financeiro'!I120</f>
        <v>0</v>
      </c>
      <c r="I93" s="26"/>
      <c r="J93" s="25">
        <f>'Planejamento Físico-Financeiro'!K120</f>
        <v>0</v>
      </c>
      <c r="K93" s="26"/>
      <c r="L93" s="25">
        <f>'Planejamento Físico-Financeiro'!M120</f>
        <v>0</v>
      </c>
      <c r="M93" s="26"/>
      <c r="N93" s="25">
        <f>'Planejamento Físico-Financeiro'!O120</f>
        <v>0</v>
      </c>
      <c r="O93" s="26"/>
      <c r="P93" s="25">
        <f>'Planejamento Físico-Financeiro'!Q120</f>
        <v>0</v>
      </c>
      <c r="Q93" s="26"/>
      <c r="R93" s="25">
        <f>'Planejamento Físico-Financeiro'!S120</f>
        <v>0</v>
      </c>
      <c r="S93" s="26"/>
      <c r="T93" s="25">
        <f>'Planejamento Físico-Financeiro'!U120</f>
        <v>0</v>
      </c>
      <c r="U93" s="26"/>
      <c r="V93" s="25">
        <f>'Planejamento Físico-Financeiro'!W120</f>
        <v>0</v>
      </c>
      <c r="W93" s="26"/>
      <c r="X93" s="25">
        <f>'Planejamento Físico-Financeiro'!Y120</f>
        <v>32668.28</v>
      </c>
      <c r="Y93" s="26"/>
      <c r="Z93" s="25">
        <f>'Planejamento Físico-Financeiro'!AA120</f>
        <v>0</v>
      </c>
      <c r="AA93" s="26"/>
      <c r="AB93" s="25">
        <f>'Planejamento Físico-Financeiro'!AC120</f>
        <v>0</v>
      </c>
      <c r="AC93" s="26"/>
      <c r="AD93" s="25">
        <f>'Planejamento Físico-Financeiro'!AE120</f>
        <v>145139.91</v>
      </c>
      <c r="AE93" s="26"/>
    </row>
  </sheetData>
  <mergeCells count="30">
    <mergeCell ref="L92:M92"/>
    <mergeCell ref="B92:C92"/>
    <mergeCell ref="D92:E92"/>
    <mergeCell ref="F92:G92"/>
    <mergeCell ref="H92:I92"/>
    <mergeCell ref="J92:K92"/>
    <mergeCell ref="Z92:AA92"/>
    <mergeCell ref="AB92:AC92"/>
    <mergeCell ref="AD92:AE92"/>
    <mergeCell ref="B93:C93"/>
    <mergeCell ref="D93:E93"/>
    <mergeCell ref="F93:G93"/>
    <mergeCell ref="H93:I93"/>
    <mergeCell ref="J93:K93"/>
    <mergeCell ref="L93:M93"/>
    <mergeCell ref="N93:O93"/>
    <mergeCell ref="N92:O92"/>
    <mergeCell ref="P92:Q92"/>
    <mergeCell ref="R92:S92"/>
    <mergeCell ref="T92:U92"/>
    <mergeCell ref="V92:W92"/>
    <mergeCell ref="X92:Y92"/>
    <mergeCell ref="AB93:AC93"/>
    <mergeCell ref="AD93:AE93"/>
    <mergeCell ref="P93:Q93"/>
    <mergeCell ref="R93:S93"/>
    <mergeCell ref="T93:U93"/>
    <mergeCell ref="V93:W93"/>
    <mergeCell ref="X93:Y93"/>
    <mergeCell ref="Z93:AA93"/>
  </mergeCells>
  <pageMargins left="0.511811024" right="0.511811024" top="0.78740157499999996" bottom="0.78740157499999996" header="0.31496062000000002" footer="0.3149606200000000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AC77E-F327-4E4A-A97A-743FAC6F906F}">
  <dimension ref="A1"/>
  <sheetViews>
    <sheetView topLeftCell="A31" zoomScale="60" zoomScaleNormal="60" workbookViewId="0">
      <selection activeCell="AD16" sqref="AD16"/>
    </sheetView>
  </sheetViews>
  <sheetFormatPr defaultRowHeight="15" x14ac:dyDescent="0.25"/>
  <sheetData/>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Planejamento Físico-Financeiro</vt:lpstr>
      <vt:lpstr>Grafico Semanal Financeiro</vt:lpstr>
      <vt:lpstr>Gráfico Semanal Físico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 Rodrigues</dc:creator>
  <cp:lastModifiedBy>Francis Rodrigues</cp:lastModifiedBy>
  <dcterms:created xsi:type="dcterms:W3CDTF">2022-09-28T18:20:27Z</dcterms:created>
  <dcterms:modified xsi:type="dcterms:W3CDTF">2023-09-02T18:50:36Z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12ProjectFields0">
    <vt:lpwstr>188744941,188744943,188744945,188744857,188744856,188744852,188744851,188744940,188744955,188744954,188743688,188744947,188744948,188744951,188743686,188744981,188744980,188744979,188743681,188743698,188744967,188744966,188743701,188743700,188744799,18874</vt:lpwstr>
  </property>
  <property fmtid="{D5CDD505-2E9C-101B-9397-08002B2CF9AE}" pid="3" name="P12ProjectFields1">
    <vt:lpwstr>3705,188744965,188743702,188743696,</vt:lpwstr>
  </property>
  <property fmtid="{D5CDD505-2E9C-101B-9397-08002B2CF9AE}" pid="4" name="P12ContainerType">
    <vt:lpwstr>TaskTP.cub</vt:lpwstr>
  </property>
  <property fmtid="{D5CDD505-2E9C-101B-9397-08002B2CF9AE}" pid="5" name="P12Template">
    <vt:bool>true</vt:bool>
  </property>
</Properties>
</file>