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loudless/coding/"/>
    </mc:Choice>
  </mc:AlternateContent>
  <xr:revisionPtr revIDLastSave="0" documentId="13_ncr:1_{D590FE2B-0638-5642-A8D7-39A1F0BE74A7}" xr6:coauthVersionLast="47" xr6:coauthVersionMax="47" xr10:uidLastSave="{00000000-0000-0000-0000-000000000000}"/>
  <bookViews>
    <workbookView xWindow="0" yWindow="500" windowWidth="28800" windowHeight="15760" activeTab="1" xr2:uid="{00000000-000D-0000-FFFF-FFFF00000000}"/>
  </bookViews>
  <sheets>
    <sheet name="Laudo Peritagem MP 085_12_23" sheetId="3" r:id="rId1"/>
    <sheet name="Yellow" sheetId="4" r:id="rId2"/>
    <sheet name="Brown" sheetId="5" r:id="rId3"/>
    <sheet name="Proposta Detalhada MP 085_12_23" sheetId="2" r:id="rId4"/>
    <sheet name="Proposta Resumida MP 085_12_23" sheetId="1" r:id="rId5"/>
  </sheets>
  <definedNames>
    <definedName name="foto_item_1">Yellow!$G$27</definedName>
    <definedName name="_xlnm.Print_Area" localSheetId="0">'Laudo Peritagem MP 085_12_23'!$A$1:$I$112</definedName>
    <definedName name="_xlnm.Print_Area" localSheetId="3">'Proposta Detalhada MP 085_12_23'!$A$1:$O$101</definedName>
    <definedName name="_xlnm.Print_Area" localSheetId="4">'Proposta Resumida MP 085_12_23'!$A$1:$P$45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4" l="1"/>
  <c r="B17" i="4"/>
  <c r="B16" i="4"/>
  <c r="B15" i="4"/>
  <c r="A21" i="4"/>
  <c r="M98" i="2"/>
  <c r="L98" i="2"/>
  <c r="K98" i="2"/>
  <c r="J98" i="2"/>
  <c r="I98" i="2"/>
  <c r="I85" i="2"/>
  <c r="I86" i="2"/>
  <c r="I87" i="2"/>
  <c r="I88" i="2"/>
  <c r="I89" i="2"/>
  <c r="I90" i="2"/>
  <c r="I91" i="2"/>
  <c r="I92" i="2"/>
  <c r="I84" i="2"/>
  <c r="K41" i="1"/>
  <c r="I52" i="2"/>
  <c r="I53" i="2"/>
  <c r="I54" i="2"/>
  <c r="I55" i="2"/>
  <c r="I56" i="2"/>
  <c r="I57" i="2"/>
  <c r="I58" i="2"/>
  <c r="I59" i="2"/>
  <c r="I41" i="2"/>
  <c r="I42" i="2"/>
  <c r="I43" i="2"/>
  <c r="I44" i="2"/>
  <c r="I45" i="2"/>
  <c r="I46" i="2"/>
  <c r="I47" i="2"/>
  <c r="I30" i="2"/>
  <c r="I31" i="2"/>
  <c r="I32" i="2"/>
  <c r="I33" i="2"/>
  <c r="I34" i="2"/>
  <c r="I35" i="2"/>
  <c r="I36" i="2"/>
  <c r="I23" i="2"/>
  <c r="I24" i="2"/>
  <c r="I25" i="2"/>
  <c r="I80" i="2"/>
  <c r="I79" i="2"/>
  <c r="I78" i="2"/>
  <c r="I77" i="2"/>
  <c r="I76" i="2"/>
  <c r="I75" i="2"/>
  <c r="I74" i="2"/>
  <c r="I70" i="2"/>
  <c r="I69" i="2"/>
  <c r="I68" i="2"/>
  <c r="I67" i="2"/>
  <c r="I66" i="2"/>
  <c r="I65" i="2"/>
  <c r="I64" i="2"/>
  <c r="I63" i="2"/>
  <c r="I51" i="2"/>
  <c r="I40" i="2"/>
  <c r="I93" i="2" l="1"/>
  <c r="I60" i="2"/>
  <c r="I71" i="2"/>
  <c r="I81" i="2"/>
  <c r="I48" i="2"/>
  <c r="I21" i="2"/>
  <c r="I22" i="2"/>
  <c r="I29" i="2"/>
  <c r="I20" i="2"/>
  <c r="I19" i="2"/>
  <c r="I18" i="2"/>
  <c r="K74" i="2" l="1"/>
  <c r="L74" i="2" s="1"/>
  <c r="M74" i="2" s="1"/>
  <c r="J23" i="1"/>
  <c r="L23" i="1" s="1"/>
  <c r="M23" i="1" s="1"/>
  <c r="N23" i="1" s="1"/>
  <c r="K63" i="2"/>
  <c r="L63" i="2" s="1"/>
  <c r="M63" i="2" s="1"/>
  <c r="J22" i="1"/>
  <c r="L22" i="1" s="1"/>
  <c r="M22" i="1" s="1"/>
  <c r="N22" i="1" s="1"/>
  <c r="K51" i="2"/>
  <c r="L51" i="2" s="1"/>
  <c r="M51" i="2" s="1"/>
  <c r="J21" i="1"/>
  <c r="L21" i="1" s="1"/>
  <c r="M21" i="1" s="1"/>
  <c r="K40" i="2"/>
  <c r="L40" i="2" s="1"/>
  <c r="M40" i="2" s="1"/>
  <c r="J20" i="1"/>
  <c r="L20" i="1" s="1"/>
  <c r="K84" i="2"/>
  <c r="J24" i="1"/>
  <c r="L24" i="1" s="1"/>
  <c r="I37" i="2"/>
  <c r="J19" i="1" s="1"/>
  <c r="L19" i="1" s="1"/>
  <c r="M19" i="1" s="1"/>
  <c r="N19" i="1" s="1"/>
  <c r="I26" i="2"/>
  <c r="J18" i="1" s="1"/>
  <c r="N21" i="1" l="1"/>
  <c r="M20" i="1"/>
  <c r="N20" i="1" s="1"/>
  <c r="L84" i="2"/>
  <c r="M24" i="1"/>
  <c r="K18" i="2"/>
  <c r="K29" i="2"/>
  <c r="N24" i="1" l="1"/>
  <c r="M84" i="2"/>
  <c r="L29" i="2"/>
  <c r="M29" i="2" s="1"/>
  <c r="L18" i="2"/>
  <c r="L18" i="1"/>
  <c r="L41" i="1" s="1"/>
  <c r="M18" i="1" l="1"/>
  <c r="M41" i="1" s="1"/>
  <c r="M18" i="2"/>
  <c r="J41" i="1"/>
  <c r="N18" i="1" l="1"/>
  <c r="N41" i="1" s="1"/>
</calcChain>
</file>

<file path=xl/sharedStrings.xml><?xml version="1.0" encoding="utf-8"?>
<sst xmlns="http://schemas.openxmlformats.org/spreadsheetml/2006/main" count="818" uniqueCount="224">
  <si>
    <t>ENDEREÇO: TRAVESSA ANTONIO JACINTO QUADRA 305 LOTE 10 Nº 04</t>
  </si>
  <si>
    <t>CNPJ: 38.255.459/0001-09</t>
  </si>
  <si>
    <t>CIDADE: BARCARENA     UF: PA         CEP: 68447-000</t>
  </si>
  <si>
    <t>CNPJ: 05.848.387/0003-16</t>
  </si>
  <si>
    <t>ORÇAMENTO DE SERVIÇO</t>
  </si>
  <si>
    <t>Prazo Entrega</t>
  </si>
  <si>
    <t xml:space="preserve">Prazo Entrega </t>
  </si>
  <si>
    <r>
      <rPr>
        <b/>
        <sz val="11"/>
        <color theme="1"/>
        <rFont val="Calibri"/>
        <family val="2"/>
        <scheme val="minor"/>
      </rPr>
      <t>Vendedor</t>
    </r>
    <r>
      <rPr>
        <sz val="11"/>
        <color theme="1"/>
        <rFont val="Calibri"/>
        <family val="2"/>
        <scheme val="minor"/>
      </rPr>
      <t>: MP ENGENHARIA E SERVIÇOS</t>
    </r>
  </si>
  <si>
    <r>
      <t>Cond. Pagamento:</t>
    </r>
    <r>
      <rPr>
        <sz val="11"/>
        <color theme="1"/>
        <rFont val="Calibri"/>
        <family val="2"/>
        <scheme val="minor"/>
      </rPr>
      <t xml:space="preserve"> Faturado</t>
    </r>
  </si>
  <si>
    <r>
      <t xml:space="preserve">Modalidade Neg.: </t>
    </r>
    <r>
      <rPr>
        <sz val="11"/>
        <color theme="1"/>
        <rFont val="Calibri"/>
        <family val="2"/>
        <scheme val="minor"/>
      </rPr>
      <t>Serviço</t>
    </r>
  </si>
  <si>
    <r>
      <t xml:space="preserve">Tipo Cobrança: </t>
    </r>
    <r>
      <rPr>
        <sz val="11"/>
        <color theme="1"/>
        <rFont val="Calibri"/>
        <family val="2"/>
        <scheme val="minor"/>
      </rPr>
      <t>Depósito</t>
    </r>
  </si>
  <si>
    <t>FONE: 91-99227-9922 / 91-99127-9922</t>
  </si>
  <si>
    <t>Contato: Jéssica Martins Santos</t>
  </si>
  <si>
    <t>MP ENGENHARIA COMERCIAL E SERVIÇOS LTDA</t>
  </si>
  <si>
    <t>001 HYDRO ALUNORTE ALUMINA DO NORTE BRASIL S.A.</t>
  </si>
  <si>
    <t>Vlr. Total Peças</t>
  </si>
  <si>
    <t>R$ Total Serviço</t>
  </si>
  <si>
    <t>Vlr. Total M.O.</t>
  </si>
  <si>
    <t>Transportadora: Própria</t>
  </si>
  <si>
    <t>ACIMA</t>
  </si>
  <si>
    <t>Descrição do equipamento</t>
  </si>
  <si>
    <t>Numero de série</t>
  </si>
  <si>
    <t>Fabricante</t>
  </si>
  <si>
    <t>Foto equipamento analisado antes da desmontagem</t>
  </si>
  <si>
    <t>Item</t>
  </si>
  <si>
    <t>Componente</t>
  </si>
  <si>
    <t>Qtda de itens p/ subst.</t>
  </si>
  <si>
    <t>Cod. (referencia)</t>
  </si>
  <si>
    <t>Modo de falha</t>
  </si>
  <si>
    <t>Ação para correção</t>
  </si>
  <si>
    <t>Foto componente analisado</t>
  </si>
  <si>
    <t>LAUDO DE PERITAGEM</t>
  </si>
  <si>
    <t xml:space="preserve">CIDADE: BARCARENA     UF: PA         CEP: 68447-000  </t>
  </si>
  <si>
    <t>E-MAIL: anderson.pratta@mpengserv.com.br</t>
  </si>
  <si>
    <t>Código Peça</t>
  </si>
  <si>
    <t>Descrição</t>
  </si>
  <si>
    <t>Ref. Laudo Peritagem (Peças)</t>
  </si>
  <si>
    <t>Vlr. Unit. Peças</t>
  </si>
  <si>
    <t>Quantidade</t>
  </si>
  <si>
    <t>VALOR TOTAL PEÇAS</t>
  </si>
  <si>
    <t>Modalidade Neg.: Serviço</t>
  </si>
  <si>
    <t>VALOR TOTAL DOS SERVIÇOS</t>
  </si>
  <si>
    <t>ORÇAMENTO DETALHADO</t>
  </si>
  <si>
    <t>ORÇAMENTO RESUMIDO</t>
  </si>
  <si>
    <t xml:space="preserve">NE - Cód.Produto </t>
  </si>
  <si>
    <t>OBSERVAÇÕES:</t>
  </si>
  <si>
    <t>Descrição do(s) Item(ns)</t>
  </si>
  <si>
    <r>
      <rPr>
        <b/>
        <sz val="11"/>
        <color theme="1"/>
        <rFont val="Calibri"/>
        <family val="2"/>
        <scheme val="minor"/>
      </rPr>
      <t>Vendedor</t>
    </r>
    <r>
      <rPr>
        <sz val="11"/>
        <color theme="1"/>
        <rFont val="Calibri"/>
        <family val="2"/>
        <scheme val="minor"/>
      </rPr>
      <t>: MP ENGENHARIA E SERVIÇOS - ARP</t>
    </r>
  </si>
  <si>
    <t>Falhas evidenciadas</t>
  </si>
  <si>
    <t>Parecer técnico</t>
  </si>
  <si>
    <t>Ação preventiva</t>
  </si>
  <si>
    <t>Observações MP</t>
  </si>
  <si>
    <t>N/C</t>
  </si>
  <si>
    <t>Falha principal - Item 1</t>
  </si>
  <si>
    <t>CONFORME ACIMA</t>
  </si>
  <si>
    <t>Faturamento mínimo de R$ 500,00.</t>
  </si>
  <si>
    <t>Validade: 10 Dias.</t>
  </si>
  <si>
    <t>Prazos sujeitos a variações conforme a data do pedido.</t>
  </si>
  <si>
    <t>NF</t>
  </si>
  <si>
    <t xml:space="preserve">CHAVE DE IMPACTO 3/4" PUMA AT-6607T  </t>
  </si>
  <si>
    <t>PUMA</t>
  </si>
  <si>
    <t>JUNTA FRONTAL</t>
  </si>
  <si>
    <t>T6607T-21</t>
  </si>
  <si>
    <t>TROCA RECOMENDADA SEMPRE QUE ABERTO</t>
  </si>
  <si>
    <t>SUBSTITUIÇÃO DO ITEM</t>
  </si>
  <si>
    <t>JUNTA TRASEIRA</t>
  </si>
  <si>
    <t>T6607T-42</t>
  </si>
  <si>
    <t>TROCA RECOMENDADA QUANDO IDENDIFICADO QUEBRA OU DESGASTE ACENTUADO INERENTE AO USO</t>
  </si>
  <si>
    <t>ITEM NÃO PRESENTE NO EQUIPAMENTO</t>
  </si>
  <si>
    <t>REPOSIÇÃO DO ITEM</t>
  </si>
  <si>
    <t>O´RING</t>
  </si>
  <si>
    <t>N/D</t>
  </si>
  <si>
    <t>T6607T-28</t>
  </si>
  <si>
    <t>FILTRO TELA</t>
  </si>
  <si>
    <t>NE - Cód. Produto</t>
  </si>
  <si>
    <t>Vlr. Total Unit.</t>
  </si>
  <si>
    <t>45DDL</t>
  </si>
  <si>
    <t>T6607T-37</t>
  </si>
  <si>
    <t xml:space="preserve">OBS: PEÇAS ORIGINAIS, MONTAGEM, LUBRIFAÇÃO, LIMPEZA E PINTURA PADRÃO FABRICANTE QDO APLICÁVEL </t>
  </si>
  <si>
    <t>T6607T-30</t>
  </si>
  <si>
    <t xml:space="preserve">CHAVE DE IMPACTO 3/4" MOD. AT 6607T - PUMA </t>
  </si>
  <si>
    <t>45 DIAS</t>
  </si>
  <si>
    <t>Imposto 10% SIMPLES NACIONAL (SN)</t>
  </si>
  <si>
    <t>Total Serviços (R$) + 10% Simples Nacional (SN)</t>
  </si>
  <si>
    <t>R$ Total Serviço + 10% SN</t>
  </si>
  <si>
    <r>
      <t xml:space="preserve">Nº: </t>
    </r>
    <r>
      <rPr>
        <b/>
        <sz val="16"/>
        <color theme="1"/>
        <rFont val="Calibri"/>
        <family val="2"/>
        <scheme val="minor"/>
      </rPr>
      <t>MP 085/12/2023</t>
    </r>
  </si>
  <si>
    <r>
      <t xml:space="preserve">DATA EMISSÃO: </t>
    </r>
    <r>
      <rPr>
        <b/>
        <sz val="16"/>
        <color theme="1"/>
        <rFont val="Calibri"/>
        <family val="2"/>
        <scheme val="minor"/>
      </rPr>
      <t>11/12/2023</t>
    </r>
  </si>
  <si>
    <r>
      <rPr>
        <b/>
        <sz val="20"/>
        <rFont val="Calibri"/>
        <family val="2"/>
      </rPr>
      <t xml:space="preserve">ITEM 1       </t>
    </r>
    <r>
      <rPr>
        <sz val="11"/>
        <rFont val="Calibri"/>
        <family val="2"/>
      </rPr>
      <t>MP 085-12-2023             NF 68028</t>
    </r>
    <r>
      <rPr>
        <b/>
        <sz val="11"/>
        <rFont val="Calibri"/>
        <family val="2"/>
      </rPr>
      <t xml:space="preserve">                           NE - Cód. Produto 814480</t>
    </r>
  </si>
  <si>
    <t>PINO DO MARTELO</t>
  </si>
  <si>
    <t>T6607T-29</t>
  </si>
  <si>
    <t>T6607T-34</t>
  </si>
  <si>
    <t>T6607T-10</t>
  </si>
  <si>
    <t>T6607T-09</t>
  </si>
  <si>
    <t>GAIOLA DO MARTELO</t>
  </si>
  <si>
    <t>APRESENTANDO QUEBRA/TRINCA EM SUA ESTRUTURA</t>
  </si>
  <si>
    <t>CARCAÇA (INC PÇ 04)</t>
  </si>
  <si>
    <t>T6607T-03</t>
  </si>
  <si>
    <t xml:space="preserve">ENTRADA DE AR </t>
  </si>
  <si>
    <t>ESFERA</t>
  </si>
  <si>
    <t xml:space="preserve">MOLA </t>
  </si>
  <si>
    <t>T6607T-35</t>
  </si>
  <si>
    <t xml:space="preserve">CHAVE DE IMPACTO 3/4" PUMA AT-6600  </t>
  </si>
  <si>
    <r>
      <rPr>
        <b/>
        <sz val="20"/>
        <rFont val="Calibri"/>
        <family val="2"/>
      </rPr>
      <t xml:space="preserve">ITEM 2       </t>
    </r>
    <r>
      <rPr>
        <sz val="11"/>
        <rFont val="Calibri"/>
        <family val="2"/>
      </rPr>
      <t>MP 085-12-2023             NF 68028</t>
    </r>
    <r>
      <rPr>
        <b/>
        <sz val="11"/>
        <rFont val="Calibri"/>
        <family val="2"/>
      </rPr>
      <t xml:space="preserve">                           NE - Cód. Produto 814480</t>
    </r>
  </si>
  <si>
    <r>
      <rPr>
        <b/>
        <sz val="20"/>
        <rFont val="Calibri"/>
        <family val="2"/>
      </rPr>
      <t xml:space="preserve">ITEM 3       </t>
    </r>
    <r>
      <rPr>
        <sz val="11"/>
        <rFont val="Calibri"/>
        <family val="2"/>
      </rPr>
      <t>MP 085-12-2023             NF 68028</t>
    </r>
    <r>
      <rPr>
        <b/>
        <sz val="11"/>
        <rFont val="Calibri"/>
        <family val="2"/>
      </rPr>
      <t xml:space="preserve">                           NE - Cód. Produto 814480</t>
    </r>
  </si>
  <si>
    <t>O´RING DA ENTRADA DE AR</t>
  </si>
  <si>
    <t>T6600-38</t>
  </si>
  <si>
    <t>T6600-43</t>
  </si>
  <si>
    <t>KIT PALHETA (6 PÇS)</t>
  </si>
  <si>
    <t>T6600-20</t>
  </si>
  <si>
    <t>TROCA RECOMENDADA SEMPRE QUE IDENTIFICADO DESGASTE ACENTUADO NAS MESMAS</t>
  </si>
  <si>
    <t>ABAFADOR</t>
  </si>
  <si>
    <t>T6600-41</t>
  </si>
  <si>
    <t>T6600-31</t>
  </si>
  <si>
    <t>T6600-33</t>
  </si>
  <si>
    <t xml:space="preserve">CHAVE DE IMPACTO 1/2" PUMA AT-2810-16  </t>
  </si>
  <si>
    <r>
      <rPr>
        <b/>
        <sz val="20"/>
        <rFont val="Calibri"/>
        <family val="2"/>
      </rPr>
      <t xml:space="preserve">ITEM 4       </t>
    </r>
    <r>
      <rPr>
        <sz val="11"/>
        <rFont val="Calibri"/>
        <family val="2"/>
      </rPr>
      <t>MP 085-12-2023             NF 68028</t>
    </r>
    <r>
      <rPr>
        <b/>
        <sz val="11"/>
        <rFont val="Calibri"/>
        <family val="2"/>
      </rPr>
      <t xml:space="preserve">                           NE - Cód. Produto 898269</t>
    </r>
  </si>
  <si>
    <t>T2810/16-04</t>
  </si>
  <si>
    <t>T2810/16-22</t>
  </si>
  <si>
    <t>T2810/16-29</t>
  </si>
  <si>
    <t>T2810/16-36</t>
  </si>
  <si>
    <t>T2810/16-37</t>
  </si>
  <si>
    <t>T2810/16-39</t>
  </si>
  <si>
    <t>PROCESSO: RC 27940745 e NOTA FISCAL 68028 DE 24/10/2023</t>
  </si>
  <si>
    <t>ROLAMENTO BLINDADO TRASEIRO</t>
  </si>
  <si>
    <t>TROCA RECOMENDADA SEMPRE QUE PERCEBIDO VIBRAÇÃO, DEMASIADA OXIDAÇÃO E DESEMPENHO LIMITADO</t>
  </si>
  <si>
    <t>T2810/16-16</t>
  </si>
  <si>
    <t>SERVIÇO DE USINAGEM</t>
  </si>
  <si>
    <t>M.O. USIN. EXT.</t>
  </si>
  <si>
    <t xml:space="preserve">DESGASTE NA SUPERFÍCIE INTERNA DA CÂMARA DO MOTOR (SULCOS) </t>
  </si>
  <si>
    <t>SERVIÇO</t>
  </si>
  <si>
    <t>T2810/16-31</t>
  </si>
  <si>
    <r>
      <rPr>
        <b/>
        <sz val="20"/>
        <rFont val="Calibri"/>
        <family val="2"/>
      </rPr>
      <t xml:space="preserve">ITEM 5       </t>
    </r>
    <r>
      <rPr>
        <sz val="11"/>
        <rFont val="Calibri"/>
        <family val="2"/>
      </rPr>
      <t>MP 085-12-2023             NF 68028</t>
    </r>
    <r>
      <rPr>
        <b/>
        <sz val="11"/>
        <rFont val="Calibri"/>
        <family val="2"/>
      </rPr>
      <t xml:space="preserve">                           NE - Cód. Produto 898269</t>
    </r>
  </si>
  <si>
    <t xml:space="preserve">CHAVE DE IMPACTO 1/2" PUMA AT-5041 </t>
  </si>
  <si>
    <t>T5041-24</t>
  </si>
  <si>
    <t>T5041-21</t>
  </si>
  <si>
    <t>T5041-15</t>
  </si>
  <si>
    <t>T5041-23</t>
  </si>
  <si>
    <t>T5041-16</t>
  </si>
  <si>
    <t>T5041-44</t>
  </si>
  <si>
    <t>T5041-47</t>
  </si>
  <si>
    <r>
      <rPr>
        <b/>
        <sz val="20"/>
        <rFont val="Calibri"/>
        <family val="2"/>
      </rPr>
      <t xml:space="preserve">ITEM 6       </t>
    </r>
    <r>
      <rPr>
        <sz val="11"/>
        <rFont val="Calibri"/>
        <family val="2"/>
      </rPr>
      <t>MP 085-12-2023             NF 68028</t>
    </r>
    <r>
      <rPr>
        <b/>
        <sz val="11"/>
        <rFont val="Calibri"/>
        <family val="2"/>
      </rPr>
      <t xml:space="preserve">                           NE - Cód. Produto 814480</t>
    </r>
  </si>
  <si>
    <t xml:space="preserve">CHAVE DE IMPACTO 3/4" PUMA AT-1035  </t>
  </si>
  <si>
    <t>JUNTA DIANTEIRA</t>
  </si>
  <si>
    <t>T1035-30</t>
  </si>
  <si>
    <t>T1035-35</t>
  </si>
  <si>
    <t>T1035-18</t>
  </si>
  <si>
    <t>T1035-25</t>
  </si>
  <si>
    <t>T1035-02</t>
  </si>
  <si>
    <t>T1035-16</t>
  </si>
  <si>
    <t>T1035-17</t>
  </si>
  <si>
    <t>KIT PALHETA (7 PÇS)</t>
  </si>
  <si>
    <t xml:space="preserve">CHAVE DE IMPACTO 3/4" GISON GW 24  </t>
  </si>
  <si>
    <r>
      <rPr>
        <b/>
        <sz val="20"/>
        <rFont val="Calibri"/>
        <family val="2"/>
      </rPr>
      <t xml:space="preserve">ITEM 7       </t>
    </r>
    <r>
      <rPr>
        <sz val="11"/>
        <rFont val="Calibri"/>
        <family val="2"/>
      </rPr>
      <t>MP 085-12-2023             NF 68028</t>
    </r>
    <r>
      <rPr>
        <b/>
        <sz val="11"/>
        <rFont val="Calibri"/>
        <family val="2"/>
      </rPr>
      <t xml:space="preserve">                           NE - Cód. Produto 814480</t>
    </r>
  </si>
  <si>
    <t>GISON</t>
  </si>
  <si>
    <t>24D-030</t>
  </si>
  <si>
    <t>24D-033</t>
  </si>
  <si>
    <t>24D-016</t>
  </si>
  <si>
    <t>24D-027</t>
  </si>
  <si>
    <t>24D-007</t>
  </si>
  <si>
    <t>24D-008</t>
  </si>
  <si>
    <t>24D-051</t>
  </si>
  <si>
    <t>24D-041</t>
  </si>
  <si>
    <t>VEDADOR DE AR</t>
  </si>
  <si>
    <r>
      <t>CHAVE DE IMPACTO 3/4"                          PUMA AT 6607T</t>
    </r>
    <r>
      <rPr>
        <sz val="22"/>
        <rFont val="Calibri"/>
        <family val="2"/>
        <scheme val="minor"/>
      </rPr>
      <t xml:space="preserve">                       </t>
    </r>
    <r>
      <rPr>
        <b/>
        <sz val="18"/>
        <rFont val="Calibri"/>
        <family val="2"/>
        <scheme val="minor"/>
      </rPr>
      <t>ITEM 1</t>
    </r>
    <r>
      <rPr>
        <sz val="22"/>
        <rFont val="Calibri"/>
        <family val="2"/>
        <scheme val="minor"/>
      </rPr>
      <t xml:space="preserve">                        </t>
    </r>
    <r>
      <rPr>
        <b/>
        <sz val="11"/>
        <rFont val="Calibri"/>
        <family val="2"/>
        <scheme val="minor"/>
      </rPr>
      <t>MP 085_12_2023</t>
    </r>
    <r>
      <rPr>
        <sz val="12"/>
        <rFont val="Calibri"/>
        <family val="2"/>
        <scheme val="minor"/>
      </rPr>
      <t xml:space="preserve"> </t>
    </r>
    <r>
      <rPr>
        <sz val="22"/>
        <rFont val="Calibri"/>
        <family val="2"/>
        <scheme val="minor"/>
      </rPr>
      <t xml:space="preserve">                           </t>
    </r>
    <r>
      <rPr>
        <sz val="12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                 </t>
    </r>
  </si>
  <si>
    <r>
      <t>CHAVE DE IMPACTO 3/4"                          GISON GW 24D</t>
    </r>
    <r>
      <rPr>
        <sz val="22"/>
        <rFont val="Calibri"/>
        <family val="2"/>
        <scheme val="minor"/>
      </rPr>
      <t xml:space="preserve">                       </t>
    </r>
    <r>
      <rPr>
        <b/>
        <sz val="18"/>
        <rFont val="Calibri"/>
        <family val="2"/>
        <scheme val="minor"/>
      </rPr>
      <t>ITEM 7</t>
    </r>
    <r>
      <rPr>
        <sz val="22"/>
        <rFont val="Calibri"/>
        <family val="2"/>
        <scheme val="minor"/>
      </rPr>
      <t xml:space="preserve">                        </t>
    </r>
    <r>
      <rPr>
        <b/>
        <sz val="11"/>
        <rFont val="Calibri"/>
        <family val="2"/>
        <scheme val="minor"/>
      </rPr>
      <t>MP 085_12_2023</t>
    </r>
    <r>
      <rPr>
        <sz val="12"/>
        <rFont val="Calibri"/>
        <family val="2"/>
        <scheme val="minor"/>
      </rPr>
      <t xml:space="preserve"> </t>
    </r>
    <r>
      <rPr>
        <sz val="22"/>
        <rFont val="Calibri"/>
        <family val="2"/>
        <scheme val="minor"/>
      </rPr>
      <t xml:space="preserve">                           </t>
    </r>
    <r>
      <rPr>
        <sz val="12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                 </t>
    </r>
  </si>
  <si>
    <r>
      <t>CHAVE DE IMPACTO 3/4"                          PUMA AT 1035</t>
    </r>
    <r>
      <rPr>
        <sz val="22"/>
        <rFont val="Calibri"/>
        <family val="2"/>
        <scheme val="minor"/>
      </rPr>
      <t xml:space="preserve">                       </t>
    </r>
    <r>
      <rPr>
        <b/>
        <sz val="18"/>
        <rFont val="Calibri"/>
        <family val="2"/>
        <scheme val="minor"/>
      </rPr>
      <t>ITEM 6</t>
    </r>
    <r>
      <rPr>
        <sz val="22"/>
        <rFont val="Calibri"/>
        <family val="2"/>
        <scheme val="minor"/>
      </rPr>
      <t xml:space="preserve">                        </t>
    </r>
    <r>
      <rPr>
        <b/>
        <sz val="11"/>
        <rFont val="Calibri"/>
        <family val="2"/>
        <scheme val="minor"/>
      </rPr>
      <t>MP 085_12_2023</t>
    </r>
    <r>
      <rPr>
        <sz val="12"/>
        <rFont val="Calibri"/>
        <family val="2"/>
        <scheme val="minor"/>
      </rPr>
      <t xml:space="preserve"> </t>
    </r>
    <r>
      <rPr>
        <sz val="22"/>
        <rFont val="Calibri"/>
        <family val="2"/>
        <scheme val="minor"/>
      </rPr>
      <t xml:space="preserve">                           </t>
    </r>
    <r>
      <rPr>
        <sz val="12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                 </t>
    </r>
  </si>
  <si>
    <r>
      <t>CHAVE DE IMPACTO 1/2"                          PUMA AT 5041</t>
    </r>
    <r>
      <rPr>
        <sz val="22"/>
        <rFont val="Calibri"/>
        <family val="2"/>
        <scheme val="minor"/>
      </rPr>
      <t xml:space="preserve">                       </t>
    </r>
    <r>
      <rPr>
        <b/>
        <sz val="18"/>
        <rFont val="Calibri"/>
        <family val="2"/>
        <scheme val="minor"/>
      </rPr>
      <t>ITEM 5</t>
    </r>
    <r>
      <rPr>
        <sz val="22"/>
        <rFont val="Calibri"/>
        <family val="2"/>
        <scheme val="minor"/>
      </rPr>
      <t xml:space="preserve">                        </t>
    </r>
    <r>
      <rPr>
        <b/>
        <sz val="11"/>
        <rFont val="Calibri"/>
        <family val="2"/>
        <scheme val="minor"/>
      </rPr>
      <t>MP 085_12_2023</t>
    </r>
    <r>
      <rPr>
        <sz val="12"/>
        <rFont val="Calibri"/>
        <family val="2"/>
        <scheme val="minor"/>
      </rPr>
      <t xml:space="preserve"> </t>
    </r>
    <r>
      <rPr>
        <sz val="22"/>
        <rFont val="Calibri"/>
        <family val="2"/>
        <scheme val="minor"/>
      </rPr>
      <t xml:space="preserve">                           </t>
    </r>
    <r>
      <rPr>
        <sz val="12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                 </t>
    </r>
  </si>
  <si>
    <r>
      <t>CHAVE DE IMPACTO 1/2"                          PUMA AT 2810-16</t>
    </r>
    <r>
      <rPr>
        <sz val="22"/>
        <rFont val="Calibri"/>
        <family val="2"/>
        <scheme val="minor"/>
      </rPr>
      <t xml:space="preserve">                       </t>
    </r>
    <r>
      <rPr>
        <b/>
        <sz val="18"/>
        <rFont val="Calibri"/>
        <family val="2"/>
        <scheme val="minor"/>
      </rPr>
      <t>ITEM 4</t>
    </r>
    <r>
      <rPr>
        <sz val="22"/>
        <rFont val="Calibri"/>
        <family val="2"/>
        <scheme val="minor"/>
      </rPr>
      <t xml:space="preserve">                        </t>
    </r>
    <r>
      <rPr>
        <b/>
        <sz val="11"/>
        <rFont val="Calibri"/>
        <family val="2"/>
        <scheme val="minor"/>
      </rPr>
      <t>MP 085_12_2023</t>
    </r>
    <r>
      <rPr>
        <sz val="12"/>
        <rFont val="Calibri"/>
        <family val="2"/>
        <scheme val="minor"/>
      </rPr>
      <t xml:space="preserve"> </t>
    </r>
    <r>
      <rPr>
        <sz val="22"/>
        <rFont val="Calibri"/>
        <family val="2"/>
        <scheme val="minor"/>
      </rPr>
      <t xml:space="preserve">                           </t>
    </r>
    <r>
      <rPr>
        <sz val="12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                 </t>
    </r>
  </si>
  <si>
    <r>
      <t>CHAVE DE IMPACTO 3/4"                          PUMA AT 6600</t>
    </r>
    <r>
      <rPr>
        <sz val="22"/>
        <rFont val="Calibri"/>
        <family val="2"/>
        <scheme val="minor"/>
      </rPr>
      <t xml:space="preserve">                       </t>
    </r>
    <r>
      <rPr>
        <b/>
        <sz val="18"/>
        <rFont val="Calibri"/>
        <family val="2"/>
        <scheme val="minor"/>
      </rPr>
      <t>ITEM 3</t>
    </r>
    <r>
      <rPr>
        <sz val="22"/>
        <rFont val="Calibri"/>
        <family val="2"/>
        <scheme val="minor"/>
      </rPr>
      <t xml:space="preserve">                        </t>
    </r>
    <r>
      <rPr>
        <b/>
        <sz val="11"/>
        <rFont val="Calibri"/>
        <family val="2"/>
        <scheme val="minor"/>
      </rPr>
      <t>MP 085_12_2023</t>
    </r>
    <r>
      <rPr>
        <sz val="12"/>
        <rFont val="Calibri"/>
        <family val="2"/>
        <scheme val="minor"/>
      </rPr>
      <t xml:space="preserve"> </t>
    </r>
    <r>
      <rPr>
        <sz val="22"/>
        <rFont val="Calibri"/>
        <family val="2"/>
        <scheme val="minor"/>
      </rPr>
      <t xml:space="preserve">                           </t>
    </r>
    <r>
      <rPr>
        <sz val="12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                 </t>
    </r>
  </si>
  <si>
    <r>
      <t>CHAVE DE IMPACTO 3/4"                          PUMA AT 6607T</t>
    </r>
    <r>
      <rPr>
        <sz val="22"/>
        <rFont val="Calibri"/>
        <family val="2"/>
        <scheme val="minor"/>
      </rPr>
      <t xml:space="preserve">                       </t>
    </r>
    <r>
      <rPr>
        <b/>
        <sz val="18"/>
        <rFont val="Calibri"/>
        <family val="2"/>
        <scheme val="minor"/>
      </rPr>
      <t>ITEM 2</t>
    </r>
    <r>
      <rPr>
        <sz val="22"/>
        <rFont val="Calibri"/>
        <family val="2"/>
        <scheme val="minor"/>
      </rPr>
      <t xml:space="preserve">                        </t>
    </r>
    <r>
      <rPr>
        <b/>
        <sz val="11"/>
        <rFont val="Calibri"/>
        <family val="2"/>
        <scheme val="minor"/>
      </rPr>
      <t>MP 085_12_2023</t>
    </r>
    <r>
      <rPr>
        <sz val="12"/>
        <rFont val="Calibri"/>
        <family val="2"/>
        <scheme val="minor"/>
      </rPr>
      <t xml:space="preserve"> </t>
    </r>
    <r>
      <rPr>
        <sz val="22"/>
        <rFont val="Calibri"/>
        <family val="2"/>
        <scheme val="minor"/>
      </rPr>
      <t xml:space="preserve">                           </t>
    </r>
    <r>
      <rPr>
        <sz val="12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                 </t>
    </r>
  </si>
  <si>
    <t>RC 27940745 - NOTA FISCAL 68028 DE 24/10/2023</t>
  </si>
  <si>
    <t>Nº DO ORÇAMENTO                                                                   MP 085/12/2023</t>
  </si>
  <si>
    <t>DATA EMISSÃO                                                                                           11/12/2023</t>
  </si>
  <si>
    <t>T6600-13</t>
  </si>
  <si>
    <t>T6600-25</t>
  </si>
  <si>
    <t xml:space="preserve">ITENS 1 AO 7 DESGASTE INERENTE ÀS CONDIÇOES DE USO E QUALIDADE DO AR PELO LUBRIFIL  - PROVÁVEL DESGASTE INTERNO DAS CÂMARAS DOS MOTORES OCASIONADOS POR PARTICULADOS NO AR </t>
  </si>
  <si>
    <t xml:space="preserve">AS CHAVES DE IMPACTOS CONTIDAS NESTE RELATÓRIO NECESSITAM DE MANUTENÇÕES PREVENTIVAS - </t>
  </si>
  <si>
    <t>REVISAR TODOS OS FILTROS DE LINHA QUANTO A QUALIDADE DO AR OFERECIDO (LUBRIFIL)</t>
  </si>
  <si>
    <t>Os equipamentos Chaves de Impacto oferecem total condições de restauração para resgatar condições originais de operação.</t>
  </si>
  <si>
    <t xml:space="preserve">CHAVE DE IMPACTO 3/4" MOD. AT 6600 - PUMA </t>
  </si>
  <si>
    <t>RP - MP 085/12/2023</t>
  </si>
  <si>
    <t xml:space="preserve">CHAVE DE IMPACTO 3/4" MOD. AT 1035 - PUMA </t>
  </si>
  <si>
    <t xml:space="preserve">CHAVE DE IMPACTO 3/4" MOD. GW 24 - GISON </t>
  </si>
  <si>
    <t>Nº DO ORÇAMENTO                        MP 085/12/2023</t>
  </si>
  <si>
    <t>DATA EMISSÃO                                           11/12/2023</t>
  </si>
  <si>
    <t xml:space="preserve">CHAVE DE IMPACTO 1/2" MOD. AT 2810-16 - PUMA </t>
  </si>
  <si>
    <t xml:space="preserve">CHAVE DE IMPACTO 1/2" MOD. AT 5041 - PUMA </t>
  </si>
  <si>
    <t>CNPJ</t>
  </si>
  <si>
    <t>Número de série</t>
  </si>
  <si>
    <t>CHAVE DE IMPACTO 3/4" PUMA AT-6607T</t>
  </si>
  <si>
    <t>Item 1</t>
  </si>
  <si>
    <t>Cód. (referência)</t>
  </si>
  <si>
    <t>CHAVE DE IMPACTO 3/4"</t>
  </si>
  <si>
    <t>PUMA AT-6607T</t>
  </si>
  <si>
    <t>HYDRO ALUNORTE ALUMINA DO NORTE BRASIL S.A.</t>
  </si>
  <si>
    <t>001</t>
  </si>
  <si>
    <t>05.848.387/0003-16</t>
  </si>
  <si>
    <t>Contato</t>
  </si>
  <si>
    <t>Jéssica Martins Santos</t>
  </si>
  <si>
    <t>PROCESSO</t>
  </si>
  <si>
    <t>NOTA FISCAL</t>
  </si>
  <si>
    <t>EM</t>
  </si>
  <si>
    <t>RC 27940745</t>
  </si>
  <si>
    <t>24/10/2023</t>
  </si>
  <si>
    <t>Faturado</t>
  </si>
  <si>
    <t>Serviço</t>
  </si>
  <si>
    <t>Depósito</t>
  </si>
  <si>
    <t>Cond. Pagamento:</t>
  </si>
  <si>
    <t>Modalidade Neg.:</t>
  </si>
  <si>
    <t>Tipo Cobrança:</t>
  </si>
  <si>
    <t>MP 085/12/2023</t>
  </si>
  <si>
    <t>DATA EMISSÃO:</t>
  </si>
  <si>
    <t>NÚMERO:</t>
  </si>
  <si>
    <t>Atitude</t>
  </si>
  <si>
    <t>Referencia</t>
  </si>
  <si>
    <t>Falha</t>
  </si>
  <si>
    <t>O'RING</t>
  </si>
  <si>
    <t>ENTRADA DE AR</t>
  </si>
  <si>
    <t>Empresa</t>
  </si>
  <si>
    <t>Column1</t>
  </si>
  <si>
    <t>Qtda. de itens p/ subst.</t>
  </si>
  <si>
    <t>TROCA RECOMENDADA SEMPRE QUE IDENTIFICADO 
DESGASTE ACENTUADO NAS MESMAS</t>
  </si>
  <si>
    <t>TROCA RECOMENDADA SEMPRE QUE PERCEBIDO VIBRAÇÃO, 
DEMASIADA OXIDAÇÃO E DESEMPENHO LIMITADO</t>
  </si>
  <si>
    <t>TROCA RECOMENDADA QUANDO IDENDIFICADO QUEBRA 
OU DESGASTE ACENTUADO INERENTE AO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</si>
</sst>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3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22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</font>
    <font>
      <sz val="11"/>
      <color theme="1"/>
      <name val="Consolas"/>
      <family val="2"/>
    </font>
    <font>
      <sz val="14"/>
      <color theme="1"/>
      <name val="Consolas"/>
      <family val="2"/>
    </font>
    <font>
      <b/>
      <sz val="16"/>
      <color theme="1"/>
      <name val="Consolas"/>
      <family val="2"/>
    </font>
    <font>
      <b/>
      <sz val="26"/>
      <color theme="1"/>
      <name val="Consolas"/>
      <family val="2"/>
    </font>
    <font>
      <sz val="11"/>
      <color rgb="FF000000"/>
      <name val="Consolas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BDD6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rgb="FFBDD6E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A5A5A5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212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2" borderId="0" xfId="0" applyFont="1" applyFill="1"/>
    <xf numFmtId="0" fontId="5" fillId="2" borderId="0" xfId="0" applyFont="1" applyFill="1" applyAlignment="1">
      <alignment horizontal="center"/>
    </xf>
    <xf numFmtId="0" fontId="0" fillId="2" borderId="1" xfId="0" applyFill="1" applyBorder="1"/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8" fillId="2" borderId="0" xfId="0" applyFont="1" applyFill="1"/>
    <xf numFmtId="0" fontId="3" fillId="2" borderId="0" xfId="0" applyFont="1" applyFill="1"/>
    <xf numFmtId="1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9" fillId="2" borderId="0" xfId="1" applyFill="1"/>
    <xf numFmtId="0" fontId="11" fillId="0" borderId="1" xfId="1" applyFont="1" applyBorder="1" applyAlignment="1">
      <alignment horizontal="center" vertical="center" wrapText="1"/>
    </xf>
    <xf numFmtId="0" fontId="0" fillId="2" borderId="5" xfId="0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8" fillId="2" borderId="3" xfId="0" applyFont="1" applyFill="1" applyBorder="1"/>
    <xf numFmtId="0" fontId="2" fillId="2" borderId="7" xfId="0" applyFont="1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2" fontId="0" fillId="2" borderId="1" xfId="0" applyNumberFormat="1" applyFill="1" applyBorder="1" applyAlignment="1">
      <alignment horizontal="right"/>
    </xf>
    <xf numFmtId="2" fontId="0" fillId="2" borderId="12" xfId="0" applyNumberFormat="1" applyFill="1" applyBorder="1" applyAlignment="1">
      <alignment horizontal="center" wrapText="1"/>
    </xf>
    <xf numFmtId="2" fontId="2" fillId="2" borderId="12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right"/>
    </xf>
    <xf numFmtId="4" fontId="0" fillId="2" borderId="1" xfId="0" applyNumberForma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2" fontId="0" fillId="2" borderId="1" xfId="0" applyNumberFormat="1" applyFill="1" applyBorder="1" applyAlignment="1">
      <alignment horizontal="center" wrapText="1"/>
    </xf>
    <xf numFmtId="4" fontId="0" fillId="2" borderId="1" xfId="0" applyNumberFormat="1" applyFill="1" applyBorder="1" applyAlignment="1">
      <alignment horizontal="center"/>
    </xf>
    <xf numFmtId="0" fontId="0" fillId="6" borderId="0" xfId="0" applyFill="1"/>
    <xf numFmtId="0" fontId="0" fillId="6" borderId="2" xfId="0" applyFill="1" applyBorder="1"/>
    <xf numFmtId="0" fontId="0" fillId="6" borderId="3" xfId="0" applyFill="1" applyBorder="1"/>
    <xf numFmtId="0" fontId="0" fillId="6" borderId="5" xfId="0" applyFill="1" applyBorder="1"/>
    <xf numFmtId="0" fontId="16" fillId="2" borderId="2" xfId="0" applyFont="1" applyFill="1" applyBorder="1"/>
    <xf numFmtId="0" fontId="16" fillId="2" borderId="5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17" fillId="3" borderId="1" xfId="1" applyFont="1" applyFill="1" applyBorder="1" applyAlignment="1">
      <alignment horizontal="center"/>
    </xf>
    <xf numFmtId="0" fontId="9" fillId="0" borderId="1" xfId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17" fillId="8" borderId="1" xfId="1" applyFont="1" applyFill="1" applyBorder="1" applyAlignment="1">
      <alignment horizontal="center"/>
    </xf>
    <xf numFmtId="4" fontId="0" fillId="0" borderId="1" xfId="0" applyNumberFormat="1" applyBorder="1" applyAlignment="1">
      <alignment horizontal="center" wrapText="1"/>
    </xf>
    <xf numFmtId="0" fontId="18" fillId="2" borderId="1" xfId="0" applyFont="1" applyFill="1" applyBorder="1" applyAlignment="1">
      <alignment vertic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6" fillId="2" borderId="0" xfId="0" applyFont="1" applyFill="1"/>
    <xf numFmtId="0" fontId="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0" fontId="23" fillId="8" borderId="1" xfId="1" applyFont="1" applyFill="1" applyBorder="1" applyAlignment="1">
      <alignment horizontal="center"/>
    </xf>
    <xf numFmtId="0" fontId="2" fillId="5" borderId="1" xfId="0" applyFont="1" applyFill="1" applyBorder="1" applyAlignment="1">
      <alignment vertical="top"/>
    </xf>
    <xf numFmtId="0" fontId="2" fillId="2" borderId="5" xfId="0" applyFont="1" applyFill="1" applyBorder="1"/>
    <xf numFmtId="0" fontId="2" fillId="2" borderId="13" xfId="0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/>
    </xf>
    <xf numFmtId="0" fontId="17" fillId="4" borderId="11" xfId="1" applyFont="1" applyFill="1" applyBorder="1" applyAlignment="1">
      <alignment horizontal="center"/>
    </xf>
    <xf numFmtId="0" fontId="17" fillId="4" borderId="17" xfId="1" applyFont="1" applyFill="1" applyBorder="1" applyAlignment="1">
      <alignment horizontal="center"/>
    </xf>
    <xf numFmtId="0" fontId="11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9" fillId="2" borderId="1" xfId="1" applyFill="1" applyBorder="1"/>
    <xf numFmtId="0" fontId="25" fillId="0" borderId="1" xfId="1" applyFont="1" applyBorder="1" applyAlignment="1">
      <alignment horizontal="center" vertical="center" wrapText="1"/>
    </xf>
    <xf numFmtId="0" fontId="9" fillId="0" borderId="1" xfId="1" applyBorder="1" applyAlignment="1">
      <alignment horizontal="center"/>
    </xf>
    <xf numFmtId="0" fontId="17" fillId="8" borderId="1" xfId="1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/>
    </xf>
    <xf numFmtId="0" fontId="10" fillId="0" borderId="1" xfId="1" applyFont="1" applyBorder="1" applyAlignment="1">
      <alignment horizontal="left" vertical="center"/>
    </xf>
    <xf numFmtId="4" fontId="19" fillId="0" borderId="1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10" fillId="0" borderId="1" xfId="1" applyFont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29" fillId="0" borderId="1" xfId="1" applyFont="1" applyBorder="1" applyAlignment="1">
      <alignment horizontal="center" vertical="center"/>
    </xf>
    <xf numFmtId="0" fontId="30" fillId="0" borderId="0" xfId="0" applyFont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31" fillId="0" borderId="0" xfId="0" applyFont="1"/>
    <xf numFmtId="0" fontId="30" fillId="0" borderId="0" xfId="0" applyFont="1" applyAlignment="1">
      <alignment horizontal="center"/>
    </xf>
    <xf numFmtId="49" fontId="30" fillId="9" borderId="0" xfId="0" quotePrefix="1" applyNumberFormat="1" applyFont="1" applyFill="1" applyAlignment="1">
      <alignment horizontal="right"/>
    </xf>
    <xf numFmtId="0" fontId="30" fillId="9" borderId="0" xfId="0" applyFont="1" applyFill="1"/>
    <xf numFmtId="0" fontId="30" fillId="9" borderId="0" xfId="0" applyFont="1" applyFill="1" applyAlignment="1">
      <alignment horizontal="right"/>
    </xf>
    <xf numFmtId="0" fontId="30" fillId="10" borderId="0" xfId="0" applyFont="1" applyFill="1" applyAlignment="1">
      <alignment horizontal="right"/>
    </xf>
    <xf numFmtId="0" fontId="30" fillId="10" borderId="0" xfId="0" applyFont="1" applyFill="1"/>
    <xf numFmtId="49" fontId="30" fillId="10" borderId="0" xfId="0" applyNumberFormat="1" applyFont="1" applyFill="1"/>
    <xf numFmtId="14" fontId="30" fillId="10" borderId="0" xfId="0" applyNumberFormat="1" applyFont="1" applyFill="1"/>
    <xf numFmtId="0" fontId="32" fillId="11" borderId="0" xfId="0" applyFont="1" applyFill="1" applyAlignment="1">
      <alignment horizontal="right"/>
    </xf>
    <xf numFmtId="0" fontId="32" fillId="11" borderId="0" xfId="0" applyFont="1" applyFill="1"/>
    <xf numFmtId="14" fontId="32" fillId="11" borderId="0" xfId="0" applyNumberFormat="1" applyFont="1" applyFill="1" applyAlignment="1">
      <alignment horizontal="left"/>
    </xf>
    <xf numFmtId="0" fontId="30" fillId="11" borderId="0" xfId="0" applyFont="1" applyFill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30" fillId="10" borderId="0" xfId="0" applyNumberFormat="1" applyFont="1" applyFill="1" applyAlignment="1">
      <alignment horizontal="right"/>
    </xf>
    <xf numFmtId="0" fontId="34" fillId="0" borderId="18" xfId="0" applyFont="1" applyBorder="1"/>
    <xf numFmtId="0" fontId="30" fillId="13" borderId="0" xfId="0" applyFont="1" applyFill="1"/>
    <xf numFmtId="0" fontId="0" fillId="13" borderId="0" xfId="0" applyFill="1"/>
    <xf numFmtId="0" fontId="0" fillId="0" borderId="0" xfId="0" applyAlignment="1">
      <alignment wrapText="1"/>
    </xf>
    <xf numFmtId="0" fontId="30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49" fontId="30" fillId="0" borderId="0" xfId="0" applyNumberFormat="1" applyFont="1" applyAlignment="1">
      <alignment vertical="top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14" fontId="14" fillId="2" borderId="7" xfId="0" applyNumberFormat="1" applyFont="1" applyFill="1" applyBorder="1" applyAlignment="1">
      <alignment horizontal="center"/>
    </xf>
    <xf numFmtId="14" fontId="14" fillId="2" borderId="9" xfId="0" applyNumberFormat="1" applyFont="1" applyFill="1" applyBorder="1" applyAlignment="1">
      <alignment horizontal="center"/>
    </xf>
    <xf numFmtId="0" fontId="20" fillId="7" borderId="1" xfId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24" fillId="2" borderId="1" xfId="1" applyFont="1" applyFill="1" applyBorder="1" applyAlignment="1">
      <alignment horizontal="left" vertical="center" wrapText="1"/>
    </xf>
    <xf numFmtId="0" fontId="9" fillId="2" borderId="1" xfId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left" vertical="center" wrapText="1"/>
    </xf>
    <xf numFmtId="0" fontId="17" fillId="0" borderId="0" xfId="1" applyFont="1" applyAlignment="1">
      <alignment horizontal="center"/>
    </xf>
    <xf numFmtId="0" fontId="17" fillId="0" borderId="1" xfId="1" applyFont="1" applyBorder="1" applyAlignment="1">
      <alignment horizontal="center"/>
    </xf>
    <xf numFmtId="0" fontId="33" fillId="12" borderId="0" xfId="0" applyFont="1" applyFill="1" applyAlignment="1">
      <alignment horizontal="center" vertical="center"/>
    </xf>
    <xf numFmtId="4" fontId="21" fillId="2" borderId="13" xfId="0" applyNumberFormat="1" applyFont="1" applyFill="1" applyBorder="1" applyAlignment="1">
      <alignment horizontal="center" vertical="center"/>
    </xf>
    <xf numFmtId="4" fontId="21" fillId="2" borderId="15" xfId="0" applyNumberFormat="1" applyFont="1" applyFill="1" applyBorder="1" applyAlignment="1">
      <alignment horizontal="center" vertical="center"/>
    </xf>
    <xf numFmtId="4" fontId="21" fillId="2" borderId="14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" fontId="2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4" fontId="2" fillId="2" borderId="7" xfId="0" applyNumberFormat="1" applyFont="1" applyFill="1" applyBorder="1" applyAlignment="1">
      <alignment horizontal="center"/>
    </xf>
    <xf numFmtId="14" fontId="2" fillId="2" borderId="8" xfId="0" applyNumberFormat="1" applyFont="1" applyFill="1" applyBorder="1" applyAlignment="1">
      <alignment horizontal="center"/>
    </xf>
    <xf numFmtId="14" fontId="2" fillId="2" borderId="9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4" fontId="2" fillId="2" borderId="16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18" fillId="2" borderId="1" xfId="0" applyFont="1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14" fontId="0" fillId="2" borderId="11" xfId="0" applyNumberFormat="1" applyFill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8" fillId="0" borderId="1" xfId="0" applyFont="1" applyBorder="1" applyAlignment="1">
      <alignment horizontal="left" wrapText="1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2" fontId="15" fillId="2" borderId="12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7A19C239-4741-48A1-8ADC-79B75E28FE9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nsolas"/>
        <family val="2"/>
        <scheme val="none"/>
      </font>
    </dxf>
  </dxfs>
  <tableStyles count="0" defaultTableStyle="TableStyleMedium2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" Type="http://schemas.openxmlformats.org/officeDocument/2006/relationships/image" Target="../media/image3.jpg"/><Relationship Id="rId21" Type="http://schemas.openxmlformats.org/officeDocument/2006/relationships/image" Target="../media/image21.pn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pn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png"/><Relationship Id="rId19" Type="http://schemas.openxmlformats.org/officeDocument/2006/relationships/image" Target="../media/image19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png"/><Relationship Id="rId22" Type="http://schemas.openxmlformats.org/officeDocument/2006/relationships/image" Target="../media/image22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5" Type="http://schemas.openxmlformats.org/officeDocument/2006/relationships/image" Target="../media/image25.png"/><Relationship Id="rId4" Type="http://schemas.openxmlformats.org/officeDocument/2006/relationships/image" Target="../media/image1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47846</xdr:colOff>
      <xdr:row>102</xdr:row>
      <xdr:rowOff>36772</xdr:rowOff>
    </xdr:from>
    <xdr:to>
      <xdr:col>7</xdr:col>
      <xdr:colOff>1719001</xdr:colOff>
      <xdr:row>102</xdr:row>
      <xdr:rowOff>886490</xdr:rowOff>
    </xdr:to>
    <xdr:pic>
      <xdr:nvPicPr>
        <xdr:cNvPr id="534" name="Imagem 533">
          <a:extLst>
            <a:ext uri="{FF2B5EF4-FFF2-40B4-BE49-F238E27FC236}">
              <a16:creationId xmlns:a16="http://schemas.microsoft.com/office/drawing/2014/main" id="{32A7AA20-655F-4E29-8A80-620E69630F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" t="24378" b="37541"/>
        <a:stretch/>
      </xdr:blipFill>
      <xdr:spPr>
        <a:xfrm>
          <a:off x="10647177" y="65814650"/>
          <a:ext cx="1671155" cy="849718"/>
        </a:xfrm>
        <a:prstGeom prst="rect">
          <a:avLst/>
        </a:prstGeom>
      </xdr:spPr>
    </xdr:pic>
    <xdr:clientData/>
  </xdr:twoCellAnchor>
  <xdr:twoCellAnchor editAs="oneCell">
    <xdr:from>
      <xdr:col>7</xdr:col>
      <xdr:colOff>45188</xdr:colOff>
      <xdr:row>101</xdr:row>
      <xdr:rowOff>23038</xdr:rowOff>
    </xdr:from>
    <xdr:to>
      <xdr:col>7</xdr:col>
      <xdr:colOff>1716343</xdr:colOff>
      <xdr:row>101</xdr:row>
      <xdr:rowOff>872756</xdr:rowOff>
    </xdr:to>
    <xdr:pic>
      <xdr:nvPicPr>
        <xdr:cNvPr id="535" name="Imagem 534">
          <a:extLst>
            <a:ext uri="{FF2B5EF4-FFF2-40B4-BE49-F238E27FC236}">
              <a16:creationId xmlns:a16="http://schemas.microsoft.com/office/drawing/2014/main" id="{39076A34-5DE1-48C7-93B3-041EA1D07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" t="24378" b="37541"/>
        <a:stretch/>
      </xdr:blipFill>
      <xdr:spPr>
        <a:xfrm>
          <a:off x="10644519" y="64903794"/>
          <a:ext cx="1671155" cy="849718"/>
        </a:xfrm>
        <a:prstGeom prst="rect">
          <a:avLst/>
        </a:prstGeom>
      </xdr:spPr>
    </xdr:pic>
    <xdr:clientData/>
  </xdr:twoCellAnchor>
  <xdr:twoCellAnchor editAs="oneCell">
    <xdr:from>
      <xdr:col>7</xdr:col>
      <xdr:colOff>42087</xdr:colOff>
      <xdr:row>100</xdr:row>
      <xdr:rowOff>42088</xdr:rowOff>
    </xdr:from>
    <xdr:to>
      <xdr:col>7</xdr:col>
      <xdr:colOff>1713242</xdr:colOff>
      <xdr:row>100</xdr:row>
      <xdr:rowOff>891806</xdr:rowOff>
    </xdr:to>
    <xdr:pic>
      <xdr:nvPicPr>
        <xdr:cNvPr id="532" name="Imagem 531">
          <a:extLst>
            <a:ext uri="{FF2B5EF4-FFF2-40B4-BE49-F238E27FC236}">
              <a16:creationId xmlns:a16="http://schemas.microsoft.com/office/drawing/2014/main" id="{268A9D1B-FC4F-4FA4-88AC-0AF957D9F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" t="24378" b="37541"/>
        <a:stretch/>
      </xdr:blipFill>
      <xdr:spPr>
        <a:xfrm>
          <a:off x="10641418" y="64003571"/>
          <a:ext cx="1671155" cy="849718"/>
        </a:xfrm>
        <a:prstGeom prst="rect">
          <a:avLst/>
        </a:prstGeom>
      </xdr:spPr>
    </xdr:pic>
    <xdr:clientData/>
  </xdr:twoCellAnchor>
  <xdr:twoCellAnchor editAs="oneCell">
    <xdr:from>
      <xdr:col>7</xdr:col>
      <xdr:colOff>16835</xdr:colOff>
      <xdr:row>98</xdr:row>
      <xdr:rowOff>22151</xdr:rowOff>
    </xdr:from>
    <xdr:to>
      <xdr:col>7</xdr:col>
      <xdr:colOff>1716716</xdr:colOff>
      <xdr:row>98</xdr:row>
      <xdr:rowOff>779884</xdr:rowOff>
    </xdr:to>
    <xdr:pic>
      <xdr:nvPicPr>
        <xdr:cNvPr id="526" name="Imagem 525">
          <a:extLst>
            <a:ext uri="{FF2B5EF4-FFF2-40B4-BE49-F238E27FC236}">
              <a16:creationId xmlns:a16="http://schemas.microsoft.com/office/drawing/2014/main" id="{BA98E150-8C3F-468A-8F1F-2CAB1DA1C7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954" r="33046" b="17663"/>
        <a:stretch/>
      </xdr:blipFill>
      <xdr:spPr>
        <a:xfrm>
          <a:off x="10616166" y="62388750"/>
          <a:ext cx="1699881" cy="757733"/>
        </a:xfrm>
        <a:prstGeom prst="rect">
          <a:avLst/>
        </a:prstGeom>
      </xdr:spPr>
    </xdr:pic>
    <xdr:clientData/>
  </xdr:twoCellAnchor>
  <xdr:twoCellAnchor editAs="oneCell">
    <xdr:from>
      <xdr:col>7</xdr:col>
      <xdr:colOff>36328</xdr:colOff>
      <xdr:row>96</xdr:row>
      <xdr:rowOff>47404</xdr:rowOff>
    </xdr:from>
    <xdr:to>
      <xdr:col>7</xdr:col>
      <xdr:colOff>1707483</xdr:colOff>
      <xdr:row>96</xdr:row>
      <xdr:rowOff>897122</xdr:rowOff>
    </xdr:to>
    <xdr:pic>
      <xdr:nvPicPr>
        <xdr:cNvPr id="530" name="Imagem 529">
          <a:extLst>
            <a:ext uri="{FF2B5EF4-FFF2-40B4-BE49-F238E27FC236}">
              <a16:creationId xmlns:a16="http://schemas.microsoft.com/office/drawing/2014/main" id="{B44152FD-A584-4B0F-A662-2C00D91785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" t="24378" b="37541"/>
        <a:stretch/>
      </xdr:blipFill>
      <xdr:spPr>
        <a:xfrm>
          <a:off x="10635659" y="60575456"/>
          <a:ext cx="1671155" cy="849718"/>
        </a:xfrm>
        <a:prstGeom prst="rect">
          <a:avLst/>
        </a:prstGeom>
      </xdr:spPr>
    </xdr:pic>
    <xdr:clientData/>
  </xdr:twoCellAnchor>
  <xdr:twoCellAnchor editAs="oneCell">
    <xdr:from>
      <xdr:col>7</xdr:col>
      <xdr:colOff>44746</xdr:colOff>
      <xdr:row>97</xdr:row>
      <xdr:rowOff>33670</xdr:rowOff>
    </xdr:from>
    <xdr:to>
      <xdr:col>7</xdr:col>
      <xdr:colOff>1715901</xdr:colOff>
      <xdr:row>97</xdr:row>
      <xdr:rowOff>883388</xdr:rowOff>
    </xdr:to>
    <xdr:pic>
      <xdr:nvPicPr>
        <xdr:cNvPr id="531" name="Imagem 530">
          <a:extLst>
            <a:ext uri="{FF2B5EF4-FFF2-40B4-BE49-F238E27FC236}">
              <a16:creationId xmlns:a16="http://schemas.microsoft.com/office/drawing/2014/main" id="{3EB2E7DC-4BD0-46FC-8CBA-E8563C5014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" t="24378" b="37541"/>
        <a:stretch/>
      </xdr:blipFill>
      <xdr:spPr>
        <a:xfrm>
          <a:off x="10644077" y="61480996"/>
          <a:ext cx="1671155" cy="849718"/>
        </a:xfrm>
        <a:prstGeom prst="rect">
          <a:avLst/>
        </a:prstGeom>
      </xdr:spPr>
    </xdr:pic>
    <xdr:clientData/>
  </xdr:twoCellAnchor>
  <xdr:twoCellAnchor editAs="oneCell">
    <xdr:from>
      <xdr:col>7</xdr:col>
      <xdr:colOff>22151</xdr:colOff>
      <xdr:row>86</xdr:row>
      <xdr:rowOff>33227</xdr:rowOff>
    </xdr:from>
    <xdr:to>
      <xdr:col>7</xdr:col>
      <xdr:colOff>1701944</xdr:colOff>
      <xdr:row>86</xdr:row>
      <xdr:rowOff>786366</xdr:rowOff>
    </xdr:to>
    <xdr:pic>
      <xdr:nvPicPr>
        <xdr:cNvPr id="473" name="Imagem 472">
          <a:extLst>
            <a:ext uri="{FF2B5EF4-FFF2-40B4-BE49-F238E27FC236}">
              <a16:creationId xmlns:a16="http://schemas.microsoft.com/office/drawing/2014/main" id="{CF7787F1-37BE-4FB2-84F6-3368C4254B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77" t="60023" r="27512" b="19047"/>
        <a:stretch/>
      </xdr:blipFill>
      <xdr:spPr>
        <a:xfrm>
          <a:off x="10621482" y="53727646"/>
          <a:ext cx="1679793" cy="753139"/>
        </a:xfrm>
        <a:prstGeom prst="rect">
          <a:avLst/>
        </a:prstGeom>
      </xdr:spPr>
    </xdr:pic>
    <xdr:clientData/>
  </xdr:twoCellAnchor>
  <xdr:twoCellAnchor editAs="oneCell">
    <xdr:from>
      <xdr:col>7</xdr:col>
      <xdr:colOff>30566</xdr:colOff>
      <xdr:row>85</xdr:row>
      <xdr:rowOff>30566</xdr:rowOff>
    </xdr:from>
    <xdr:to>
      <xdr:col>7</xdr:col>
      <xdr:colOff>1714058</xdr:colOff>
      <xdr:row>85</xdr:row>
      <xdr:rowOff>901337</xdr:rowOff>
    </xdr:to>
    <xdr:pic>
      <xdr:nvPicPr>
        <xdr:cNvPr id="477" name="Imagem 476">
          <a:extLst>
            <a:ext uri="{FF2B5EF4-FFF2-40B4-BE49-F238E27FC236}">
              <a16:creationId xmlns:a16="http://schemas.microsoft.com/office/drawing/2014/main" id="{75B87B41-65B3-44AF-944B-AF496B959A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24" t="18116" r="3419" b="32465"/>
        <a:stretch/>
      </xdr:blipFill>
      <xdr:spPr>
        <a:xfrm>
          <a:off x="10629897" y="53104752"/>
          <a:ext cx="1683492" cy="870771"/>
        </a:xfrm>
        <a:prstGeom prst="rect">
          <a:avLst/>
        </a:prstGeom>
      </xdr:spPr>
    </xdr:pic>
    <xdr:clientData/>
  </xdr:twoCellAnchor>
  <xdr:twoCellAnchor editAs="oneCell">
    <xdr:from>
      <xdr:col>7</xdr:col>
      <xdr:colOff>33224</xdr:colOff>
      <xdr:row>84</xdr:row>
      <xdr:rowOff>33224</xdr:rowOff>
    </xdr:from>
    <xdr:to>
      <xdr:col>7</xdr:col>
      <xdr:colOff>1716716</xdr:colOff>
      <xdr:row>84</xdr:row>
      <xdr:rowOff>903995</xdr:rowOff>
    </xdr:to>
    <xdr:pic>
      <xdr:nvPicPr>
        <xdr:cNvPr id="472" name="Imagem 471">
          <a:extLst>
            <a:ext uri="{FF2B5EF4-FFF2-40B4-BE49-F238E27FC236}">
              <a16:creationId xmlns:a16="http://schemas.microsoft.com/office/drawing/2014/main" id="{02691F31-072C-458C-B94C-4A9AED6B30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24" t="18116" r="3419" b="32465"/>
        <a:stretch/>
      </xdr:blipFill>
      <xdr:spPr>
        <a:xfrm>
          <a:off x="10632555" y="52154910"/>
          <a:ext cx="1683492" cy="870771"/>
        </a:xfrm>
        <a:prstGeom prst="rect">
          <a:avLst/>
        </a:prstGeom>
      </xdr:spPr>
    </xdr:pic>
    <xdr:clientData/>
  </xdr:twoCellAnchor>
  <xdr:twoCellAnchor editAs="oneCell">
    <xdr:from>
      <xdr:col>7</xdr:col>
      <xdr:colOff>29635</xdr:colOff>
      <xdr:row>73</xdr:row>
      <xdr:rowOff>31749</xdr:rowOff>
    </xdr:from>
    <xdr:to>
      <xdr:col>7</xdr:col>
      <xdr:colOff>1725083</xdr:colOff>
      <xdr:row>73</xdr:row>
      <xdr:rowOff>753909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88E90536-D5AF-4D90-BC47-A398B3F410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889" r="3482" b="14278"/>
        <a:stretch/>
      </xdr:blipFill>
      <xdr:spPr>
        <a:xfrm>
          <a:off x="10634135" y="44979166"/>
          <a:ext cx="1695448" cy="722160"/>
        </a:xfrm>
        <a:prstGeom prst="rect">
          <a:avLst/>
        </a:prstGeom>
      </xdr:spPr>
    </xdr:pic>
    <xdr:clientData/>
  </xdr:twoCellAnchor>
  <xdr:twoCellAnchor editAs="oneCell">
    <xdr:from>
      <xdr:col>7</xdr:col>
      <xdr:colOff>33868</xdr:colOff>
      <xdr:row>74</xdr:row>
      <xdr:rowOff>35983</xdr:rowOff>
    </xdr:from>
    <xdr:to>
      <xdr:col>7</xdr:col>
      <xdr:colOff>1729316</xdr:colOff>
      <xdr:row>74</xdr:row>
      <xdr:rowOff>758143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1DE183A6-0F29-4A05-A334-409CC1DFB8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889" r="3482" b="14278"/>
        <a:stretch/>
      </xdr:blipFill>
      <xdr:spPr>
        <a:xfrm>
          <a:off x="10638368" y="45766566"/>
          <a:ext cx="1695448" cy="722160"/>
        </a:xfrm>
        <a:prstGeom prst="rect">
          <a:avLst/>
        </a:prstGeom>
      </xdr:spPr>
    </xdr:pic>
    <xdr:clientData/>
  </xdr:twoCellAnchor>
  <xdr:twoCellAnchor editAs="oneCell">
    <xdr:from>
      <xdr:col>7</xdr:col>
      <xdr:colOff>27519</xdr:colOff>
      <xdr:row>75</xdr:row>
      <xdr:rowOff>29633</xdr:rowOff>
    </xdr:from>
    <xdr:to>
      <xdr:col>7</xdr:col>
      <xdr:colOff>1722967</xdr:colOff>
      <xdr:row>75</xdr:row>
      <xdr:rowOff>751793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63CFC73-D01A-4A9E-86BE-7D01A7FD30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889" r="3482" b="14278"/>
        <a:stretch/>
      </xdr:blipFill>
      <xdr:spPr>
        <a:xfrm>
          <a:off x="10632019" y="46543383"/>
          <a:ext cx="1695448" cy="722160"/>
        </a:xfrm>
        <a:prstGeom prst="rect">
          <a:avLst/>
        </a:prstGeom>
      </xdr:spPr>
    </xdr:pic>
    <xdr:clientData/>
  </xdr:twoCellAnchor>
  <xdr:twoCellAnchor editAs="oneCell">
    <xdr:from>
      <xdr:col>7</xdr:col>
      <xdr:colOff>38098</xdr:colOff>
      <xdr:row>72</xdr:row>
      <xdr:rowOff>35983</xdr:rowOff>
    </xdr:from>
    <xdr:to>
      <xdr:col>7</xdr:col>
      <xdr:colOff>1718733</xdr:colOff>
      <xdr:row>72</xdr:row>
      <xdr:rowOff>779754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F038AB2-A711-47E3-AE2F-24D2C0A3A7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22" b="44507"/>
        <a:stretch/>
      </xdr:blipFill>
      <xdr:spPr>
        <a:xfrm>
          <a:off x="10642598" y="44168483"/>
          <a:ext cx="1680635" cy="743771"/>
        </a:xfrm>
        <a:prstGeom prst="rect">
          <a:avLst/>
        </a:prstGeom>
      </xdr:spPr>
    </xdr:pic>
    <xdr:clientData/>
  </xdr:twoCellAnchor>
  <xdr:twoCellAnchor editAs="oneCell">
    <xdr:from>
      <xdr:col>7</xdr:col>
      <xdr:colOff>33865</xdr:colOff>
      <xdr:row>71</xdr:row>
      <xdr:rowOff>31750</xdr:rowOff>
    </xdr:from>
    <xdr:to>
      <xdr:col>7</xdr:col>
      <xdr:colOff>1714500</xdr:colOff>
      <xdr:row>71</xdr:row>
      <xdr:rowOff>775521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CF51236C-8085-4ADD-8B41-36F0311728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22" b="44507"/>
        <a:stretch/>
      </xdr:blipFill>
      <xdr:spPr>
        <a:xfrm>
          <a:off x="10638365" y="43370500"/>
          <a:ext cx="1680635" cy="743771"/>
        </a:xfrm>
        <a:prstGeom prst="rect">
          <a:avLst/>
        </a:prstGeom>
      </xdr:spPr>
    </xdr:pic>
    <xdr:clientData/>
  </xdr:twoCellAnchor>
  <xdr:twoCellAnchor editAs="oneCell">
    <xdr:from>
      <xdr:col>7</xdr:col>
      <xdr:colOff>24612</xdr:colOff>
      <xdr:row>64</xdr:row>
      <xdr:rowOff>21958</xdr:rowOff>
    </xdr:from>
    <xdr:to>
      <xdr:col>7</xdr:col>
      <xdr:colOff>1735666</xdr:colOff>
      <xdr:row>64</xdr:row>
      <xdr:rowOff>749305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C34F4D-C496-4577-BCAF-FD674648F6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000" r="54332" b="3389"/>
        <a:stretch/>
      </xdr:blipFill>
      <xdr:spPr>
        <a:xfrm rot="5400000">
          <a:off x="11120965" y="38656688"/>
          <a:ext cx="727347" cy="1711054"/>
        </a:xfrm>
        <a:prstGeom prst="rect">
          <a:avLst/>
        </a:prstGeom>
      </xdr:spPr>
    </xdr:pic>
    <xdr:clientData/>
  </xdr:twoCellAnchor>
  <xdr:twoCellAnchor editAs="oneCell">
    <xdr:from>
      <xdr:col>7</xdr:col>
      <xdr:colOff>42332</xdr:colOff>
      <xdr:row>61</xdr:row>
      <xdr:rowOff>31750</xdr:rowOff>
    </xdr:from>
    <xdr:to>
      <xdr:col>7</xdr:col>
      <xdr:colOff>1725083</xdr:colOff>
      <xdr:row>61</xdr:row>
      <xdr:rowOff>837322</xdr:rowOff>
    </xdr:to>
    <xdr:pic>
      <xdr:nvPicPr>
        <xdr:cNvPr id="518" name="Imagem 517">
          <a:extLst>
            <a:ext uri="{FF2B5EF4-FFF2-40B4-BE49-F238E27FC236}">
              <a16:creationId xmlns:a16="http://schemas.microsoft.com/office/drawing/2014/main" id="{BDF9B13A-4A46-432B-B422-1D881E635E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33" t="33704" r="33056" b="49630"/>
        <a:stretch/>
      </xdr:blipFill>
      <xdr:spPr>
        <a:xfrm>
          <a:off x="10646832" y="36787667"/>
          <a:ext cx="1682751" cy="805572"/>
        </a:xfrm>
        <a:prstGeom prst="rect">
          <a:avLst/>
        </a:prstGeom>
      </xdr:spPr>
    </xdr:pic>
    <xdr:clientData/>
  </xdr:twoCellAnchor>
  <xdr:twoCellAnchor editAs="oneCell">
    <xdr:from>
      <xdr:col>7</xdr:col>
      <xdr:colOff>40220</xdr:colOff>
      <xdr:row>57</xdr:row>
      <xdr:rowOff>42336</xdr:rowOff>
    </xdr:from>
    <xdr:to>
      <xdr:col>7</xdr:col>
      <xdr:colOff>1711351</xdr:colOff>
      <xdr:row>57</xdr:row>
      <xdr:rowOff>751417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32F5224-8300-4D06-899A-55B7AA4EE5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528" r="3112" b="31639"/>
        <a:stretch/>
      </xdr:blipFill>
      <xdr:spPr>
        <a:xfrm>
          <a:off x="10644720" y="33485669"/>
          <a:ext cx="1671131" cy="709081"/>
        </a:xfrm>
        <a:prstGeom prst="rect">
          <a:avLst/>
        </a:prstGeom>
      </xdr:spPr>
    </xdr:pic>
    <xdr:clientData/>
  </xdr:twoCellAnchor>
  <xdr:twoCellAnchor editAs="oneCell">
    <xdr:from>
      <xdr:col>7</xdr:col>
      <xdr:colOff>21167</xdr:colOff>
      <xdr:row>59</xdr:row>
      <xdr:rowOff>52917</xdr:rowOff>
    </xdr:from>
    <xdr:to>
      <xdr:col>7</xdr:col>
      <xdr:colOff>1725085</xdr:colOff>
      <xdr:row>59</xdr:row>
      <xdr:rowOff>859558</xdr:rowOff>
    </xdr:to>
    <xdr:pic>
      <xdr:nvPicPr>
        <xdr:cNvPr id="494" name="Imagem 493">
          <a:extLst>
            <a:ext uri="{FF2B5EF4-FFF2-40B4-BE49-F238E27FC236}">
              <a16:creationId xmlns:a16="http://schemas.microsoft.com/office/drawing/2014/main" id="{98936460-92AA-42A6-AA66-33A3727A7B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92" t="68499" r="29592" b="19139"/>
        <a:stretch/>
      </xdr:blipFill>
      <xdr:spPr>
        <a:xfrm>
          <a:off x="10625667" y="37126334"/>
          <a:ext cx="1703918" cy="806641"/>
        </a:xfrm>
        <a:prstGeom prst="rect">
          <a:avLst/>
        </a:prstGeom>
      </xdr:spPr>
    </xdr:pic>
    <xdr:clientData/>
  </xdr:twoCellAnchor>
  <xdr:twoCellAnchor editAs="oneCell">
    <xdr:from>
      <xdr:col>7</xdr:col>
      <xdr:colOff>31749</xdr:colOff>
      <xdr:row>48</xdr:row>
      <xdr:rowOff>0</xdr:rowOff>
    </xdr:from>
    <xdr:to>
      <xdr:col>7</xdr:col>
      <xdr:colOff>1733554</xdr:colOff>
      <xdr:row>48</xdr:row>
      <xdr:rowOff>698502</xdr:rowOff>
    </xdr:to>
    <xdr:pic>
      <xdr:nvPicPr>
        <xdr:cNvPr id="488" name="Imagem 487">
          <a:extLst>
            <a:ext uri="{FF2B5EF4-FFF2-40B4-BE49-F238E27FC236}">
              <a16:creationId xmlns:a16="http://schemas.microsoft.com/office/drawing/2014/main" id="{309D644F-B02B-4BF7-94D0-7EBEF67447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33" t="43815" r="14222" b="15444"/>
        <a:stretch/>
      </xdr:blipFill>
      <xdr:spPr>
        <a:xfrm>
          <a:off x="10636249" y="27707167"/>
          <a:ext cx="1701805" cy="698502"/>
        </a:xfrm>
        <a:prstGeom prst="rect">
          <a:avLst/>
        </a:prstGeom>
      </xdr:spPr>
    </xdr:pic>
    <xdr:clientData/>
  </xdr:twoCellAnchor>
  <xdr:twoCellAnchor editAs="oneCell">
    <xdr:from>
      <xdr:col>7</xdr:col>
      <xdr:colOff>21167</xdr:colOff>
      <xdr:row>49</xdr:row>
      <xdr:rowOff>31748</xdr:rowOff>
    </xdr:from>
    <xdr:to>
      <xdr:col>7</xdr:col>
      <xdr:colOff>1722972</xdr:colOff>
      <xdr:row>49</xdr:row>
      <xdr:rowOff>730250</xdr:rowOff>
    </xdr:to>
    <xdr:pic>
      <xdr:nvPicPr>
        <xdr:cNvPr id="487" name="Imagem 486">
          <a:extLst>
            <a:ext uri="{FF2B5EF4-FFF2-40B4-BE49-F238E27FC236}">
              <a16:creationId xmlns:a16="http://schemas.microsoft.com/office/drawing/2014/main" id="{5B7B91F1-208A-43E0-BB73-822DD04F57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33" t="43815" r="14222" b="15444"/>
        <a:stretch/>
      </xdr:blipFill>
      <xdr:spPr>
        <a:xfrm>
          <a:off x="10625667" y="28627915"/>
          <a:ext cx="1701805" cy="698502"/>
        </a:xfrm>
        <a:prstGeom prst="rect">
          <a:avLst/>
        </a:prstGeom>
      </xdr:spPr>
    </xdr:pic>
    <xdr:clientData/>
  </xdr:twoCellAnchor>
  <xdr:twoCellAnchor editAs="oneCell">
    <xdr:from>
      <xdr:col>7</xdr:col>
      <xdr:colOff>37042</xdr:colOff>
      <xdr:row>50</xdr:row>
      <xdr:rowOff>37048</xdr:rowOff>
    </xdr:from>
    <xdr:to>
      <xdr:col>7</xdr:col>
      <xdr:colOff>1718273</xdr:colOff>
      <xdr:row>50</xdr:row>
      <xdr:rowOff>772586</xdr:rowOff>
    </xdr:to>
    <xdr:pic>
      <xdr:nvPicPr>
        <xdr:cNvPr id="482" name="Imagem 481">
          <a:extLst>
            <a:ext uri="{FF2B5EF4-FFF2-40B4-BE49-F238E27FC236}">
              <a16:creationId xmlns:a16="http://schemas.microsoft.com/office/drawing/2014/main" id="{BF9182E0-78E2-40B4-846C-A1814678D5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33" t="37334" r="24639" b="12296"/>
        <a:stretch/>
      </xdr:blipFill>
      <xdr:spPr>
        <a:xfrm rot="5400000">
          <a:off x="11114389" y="29028201"/>
          <a:ext cx="735538" cy="1681231"/>
        </a:xfrm>
        <a:prstGeom prst="rect">
          <a:avLst/>
        </a:prstGeom>
      </xdr:spPr>
    </xdr:pic>
    <xdr:clientData/>
  </xdr:twoCellAnchor>
  <xdr:twoCellAnchor editAs="oneCell">
    <xdr:from>
      <xdr:col>7</xdr:col>
      <xdr:colOff>47621</xdr:colOff>
      <xdr:row>46</xdr:row>
      <xdr:rowOff>26458</xdr:rowOff>
    </xdr:from>
    <xdr:to>
      <xdr:col>7</xdr:col>
      <xdr:colOff>1725082</xdr:colOff>
      <xdr:row>46</xdr:row>
      <xdr:rowOff>615614</xdr:rowOff>
    </xdr:to>
    <xdr:pic>
      <xdr:nvPicPr>
        <xdr:cNvPr id="479" name="Imagem 478">
          <a:extLst>
            <a:ext uri="{FF2B5EF4-FFF2-40B4-BE49-F238E27FC236}">
              <a16:creationId xmlns:a16="http://schemas.microsoft.com/office/drawing/2014/main" id="{61A63C93-7F95-4BEC-8EEE-B2E283E795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89" t="39778" r="34149" b="50222"/>
        <a:stretch/>
      </xdr:blipFill>
      <xdr:spPr>
        <a:xfrm rot="10800000">
          <a:off x="10652121" y="26400125"/>
          <a:ext cx="1677461" cy="589156"/>
        </a:xfrm>
        <a:prstGeom prst="rect">
          <a:avLst/>
        </a:prstGeom>
      </xdr:spPr>
    </xdr:pic>
    <xdr:clientData/>
  </xdr:twoCellAnchor>
  <xdr:twoCellAnchor editAs="oneCell">
    <xdr:from>
      <xdr:col>7</xdr:col>
      <xdr:colOff>29635</xdr:colOff>
      <xdr:row>45</xdr:row>
      <xdr:rowOff>40218</xdr:rowOff>
    </xdr:from>
    <xdr:to>
      <xdr:col>7</xdr:col>
      <xdr:colOff>1729317</xdr:colOff>
      <xdr:row>45</xdr:row>
      <xdr:rowOff>877623</xdr:rowOff>
    </xdr:to>
    <xdr:pic>
      <xdr:nvPicPr>
        <xdr:cNvPr id="476" name="Imagem 475">
          <a:extLst>
            <a:ext uri="{FF2B5EF4-FFF2-40B4-BE49-F238E27FC236}">
              <a16:creationId xmlns:a16="http://schemas.microsoft.com/office/drawing/2014/main" id="{0DEECBCD-24CA-4680-BACA-CA68F74FEB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2" b="15185"/>
        <a:stretch/>
      </xdr:blipFill>
      <xdr:spPr>
        <a:xfrm>
          <a:off x="10634135" y="25503718"/>
          <a:ext cx="1699682" cy="837405"/>
        </a:xfrm>
        <a:prstGeom prst="rect">
          <a:avLst/>
        </a:prstGeom>
      </xdr:spPr>
    </xdr:pic>
    <xdr:clientData/>
  </xdr:twoCellAnchor>
  <xdr:twoCellAnchor editAs="oneCell">
    <xdr:from>
      <xdr:col>7</xdr:col>
      <xdr:colOff>35985</xdr:colOff>
      <xdr:row>44</xdr:row>
      <xdr:rowOff>35984</xdr:rowOff>
    </xdr:from>
    <xdr:to>
      <xdr:col>7</xdr:col>
      <xdr:colOff>1735667</xdr:colOff>
      <xdr:row>44</xdr:row>
      <xdr:rowOff>873389</xdr:rowOff>
    </xdr:to>
    <xdr:pic>
      <xdr:nvPicPr>
        <xdr:cNvPr id="475" name="Imagem 474">
          <a:extLst>
            <a:ext uri="{FF2B5EF4-FFF2-40B4-BE49-F238E27FC236}">
              <a16:creationId xmlns:a16="http://schemas.microsoft.com/office/drawing/2014/main" id="{856CD295-3BFA-416F-ACD3-A085D10418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2" b="15185"/>
        <a:stretch/>
      </xdr:blipFill>
      <xdr:spPr>
        <a:xfrm>
          <a:off x="10640485" y="24599901"/>
          <a:ext cx="1699682" cy="837405"/>
        </a:xfrm>
        <a:prstGeom prst="rect">
          <a:avLst/>
        </a:prstGeom>
      </xdr:spPr>
    </xdr:pic>
    <xdr:clientData/>
  </xdr:twoCellAnchor>
  <xdr:twoCellAnchor editAs="oneCell">
    <xdr:from>
      <xdr:col>7</xdr:col>
      <xdr:colOff>31749</xdr:colOff>
      <xdr:row>36</xdr:row>
      <xdr:rowOff>31758</xdr:rowOff>
    </xdr:from>
    <xdr:to>
      <xdr:col>7</xdr:col>
      <xdr:colOff>1725082</xdr:colOff>
      <xdr:row>36</xdr:row>
      <xdr:rowOff>801456</xdr:rowOff>
    </xdr:to>
    <xdr:pic>
      <xdr:nvPicPr>
        <xdr:cNvPr id="437" name="Imagem 436">
          <a:extLst>
            <a:ext uri="{FF2B5EF4-FFF2-40B4-BE49-F238E27FC236}">
              <a16:creationId xmlns:a16="http://schemas.microsoft.com/office/drawing/2014/main" id="{9BDF6D62-4DE7-1CFD-65B5-9ED2C842CB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74" t="28333" r="62778" b="33472"/>
        <a:stretch/>
      </xdr:blipFill>
      <xdr:spPr>
        <a:xfrm rot="5400000">
          <a:off x="11098067" y="18884523"/>
          <a:ext cx="769698" cy="1693333"/>
        </a:xfrm>
        <a:prstGeom prst="rect">
          <a:avLst/>
        </a:prstGeom>
      </xdr:spPr>
    </xdr:pic>
    <xdr:clientData/>
  </xdr:twoCellAnchor>
  <xdr:twoCellAnchor editAs="oneCell">
    <xdr:from>
      <xdr:col>7</xdr:col>
      <xdr:colOff>31749</xdr:colOff>
      <xdr:row>35</xdr:row>
      <xdr:rowOff>31749</xdr:rowOff>
    </xdr:from>
    <xdr:to>
      <xdr:col>7</xdr:col>
      <xdr:colOff>1728842</xdr:colOff>
      <xdr:row>35</xdr:row>
      <xdr:rowOff>853488</xdr:rowOff>
    </xdr:to>
    <xdr:pic>
      <xdr:nvPicPr>
        <xdr:cNvPr id="446" name="Imagem 445">
          <a:extLst>
            <a:ext uri="{FF2B5EF4-FFF2-40B4-BE49-F238E27FC236}">
              <a16:creationId xmlns:a16="http://schemas.microsoft.com/office/drawing/2014/main" id="{5C243315-BEFE-4B5D-91D4-518AF45ECD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4" t="30889" r="22296" b="53556"/>
        <a:stretch/>
      </xdr:blipFill>
      <xdr:spPr>
        <a:xfrm>
          <a:off x="10636249" y="18457332"/>
          <a:ext cx="1697093" cy="821739"/>
        </a:xfrm>
        <a:prstGeom prst="rect">
          <a:avLst/>
        </a:prstGeom>
      </xdr:spPr>
    </xdr:pic>
    <xdr:clientData/>
  </xdr:twoCellAnchor>
  <xdr:twoCellAnchor editAs="oneCell">
    <xdr:from>
      <xdr:col>7</xdr:col>
      <xdr:colOff>31749</xdr:colOff>
      <xdr:row>34</xdr:row>
      <xdr:rowOff>31749</xdr:rowOff>
    </xdr:from>
    <xdr:to>
      <xdr:col>7</xdr:col>
      <xdr:colOff>1728842</xdr:colOff>
      <xdr:row>34</xdr:row>
      <xdr:rowOff>853488</xdr:rowOff>
    </xdr:to>
    <xdr:pic>
      <xdr:nvPicPr>
        <xdr:cNvPr id="445" name="Imagem 444">
          <a:extLst>
            <a:ext uri="{FF2B5EF4-FFF2-40B4-BE49-F238E27FC236}">
              <a16:creationId xmlns:a16="http://schemas.microsoft.com/office/drawing/2014/main" id="{445AEF2B-BC29-433F-9BDE-9D2B136EC5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4" t="30889" r="22296" b="53556"/>
        <a:stretch/>
      </xdr:blipFill>
      <xdr:spPr>
        <a:xfrm>
          <a:off x="10636249" y="17578916"/>
          <a:ext cx="1697093" cy="821739"/>
        </a:xfrm>
        <a:prstGeom prst="rect">
          <a:avLst/>
        </a:prstGeom>
      </xdr:spPr>
    </xdr:pic>
    <xdr:clientData/>
  </xdr:twoCellAnchor>
  <xdr:twoCellAnchor editAs="oneCell">
    <xdr:from>
      <xdr:col>7</xdr:col>
      <xdr:colOff>27990</xdr:colOff>
      <xdr:row>33</xdr:row>
      <xdr:rowOff>35511</xdr:rowOff>
    </xdr:from>
    <xdr:to>
      <xdr:col>7</xdr:col>
      <xdr:colOff>1725083</xdr:colOff>
      <xdr:row>33</xdr:row>
      <xdr:rowOff>857250</xdr:rowOff>
    </xdr:to>
    <xdr:pic>
      <xdr:nvPicPr>
        <xdr:cNvPr id="441" name="Imagem 440">
          <a:extLst>
            <a:ext uri="{FF2B5EF4-FFF2-40B4-BE49-F238E27FC236}">
              <a16:creationId xmlns:a16="http://schemas.microsoft.com/office/drawing/2014/main" id="{D0DDC7AE-559E-41E7-A806-19BE9A743B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4" t="30889" r="22296" b="53556"/>
        <a:stretch/>
      </xdr:blipFill>
      <xdr:spPr>
        <a:xfrm>
          <a:off x="10632490" y="16704261"/>
          <a:ext cx="1697093" cy="821739"/>
        </a:xfrm>
        <a:prstGeom prst="rect">
          <a:avLst/>
        </a:prstGeom>
      </xdr:spPr>
    </xdr:pic>
    <xdr:clientData/>
  </xdr:twoCellAnchor>
  <xdr:twoCellAnchor editAs="oneCell">
    <xdr:from>
      <xdr:col>7</xdr:col>
      <xdr:colOff>28897</xdr:colOff>
      <xdr:row>32</xdr:row>
      <xdr:rowOff>36730</xdr:rowOff>
    </xdr:from>
    <xdr:to>
      <xdr:col>7</xdr:col>
      <xdr:colOff>1725083</xdr:colOff>
      <xdr:row>32</xdr:row>
      <xdr:rowOff>899093</xdr:rowOff>
    </xdr:to>
    <xdr:pic>
      <xdr:nvPicPr>
        <xdr:cNvPr id="439" name="Imagem 438">
          <a:extLst>
            <a:ext uri="{FF2B5EF4-FFF2-40B4-BE49-F238E27FC236}">
              <a16:creationId xmlns:a16="http://schemas.microsoft.com/office/drawing/2014/main" id="{B3C02AA2-2AF6-4FB7-B387-CF8652B864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" t="56444" r="74"/>
        <a:stretch/>
      </xdr:blipFill>
      <xdr:spPr>
        <a:xfrm>
          <a:off x="10633397" y="15795313"/>
          <a:ext cx="1696186" cy="862363"/>
        </a:xfrm>
        <a:prstGeom prst="rect">
          <a:avLst/>
        </a:prstGeom>
      </xdr:spPr>
    </xdr:pic>
    <xdr:clientData/>
  </xdr:twoCellAnchor>
  <xdr:twoCellAnchor editAs="oneCell">
    <xdr:from>
      <xdr:col>7</xdr:col>
      <xdr:colOff>35247</xdr:colOff>
      <xdr:row>31</xdr:row>
      <xdr:rowOff>32496</xdr:rowOff>
    </xdr:from>
    <xdr:to>
      <xdr:col>7</xdr:col>
      <xdr:colOff>1735666</xdr:colOff>
      <xdr:row>31</xdr:row>
      <xdr:rowOff>884951</xdr:rowOff>
    </xdr:to>
    <xdr:pic>
      <xdr:nvPicPr>
        <xdr:cNvPr id="438" name="Imagem 437">
          <a:extLst>
            <a:ext uri="{FF2B5EF4-FFF2-40B4-BE49-F238E27FC236}">
              <a16:creationId xmlns:a16="http://schemas.microsoft.com/office/drawing/2014/main" id="{83756CE8-42F7-499A-AD88-9AD154A29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" t="56444" r="74"/>
        <a:stretch/>
      </xdr:blipFill>
      <xdr:spPr>
        <a:xfrm>
          <a:off x="10639747" y="14891496"/>
          <a:ext cx="1700419" cy="852455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21</xdr:row>
      <xdr:rowOff>46566</xdr:rowOff>
    </xdr:from>
    <xdr:to>
      <xdr:col>7</xdr:col>
      <xdr:colOff>1718733</xdr:colOff>
      <xdr:row>21</xdr:row>
      <xdr:rowOff>859094</xdr:rowOff>
    </xdr:to>
    <xdr:pic>
      <xdr:nvPicPr>
        <xdr:cNvPr id="352" name="Imagem 351">
          <a:extLst>
            <a:ext uri="{FF2B5EF4-FFF2-40B4-BE49-F238E27FC236}">
              <a16:creationId xmlns:a16="http://schemas.microsoft.com/office/drawing/2014/main" id="{D6FB8B21-75AA-4916-BE5C-972CAA0AEC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129" t="78299" r="42130" b="174"/>
        <a:stretch/>
      </xdr:blipFill>
      <xdr:spPr>
        <a:xfrm rot="16200000">
          <a:off x="11086178" y="7358455"/>
          <a:ext cx="812528" cy="1661583"/>
        </a:xfrm>
        <a:prstGeom prst="rect">
          <a:avLst/>
        </a:prstGeom>
      </xdr:spPr>
    </xdr:pic>
    <xdr:clientData/>
  </xdr:twoCellAnchor>
  <xdr:twoCellAnchor editAs="oneCell">
    <xdr:from>
      <xdr:col>7</xdr:col>
      <xdr:colOff>63499</xdr:colOff>
      <xdr:row>20</xdr:row>
      <xdr:rowOff>42333</xdr:rowOff>
    </xdr:from>
    <xdr:to>
      <xdr:col>7</xdr:col>
      <xdr:colOff>1725082</xdr:colOff>
      <xdr:row>20</xdr:row>
      <xdr:rowOff>854861</xdr:rowOff>
    </xdr:to>
    <xdr:pic>
      <xdr:nvPicPr>
        <xdr:cNvPr id="351" name="Imagem 350">
          <a:extLst>
            <a:ext uri="{FF2B5EF4-FFF2-40B4-BE49-F238E27FC236}">
              <a16:creationId xmlns:a16="http://schemas.microsoft.com/office/drawing/2014/main" id="{B265462E-754D-5401-08DA-0F2A1FBC22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129" t="78299" r="42130" b="174"/>
        <a:stretch/>
      </xdr:blipFill>
      <xdr:spPr>
        <a:xfrm rot="16200000">
          <a:off x="11092527" y="6475805"/>
          <a:ext cx="812528" cy="1661583"/>
        </a:xfrm>
        <a:prstGeom prst="rect">
          <a:avLst/>
        </a:prstGeom>
      </xdr:spPr>
    </xdr:pic>
    <xdr:clientData/>
  </xdr:twoCellAnchor>
  <xdr:oneCellAnchor>
    <xdr:from>
      <xdr:col>1</xdr:col>
      <xdr:colOff>571725</xdr:colOff>
      <xdr:row>1</xdr:row>
      <xdr:rowOff>1</xdr:rowOff>
    </xdr:from>
    <xdr:ext cx="1686626" cy="1380744"/>
    <xdr:pic>
      <xdr:nvPicPr>
        <xdr:cNvPr id="3" name="Imagem 2">
          <a:extLst>
            <a:ext uri="{FF2B5EF4-FFF2-40B4-BE49-F238E27FC236}">
              <a16:creationId xmlns:a16="http://schemas.microsoft.com/office/drawing/2014/main" id="{99C9E5F9-F06F-4875-8A9E-AE6F514D17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85" t="26119" r="24379" b="29602"/>
        <a:stretch/>
      </xdr:blipFill>
      <xdr:spPr>
        <a:xfrm>
          <a:off x="688956" y="78155"/>
          <a:ext cx="1686626" cy="1380744"/>
        </a:xfrm>
        <a:prstGeom prst="rect">
          <a:avLst/>
        </a:prstGeom>
      </xdr:spPr>
    </xdr:pic>
    <xdr:clientData/>
  </xdr:oneCellAnchor>
  <xdr:twoCellAnchor>
    <xdr:from>
      <xdr:col>7</xdr:col>
      <xdr:colOff>86632</xdr:colOff>
      <xdr:row>21</xdr:row>
      <xdr:rowOff>160339</xdr:rowOff>
    </xdr:from>
    <xdr:to>
      <xdr:col>7</xdr:col>
      <xdr:colOff>609533</xdr:colOff>
      <xdr:row>21</xdr:row>
      <xdr:rowOff>278943</xdr:rowOff>
    </xdr:to>
    <xdr:sp macro="" textlink="">
      <xdr:nvSpPr>
        <xdr:cNvPr id="12" name="Seta: para Baixo 11">
          <a:extLst>
            <a:ext uri="{FF2B5EF4-FFF2-40B4-BE49-F238E27FC236}">
              <a16:creationId xmlns:a16="http://schemas.microsoft.com/office/drawing/2014/main" id="{1E33ABF6-7CAD-4284-B85A-2A1DED9FAD4F}"/>
            </a:ext>
          </a:extLst>
        </xdr:cNvPr>
        <xdr:cNvSpPr/>
      </xdr:nvSpPr>
      <xdr:spPr>
        <a:xfrm rot="17483912">
          <a:off x="10893281" y="769460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955211</xdr:colOff>
      <xdr:row>18</xdr:row>
      <xdr:rowOff>567761</xdr:rowOff>
    </xdr:from>
    <xdr:to>
      <xdr:col>7</xdr:col>
      <xdr:colOff>1478112</xdr:colOff>
      <xdr:row>18</xdr:row>
      <xdr:rowOff>686365</xdr:rowOff>
    </xdr:to>
    <xdr:sp macro="" textlink="">
      <xdr:nvSpPr>
        <xdr:cNvPr id="14" name="Seta: para Baixo 13">
          <a:extLst>
            <a:ext uri="{FF2B5EF4-FFF2-40B4-BE49-F238E27FC236}">
              <a16:creationId xmlns:a16="http://schemas.microsoft.com/office/drawing/2014/main" id="{22DC5EF8-0AAF-4229-8061-A10063D95F98}"/>
            </a:ext>
          </a:extLst>
        </xdr:cNvPr>
        <xdr:cNvSpPr/>
      </xdr:nvSpPr>
      <xdr:spPr>
        <a:xfrm rot="4332369">
          <a:off x="11761860" y="5477362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757116</xdr:colOff>
      <xdr:row>20</xdr:row>
      <xdr:rowOff>617913</xdr:rowOff>
    </xdr:from>
    <xdr:to>
      <xdr:col>7</xdr:col>
      <xdr:colOff>1280017</xdr:colOff>
      <xdr:row>20</xdr:row>
      <xdr:rowOff>736517</xdr:rowOff>
    </xdr:to>
    <xdr:sp macro="" textlink="">
      <xdr:nvSpPr>
        <xdr:cNvPr id="17" name="Seta: para Baixo 16">
          <a:extLst>
            <a:ext uri="{FF2B5EF4-FFF2-40B4-BE49-F238E27FC236}">
              <a16:creationId xmlns:a16="http://schemas.microsoft.com/office/drawing/2014/main" id="{CAD3E023-2C15-420B-B691-1C27DB7828D0}"/>
            </a:ext>
          </a:extLst>
        </xdr:cNvPr>
        <xdr:cNvSpPr/>
      </xdr:nvSpPr>
      <xdr:spPr>
        <a:xfrm rot="14192930">
          <a:off x="11563765" y="7337264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492438</xdr:colOff>
      <xdr:row>19</xdr:row>
      <xdr:rowOff>361701</xdr:rowOff>
    </xdr:from>
    <xdr:to>
      <xdr:col>7</xdr:col>
      <xdr:colOff>1015339</xdr:colOff>
      <xdr:row>19</xdr:row>
      <xdr:rowOff>480305</xdr:rowOff>
    </xdr:to>
    <xdr:sp macro="" textlink="">
      <xdr:nvSpPr>
        <xdr:cNvPr id="21" name="Seta: para Baixo 20">
          <a:extLst>
            <a:ext uri="{FF2B5EF4-FFF2-40B4-BE49-F238E27FC236}">
              <a16:creationId xmlns:a16="http://schemas.microsoft.com/office/drawing/2014/main" id="{3E952B09-209B-4A5D-8D8B-019AC2D00AE9}"/>
            </a:ext>
          </a:extLst>
        </xdr:cNvPr>
        <xdr:cNvSpPr/>
      </xdr:nvSpPr>
      <xdr:spPr>
        <a:xfrm rot="18028674">
          <a:off x="11299087" y="6170885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827473</xdr:colOff>
      <xdr:row>96</xdr:row>
      <xdr:rowOff>516815</xdr:rowOff>
    </xdr:from>
    <xdr:to>
      <xdr:col>7</xdr:col>
      <xdr:colOff>1350374</xdr:colOff>
      <xdr:row>96</xdr:row>
      <xdr:rowOff>635419</xdr:rowOff>
    </xdr:to>
    <xdr:sp macro="" textlink="">
      <xdr:nvSpPr>
        <xdr:cNvPr id="396" name="Seta: para Baixo 395">
          <a:extLst>
            <a:ext uri="{FF2B5EF4-FFF2-40B4-BE49-F238E27FC236}">
              <a16:creationId xmlns:a16="http://schemas.microsoft.com/office/drawing/2014/main" id="{0F1A4B57-FDA9-4CEC-A990-D3BE07BA0BF8}"/>
            </a:ext>
          </a:extLst>
        </xdr:cNvPr>
        <xdr:cNvSpPr/>
      </xdr:nvSpPr>
      <xdr:spPr>
        <a:xfrm rot="4332369">
          <a:off x="11628953" y="60842718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873418</xdr:colOff>
      <xdr:row>100</xdr:row>
      <xdr:rowOff>424406</xdr:rowOff>
    </xdr:from>
    <xdr:to>
      <xdr:col>7</xdr:col>
      <xdr:colOff>1396319</xdr:colOff>
      <xdr:row>100</xdr:row>
      <xdr:rowOff>531933</xdr:rowOff>
    </xdr:to>
    <xdr:sp macro="" textlink="">
      <xdr:nvSpPr>
        <xdr:cNvPr id="397" name="Seta: para Baixo 396">
          <a:extLst>
            <a:ext uri="{FF2B5EF4-FFF2-40B4-BE49-F238E27FC236}">
              <a16:creationId xmlns:a16="http://schemas.microsoft.com/office/drawing/2014/main" id="{6C92EB86-EF62-4267-84DC-68996D5BC590}"/>
            </a:ext>
          </a:extLst>
        </xdr:cNvPr>
        <xdr:cNvSpPr/>
      </xdr:nvSpPr>
      <xdr:spPr>
        <a:xfrm rot="5400000">
          <a:off x="11680436" y="64178202"/>
          <a:ext cx="107527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1709521</xdr:colOff>
      <xdr:row>97</xdr:row>
      <xdr:rowOff>393451</xdr:rowOff>
    </xdr:from>
    <xdr:to>
      <xdr:col>7</xdr:col>
      <xdr:colOff>443839</xdr:colOff>
      <xdr:row>97</xdr:row>
      <xdr:rowOff>512055</xdr:rowOff>
    </xdr:to>
    <xdr:sp macro="" textlink="">
      <xdr:nvSpPr>
        <xdr:cNvPr id="399" name="Seta: para Baixo 398">
          <a:extLst>
            <a:ext uri="{FF2B5EF4-FFF2-40B4-BE49-F238E27FC236}">
              <a16:creationId xmlns:a16="http://schemas.microsoft.com/office/drawing/2014/main" id="{95E48A91-CD80-441A-86BC-0E7F7FF02452}"/>
            </a:ext>
          </a:extLst>
        </xdr:cNvPr>
        <xdr:cNvSpPr/>
      </xdr:nvSpPr>
      <xdr:spPr>
        <a:xfrm rot="18028674">
          <a:off x="10727587" y="54875385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214580</xdr:colOff>
      <xdr:row>101</xdr:row>
      <xdr:rowOff>634526</xdr:rowOff>
    </xdr:from>
    <xdr:to>
      <xdr:col>7</xdr:col>
      <xdr:colOff>737481</xdr:colOff>
      <xdr:row>101</xdr:row>
      <xdr:rowOff>742053</xdr:rowOff>
    </xdr:to>
    <xdr:sp macro="" textlink="">
      <xdr:nvSpPr>
        <xdr:cNvPr id="400" name="Seta: para Baixo 399">
          <a:extLst>
            <a:ext uri="{FF2B5EF4-FFF2-40B4-BE49-F238E27FC236}">
              <a16:creationId xmlns:a16="http://schemas.microsoft.com/office/drawing/2014/main" id="{5CABEEB7-F422-465F-B5AC-D5579A1CBA3F}"/>
            </a:ext>
          </a:extLst>
        </xdr:cNvPr>
        <xdr:cNvSpPr/>
      </xdr:nvSpPr>
      <xdr:spPr>
        <a:xfrm rot="14517799">
          <a:off x="11021598" y="65307595"/>
          <a:ext cx="107527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657920</xdr:colOff>
      <xdr:row>102</xdr:row>
      <xdr:rowOff>220298</xdr:rowOff>
    </xdr:from>
    <xdr:to>
      <xdr:col>7</xdr:col>
      <xdr:colOff>1180821</xdr:colOff>
      <xdr:row>102</xdr:row>
      <xdr:rowOff>327825</xdr:rowOff>
    </xdr:to>
    <xdr:sp macro="" textlink="">
      <xdr:nvSpPr>
        <xdr:cNvPr id="401" name="Seta: para Baixo 400">
          <a:extLst>
            <a:ext uri="{FF2B5EF4-FFF2-40B4-BE49-F238E27FC236}">
              <a16:creationId xmlns:a16="http://schemas.microsoft.com/office/drawing/2014/main" id="{67F95BAE-1D95-43A1-9BD0-E88C916F33F5}"/>
            </a:ext>
          </a:extLst>
        </xdr:cNvPr>
        <xdr:cNvSpPr/>
      </xdr:nvSpPr>
      <xdr:spPr>
        <a:xfrm rot="3007788">
          <a:off x="11464938" y="65790489"/>
          <a:ext cx="107527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5</xdr:col>
      <xdr:colOff>169329</xdr:colOff>
      <xdr:row>15</xdr:row>
      <xdr:rowOff>31751</xdr:rowOff>
    </xdr:from>
    <xdr:to>
      <xdr:col>5</xdr:col>
      <xdr:colOff>3047995</xdr:colOff>
      <xdr:row>15</xdr:row>
      <xdr:rowOff>1865005</xdr:rowOff>
    </xdr:to>
    <xdr:pic>
      <xdr:nvPicPr>
        <xdr:cNvPr id="405" name="Imagem 404">
          <a:extLst>
            <a:ext uri="{FF2B5EF4-FFF2-40B4-BE49-F238E27FC236}">
              <a16:creationId xmlns:a16="http://schemas.microsoft.com/office/drawing/2014/main" id="{6081EF13-1353-C2E4-0941-7678728002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23" t="20736" r="21295" b="6857"/>
        <a:stretch/>
      </xdr:blipFill>
      <xdr:spPr>
        <a:xfrm rot="5400000">
          <a:off x="6237702" y="2355962"/>
          <a:ext cx="1833254" cy="2878666"/>
        </a:xfrm>
        <a:prstGeom prst="rect">
          <a:avLst/>
        </a:prstGeom>
      </xdr:spPr>
    </xdr:pic>
    <xdr:clientData/>
  </xdr:twoCellAnchor>
  <xdr:twoCellAnchor editAs="oneCell">
    <xdr:from>
      <xdr:col>7</xdr:col>
      <xdr:colOff>26459</xdr:colOff>
      <xdr:row>18</xdr:row>
      <xdr:rowOff>26458</xdr:rowOff>
    </xdr:from>
    <xdr:to>
      <xdr:col>7</xdr:col>
      <xdr:colOff>1735667</xdr:colOff>
      <xdr:row>18</xdr:row>
      <xdr:rowOff>877262</xdr:rowOff>
    </xdr:to>
    <xdr:pic>
      <xdr:nvPicPr>
        <xdr:cNvPr id="407" name="Imagem 406">
          <a:extLst>
            <a:ext uri="{FF2B5EF4-FFF2-40B4-BE49-F238E27FC236}">
              <a16:creationId xmlns:a16="http://schemas.microsoft.com/office/drawing/2014/main" id="{C4EE7EF6-2CCF-67F0-05AC-BB80897F53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70" t="36111" r="10742" b="33889"/>
        <a:stretch/>
      </xdr:blipFill>
      <xdr:spPr>
        <a:xfrm>
          <a:off x="10630959" y="5138208"/>
          <a:ext cx="1709208" cy="850804"/>
        </a:xfrm>
        <a:prstGeom prst="rect">
          <a:avLst/>
        </a:prstGeom>
      </xdr:spPr>
    </xdr:pic>
    <xdr:clientData/>
  </xdr:twoCellAnchor>
  <xdr:twoCellAnchor editAs="oneCell">
    <xdr:from>
      <xdr:col>7</xdr:col>
      <xdr:colOff>30692</xdr:colOff>
      <xdr:row>19</xdr:row>
      <xdr:rowOff>30692</xdr:rowOff>
    </xdr:from>
    <xdr:to>
      <xdr:col>8</xdr:col>
      <xdr:colOff>1033</xdr:colOff>
      <xdr:row>19</xdr:row>
      <xdr:rowOff>881496</xdr:rowOff>
    </xdr:to>
    <xdr:pic>
      <xdr:nvPicPr>
        <xdr:cNvPr id="408" name="Imagem 407">
          <a:extLst>
            <a:ext uri="{FF2B5EF4-FFF2-40B4-BE49-F238E27FC236}">
              <a16:creationId xmlns:a16="http://schemas.microsoft.com/office/drawing/2014/main" id="{A72E6B8E-E4D0-46F2-9190-5939545872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70" t="36111" r="10742" b="33889"/>
        <a:stretch/>
      </xdr:blipFill>
      <xdr:spPr>
        <a:xfrm>
          <a:off x="10635192" y="6042025"/>
          <a:ext cx="1709208" cy="850804"/>
        </a:xfrm>
        <a:prstGeom prst="rect">
          <a:avLst/>
        </a:prstGeom>
      </xdr:spPr>
    </xdr:pic>
    <xdr:clientData/>
  </xdr:twoCellAnchor>
  <xdr:twoCellAnchor editAs="oneCell">
    <xdr:from>
      <xdr:col>7</xdr:col>
      <xdr:colOff>26456</xdr:colOff>
      <xdr:row>22</xdr:row>
      <xdr:rowOff>26460</xdr:rowOff>
    </xdr:from>
    <xdr:to>
      <xdr:col>7</xdr:col>
      <xdr:colOff>1725082</xdr:colOff>
      <xdr:row>22</xdr:row>
      <xdr:rowOff>851926</xdr:rowOff>
    </xdr:to>
    <xdr:pic>
      <xdr:nvPicPr>
        <xdr:cNvPr id="410" name="Imagem 409">
          <a:extLst>
            <a:ext uri="{FF2B5EF4-FFF2-40B4-BE49-F238E27FC236}">
              <a16:creationId xmlns:a16="http://schemas.microsoft.com/office/drawing/2014/main" id="{ABB14B39-70BB-ABC1-73F1-6D594AC953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306" r="12592" b="11944"/>
        <a:stretch/>
      </xdr:blipFill>
      <xdr:spPr>
        <a:xfrm rot="10800000">
          <a:off x="10630956" y="8736543"/>
          <a:ext cx="1698626" cy="825466"/>
        </a:xfrm>
        <a:prstGeom prst="rect">
          <a:avLst/>
        </a:prstGeom>
      </xdr:spPr>
    </xdr:pic>
    <xdr:clientData/>
  </xdr:twoCellAnchor>
  <xdr:twoCellAnchor>
    <xdr:from>
      <xdr:col>7</xdr:col>
      <xdr:colOff>590551</xdr:colOff>
      <xdr:row>22</xdr:row>
      <xdr:rowOff>71967</xdr:rowOff>
    </xdr:from>
    <xdr:to>
      <xdr:col>7</xdr:col>
      <xdr:colOff>1113452</xdr:colOff>
      <xdr:row>22</xdr:row>
      <xdr:rowOff>190571</xdr:rowOff>
    </xdr:to>
    <xdr:sp macro="" textlink="">
      <xdr:nvSpPr>
        <xdr:cNvPr id="412" name="Seta: para Baixo 411">
          <a:extLst>
            <a:ext uri="{FF2B5EF4-FFF2-40B4-BE49-F238E27FC236}">
              <a16:creationId xmlns:a16="http://schemas.microsoft.com/office/drawing/2014/main" id="{9FE67FA3-2E5D-4664-BD93-CA753FA4CF9C}"/>
            </a:ext>
          </a:extLst>
        </xdr:cNvPr>
        <xdr:cNvSpPr/>
      </xdr:nvSpPr>
      <xdr:spPr>
        <a:xfrm rot="17483912">
          <a:off x="11397200" y="8579901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30689</xdr:colOff>
      <xdr:row>23</xdr:row>
      <xdr:rowOff>41276</xdr:rowOff>
    </xdr:from>
    <xdr:to>
      <xdr:col>7</xdr:col>
      <xdr:colOff>1729315</xdr:colOff>
      <xdr:row>23</xdr:row>
      <xdr:rowOff>866742</xdr:rowOff>
    </xdr:to>
    <xdr:pic>
      <xdr:nvPicPr>
        <xdr:cNvPr id="413" name="Imagem 412">
          <a:extLst>
            <a:ext uri="{FF2B5EF4-FFF2-40B4-BE49-F238E27FC236}">
              <a16:creationId xmlns:a16="http://schemas.microsoft.com/office/drawing/2014/main" id="{AE8AC9CE-05F6-4D9E-B2D5-2C2B11ED8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306" r="12592" b="11944"/>
        <a:stretch/>
      </xdr:blipFill>
      <xdr:spPr>
        <a:xfrm rot="10800000">
          <a:off x="10635189" y="9619193"/>
          <a:ext cx="1698626" cy="825466"/>
        </a:xfrm>
        <a:prstGeom prst="rect">
          <a:avLst/>
        </a:prstGeom>
      </xdr:spPr>
    </xdr:pic>
    <xdr:clientData/>
  </xdr:twoCellAnchor>
  <xdr:twoCellAnchor>
    <xdr:from>
      <xdr:col>7</xdr:col>
      <xdr:colOff>457201</xdr:colOff>
      <xdr:row>23</xdr:row>
      <xdr:rowOff>203199</xdr:rowOff>
    </xdr:from>
    <xdr:to>
      <xdr:col>7</xdr:col>
      <xdr:colOff>980102</xdr:colOff>
      <xdr:row>23</xdr:row>
      <xdr:rowOff>321803</xdr:rowOff>
    </xdr:to>
    <xdr:sp macro="" textlink="">
      <xdr:nvSpPr>
        <xdr:cNvPr id="414" name="Seta: para Baixo 413">
          <a:extLst>
            <a:ext uri="{FF2B5EF4-FFF2-40B4-BE49-F238E27FC236}">
              <a16:creationId xmlns:a16="http://schemas.microsoft.com/office/drawing/2014/main" id="{A2E139AA-5725-4ACF-87D0-AF799383F513}"/>
            </a:ext>
          </a:extLst>
        </xdr:cNvPr>
        <xdr:cNvSpPr/>
      </xdr:nvSpPr>
      <xdr:spPr>
        <a:xfrm rot="6072643">
          <a:off x="11263850" y="957896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24339</xdr:colOff>
      <xdr:row>24</xdr:row>
      <xdr:rowOff>34927</xdr:rowOff>
    </xdr:from>
    <xdr:to>
      <xdr:col>7</xdr:col>
      <xdr:colOff>1722965</xdr:colOff>
      <xdr:row>25</xdr:row>
      <xdr:rowOff>701</xdr:rowOff>
    </xdr:to>
    <xdr:pic>
      <xdr:nvPicPr>
        <xdr:cNvPr id="415" name="Imagem 414">
          <a:extLst>
            <a:ext uri="{FF2B5EF4-FFF2-40B4-BE49-F238E27FC236}">
              <a16:creationId xmlns:a16="http://schemas.microsoft.com/office/drawing/2014/main" id="{73B48DC4-94D8-4B2F-A795-5873C4B817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306" r="12592" b="11944"/>
        <a:stretch/>
      </xdr:blipFill>
      <xdr:spPr>
        <a:xfrm rot="10800000">
          <a:off x="10628839" y="10512427"/>
          <a:ext cx="1698626" cy="825466"/>
        </a:xfrm>
        <a:prstGeom prst="rect">
          <a:avLst/>
        </a:prstGeom>
      </xdr:spPr>
    </xdr:pic>
    <xdr:clientData/>
  </xdr:twoCellAnchor>
  <xdr:twoCellAnchor>
    <xdr:from>
      <xdr:col>7</xdr:col>
      <xdr:colOff>789518</xdr:colOff>
      <xdr:row>24</xdr:row>
      <xdr:rowOff>270934</xdr:rowOff>
    </xdr:from>
    <xdr:to>
      <xdr:col>7</xdr:col>
      <xdr:colOff>1312419</xdr:colOff>
      <xdr:row>24</xdr:row>
      <xdr:rowOff>389538</xdr:rowOff>
    </xdr:to>
    <xdr:sp macro="" textlink="">
      <xdr:nvSpPr>
        <xdr:cNvPr id="416" name="Seta: para Baixo 415">
          <a:extLst>
            <a:ext uri="{FF2B5EF4-FFF2-40B4-BE49-F238E27FC236}">
              <a16:creationId xmlns:a16="http://schemas.microsoft.com/office/drawing/2014/main" id="{0FE4598F-FE8E-4313-B95F-6E5762B78A0B}"/>
            </a:ext>
          </a:extLst>
        </xdr:cNvPr>
        <xdr:cNvSpPr/>
      </xdr:nvSpPr>
      <xdr:spPr>
        <a:xfrm rot="17433755">
          <a:off x="11596167" y="10546285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31749</xdr:colOff>
      <xdr:row>25</xdr:row>
      <xdr:rowOff>31749</xdr:rowOff>
    </xdr:from>
    <xdr:to>
      <xdr:col>7</xdr:col>
      <xdr:colOff>1714499</xdr:colOff>
      <xdr:row>25</xdr:row>
      <xdr:rowOff>847071</xdr:rowOff>
    </xdr:to>
    <xdr:pic>
      <xdr:nvPicPr>
        <xdr:cNvPr id="418" name="Imagem 417">
          <a:extLst>
            <a:ext uri="{FF2B5EF4-FFF2-40B4-BE49-F238E27FC236}">
              <a16:creationId xmlns:a16="http://schemas.microsoft.com/office/drawing/2014/main" id="{7D5671DE-9DDF-C6B7-CC70-B16A889084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815" r="30926" b="49167"/>
        <a:stretch/>
      </xdr:blipFill>
      <xdr:spPr>
        <a:xfrm rot="5400000">
          <a:off x="11069963" y="10943368"/>
          <a:ext cx="815322" cy="1682750"/>
        </a:xfrm>
        <a:prstGeom prst="rect">
          <a:avLst/>
        </a:prstGeom>
      </xdr:spPr>
    </xdr:pic>
    <xdr:clientData/>
  </xdr:twoCellAnchor>
  <xdr:twoCellAnchor>
    <xdr:from>
      <xdr:col>7</xdr:col>
      <xdr:colOff>836082</xdr:colOff>
      <xdr:row>25</xdr:row>
      <xdr:rowOff>264582</xdr:rowOff>
    </xdr:from>
    <xdr:to>
      <xdr:col>7</xdr:col>
      <xdr:colOff>1358983</xdr:colOff>
      <xdr:row>25</xdr:row>
      <xdr:rowOff>383186</xdr:rowOff>
    </xdr:to>
    <xdr:sp macro="" textlink="">
      <xdr:nvSpPr>
        <xdr:cNvPr id="419" name="Seta: para Baixo 418">
          <a:extLst>
            <a:ext uri="{FF2B5EF4-FFF2-40B4-BE49-F238E27FC236}">
              <a16:creationId xmlns:a16="http://schemas.microsoft.com/office/drawing/2014/main" id="{0E0EF9C9-EC5B-4213-AF75-68F491E8B714}"/>
            </a:ext>
          </a:extLst>
        </xdr:cNvPr>
        <xdr:cNvSpPr/>
      </xdr:nvSpPr>
      <xdr:spPr>
        <a:xfrm rot="17433755">
          <a:off x="11642731" y="11407766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5</xdr:col>
      <xdr:colOff>275164</xdr:colOff>
      <xdr:row>28</xdr:row>
      <xdr:rowOff>21166</xdr:rowOff>
    </xdr:from>
    <xdr:to>
      <xdr:col>5</xdr:col>
      <xdr:colOff>2987910</xdr:colOff>
      <xdr:row>28</xdr:row>
      <xdr:rowOff>1862666</xdr:rowOff>
    </xdr:to>
    <xdr:pic>
      <xdr:nvPicPr>
        <xdr:cNvPr id="421" name="Imagem 420">
          <a:extLst>
            <a:ext uri="{FF2B5EF4-FFF2-40B4-BE49-F238E27FC236}">
              <a16:creationId xmlns:a16="http://schemas.microsoft.com/office/drawing/2014/main" id="{680EAF78-4752-4FC8-FE44-E8F9627EAC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68" t="9836" b="13934"/>
        <a:stretch/>
      </xdr:blipFill>
      <xdr:spPr>
        <a:xfrm rot="10800000" flipH="1">
          <a:off x="5820831" y="12615333"/>
          <a:ext cx="2712746" cy="1841500"/>
        </a:xfrm>
        <a:prstGeom prst="rect">
          <a:avLst/>
        </a:prstGeom>
      </xdr:spPr>
    </xdr:pic>
    <xdr:clientData/>
  </xdr:twoCellAnchor>
  <xdr:twoCellAnchor>
    <xdr:from>
      <xdr:col>7</xdr:col>
      <xdr:colOff>319465</xdr:colOff>
      <xdr:row>35</xdr:row>
      <xdr:rowOff>118007</xdr:rowOff>
    </xdr:from>
    <xdr:to>
      <xdr:col>7</xdr:col>
      <xdr:colOff>842366</xdr:colOff>
      <xdr:row>35</xdr:row>
      <xdr:rowOff>236611</xdr:rowOff>
    </xdr:to>
    <xdr:sp macro="" textlink="">
      <xdr:nvSpPr>
        <xdr:cNvPr id="424" name="Seta: para Baixo 423">
          <a:extLst>
            <a:ext uri="{FF2B5EF4-FFF2-40B4-BE49-F238E27FC236}">
              <a16:creationId xmlns:a16="http://schemas.microsoft.com/office/drawing/2014/main" id="{6D3CE61F-8203-4115-A904-1FE9901F6969}"/>
            </a:ext>
          </a:extLst>
        </xdr:cNvPr>
        <xdr:cNvSpPr/>
      </xdr:nvSpPr>
      <xdr:spPr>
        <a:xfrm rot="17483912">
          <a:off x="11126114" y="18341441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1029295</xdr:colOff>
      <xdr:row>31</xdr:row>
      <xdr:rowOff>356094</xdr:rowOff>
    </xdr:from>
    <xdr:to>
      <xdr:col>7</xdr:col>
      <xdr:colOff>1552196</xdr:colOff>
      <xdr:row>31</xdr:row>
      <xdr:rowOff>474698</xdr:rowOff>
    </xdr:to>
    <xdr:sp macro="" textlink="">
      <xdr:nvSpPr>
        <xdr:cNvPr id="425" name="Seta: para Baixo 424">
          <a:extLst>
            <a:ext uri="{FF2B5EF4-FFF2-40B4-BE49-F238E27FC236}">
              <a16:creationId xmlns:a16="http://schemas.microsoft.com/office/drawing/2014/main" id="{D990F80A-60E1-45DE-99B1-8136E58882E2}"/>
            </a:ext>
          </a:extLst>
        </xdr:cNvPr>
        <xdr:cNvSpPr/>
      </xdr:nvSpPr>
      <xdr:spPr>
        <a:xfrm rot="4332369">
          <a:off x="11835944" y="15012945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683033</xdr:colOff>
      <xdr:row>33</xdr:row>
      <xdr:rowOff>543830</xdr:rowOff>
    </xdr:from>
    <xdr:to>
      <xdr:col>7</xdr:col>
      <xdr:colOff>1205934</xdr:colOff>
      <xdr:row>33</xdr:row>
      <xdr:rowOff>662434</xdr:rowOff>
    </xdr:to>
    <xdr:sp macro="" textlink="">
      <xdr:nvSpPr>
        <xdr:cNvPr id="426" name="Seta: para Baixo 425">
          <a:extLst>
            <a:ext uri="{FF2B5EF4-FFF2-40B4-BE49-F238E27FC236}">
              <a16:creationId xmlns:a16="http://schemas.microsoft.com/office/drawing/2014/main" id="{8C8ACDE3-2F37-48E6-8657-B53297220343}"/>
            </a:ext>
          </a:extLst>
        </xdr:cNvPr>
        <xdr:cNvSpPr/>
      </xdr:nvSpPr>
      <xdr:spPr>
        <a:xfrm rot="14192930">
          <a:off x="11489682" y="17010431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238438</xdr:colOff>
      <xdr:row>32</xdr:row>
      <xdr:rowOff>340535</xdr:rowOff>
    </xdr:from>
    <xdr:to>
      <xdr:col>7</xdr:col>
      <xdr:colOff>761339</xdr:colOff>
      <xdr:row>32</xdr:row>
      <xdr:rowOff>459139</xdr:rowOff>
    </xdr:to>
    <xdr:sp macro="" textlink="">
      <xdr:nvSpPr>
        <xdr:cNvPr id="427" name="Seta: para Baixo 426">
          <a:extLst>
            <a:ext uri="{FF2B5EF4-FFF2-40B4-BE49-F238E27FC236}">
              <a16:creationId xmlns:a16="http://schemas.microsoft.com/office/drawing/2014/main" id="{EA72B3E1-3447-4D93-B212-E2EDAC63A457}"/>
            </a:ext>
          </a:extLst>
        </xdr:cNvPr>
        <xdr:cNvSpPr/>
      </xdr:nvSpPr>
      <xdr:spPr>
        <a:xfrm rot="18028674">
          <a:off x="11045087" y="15896969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611719</xdr:colOff>
      <xdr:row>36</xdr:row>
      <xdr:rowOff>315384</xdr:rowOff>
    </xdr:from>
    <xdr:to>
      <xdr:col>7</xdr:col>
      <xdr:colOff>1134620</xdr:colOff>
      <xdr:row>36</xdr:row>
      <xdr:rowOff>433988</xdr:rowOff>
    </xdr:to>
    <xdr:sp macro="" textlink="">
      <xdr:nvSpPr>
        <xdr:cNvPr id="431" name="Seta: para Baixo 430">
          <a:extLst>
            <a:ext uri="{FF2B5EF4-FFF2-40B4-BE49-F238E27FC236}">
              <a16:creationId xmlns:a16="http://schemas.microsoft.com/office/drawing/2014/main" id="{2DFA1170-2870-408A-9EEF-54D75E4EF61E}"/>
            </a:ext>
          </a:extLst>
        </xdr:cNvPr>
        <xdr:cNvSpPr/>
      </xdr:nvSpPr>
      <xdr:spPr>
        <a:xfrm rot="17483912">
          <a:off x="11418368" y="19427818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224215</xdr:colOff>
      <xdr:row>34</xdr:row>
      <xdr:rowOff>350839</xdr:rowOff>
    </xdr:from>
    <xdr:to>
      <xdr:col>7</xdr:col>
      <xdr:colOff>747116</xdr:colOff>
      <xdr:row>34</xdr:row>
      <xdr:rowOff>469443</xdr:rowOff>
    </xdr:to>
    <xdr:sp macro="" textlink="">
      <xdr:nvSpPr>
        <xdr:cNvPr id="443" name="Seta: para Baixo 442">
          <a:extLst>
            <a:ext uri="{FF2B5EF4-FFF2-40B4-BE49-F238E27FC236}">
              <a16:creationId xmlns:a16="http://schemas.microsoft.com/office/drawing/2014/main" id="{C2872D3F-5843-49EA-B131-9698ACCE2438}"/>
            </a:ext>
          </a:extLst>
        </xdr:cNvPr>
        <xdr:cNvSpPr/>
      </xdr:nvSpPr>
      <xdr:spPr>
        <a:xfrm rot="2844970">
          <a:off x="11030864" y="1769585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42332</xdr:colOff>
      <xdr:row>37</xdr:row>
      <xdr:rowOff>42334</xdr:rowOff>
    </xdr:from>
    <xdr:to>
      <xdr:col>7</xdr:col>
      <xdr:colOff>1672165</xdr:colOff>
      <xdr:row>37</xdr:row>
      <xdr:rowOff>816513</xdr:rowOff>
    </xdr:to>
    <xdr:pic>
      <xdr:nvPicPr>
        <xdr:cNvPr id="451" name="Imagem 450">
          <a:extLst>
            <a:ext uri="{FF2B5EF4-FFF2-40B4-BE49-F238E27FC236}">
              <a16:creationId xmlns:a16="http://schemas.microsoft.com/office/drawing/2014/main" id="{DBA11818-6FCE-8C5E-A814-061D3ECCE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646832" y="20224751"/>
          <a:ext cx="1629833" cy="774179"/>
        </a:xfrm>
        <a:prstGeom prst="rect">
          <a:avLst/>
        </a:prstGeom>
      </xdr:spPr>
    </xdr:pic>
    <xdr:clientData/>
  </xdr:twoCellAnchor>
  <xdr:twoCellAnchor editAs="oneCell">
    <xdr:from>
      <xdr:col>7</xdr:col>
      <xdr:colOff>42332</xdr:colOff>
      <xdr:row>38</xdr:row>
      <xdr:rowOff>42334</xdr:rowOff>
    </xdr:from>
    <xdr:to>
      <xdr:col>7</xdr:col>
      <xdr:colOff>1672165</xdr:colOff>
      <xdr:row>38</xdr:row>
      <xdr:rowOff>816513</xdr:rowOff>
    </xdr:to>
    <xdr:pic>
      <xdr:nvPicPr>
        <xdr:cNvPr id="452" name="Imagem 451">
          <a:extLst>
            <a:ext uri="{FF2B5EF4-FFF2-40B4-BE49-F238E27FC236}">
              <a16:creationId xmlns:a16="http://schemas.microsoft.com/office/drawing/2014/main" id="{82B2D8D4-9D3A-0D1E-612B-76AF0FB5E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646832" y="21092584"/>
          <a:ext cx="1629833" cy="774179"/>
        </a:xfrm>
        <a:prstGeom prst="rect">
          <a:avLst/>
        </a:prstGeom>
      </xdr:spPr>
    </xdr:pic>
    <xdr:clientData/>
  </xdr:twoCellAnchor>
  <xdr:twoCellAnchor>
    <xdr:from>
      <xdr:col>7</xdr:col>
      <xdr:colOff>359833</xdr:colOff>
      <xdr:row>37</xdr:row>
      <xdr:rowOff>560916</xdr:rowOff>
    </xdr:from>
    <xdr:to>
      <xdr:col>7</xdr:col>
      <xdr:colOff>571500</xdr:colOff>
      <xdr:row>37</xdr:row>
      <xdr:rowOff>772583</xdr:rowOff>
    </xdr:to>
    <xdr:sp macro="" textlink="">
      <xdr:nvSpPr>
        <xdr:cNvPr id="453" name="Elipse 452">
          <a:extLst>
            <a:ext uri="{FF2B5EF4-FFF2-40B4-BE49-F238E27FC236}">
              <a16:creationId xmlns:a16="http://schemas.microsoft.com/office/drawing/2014/main" id="{3F5DFC2F-A05F-FF2E-03A4-5291FB35A986}"/>
            </a:ext>
          </a:extLst>
        </xdr:cNvPr>
        <xdr:cNvSpPr/>
      </xdr:nvSpPr>
      <xdr:spPr>
        <a:xfrm>
          <a:off x="10964333" y="20743333"/>
          <a:ext cx="211667" cy="21166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501649</xdr:colOff>
      <xdr:row>38</xdr:row>
      <xdr:rowOff>565150</xdr:rowOff>
    </xdr:from>
    <xdr:to>
      <xdr:col>7</xdr:col>
      <xdr:colOff>713316</xdr:colOff>
      <xdr:row>38</xdr:row>
      <xdr:rowOff>776817</xdr:rowOff>
    </xdr:to>
    <xdr:sp macro="" textlink="">
      <xdr:nvSpPr>
        <xdr:cNvPr id="454" name="Elipse 453">
          <a:extLst>
            <a:ext uri="{FF2B5EF4-FFF2-40B4-BE49-F238E27FC236}">
              <a16:creationId xmlns:a16="http://schemas.microsoft.com/office/drawing/2014/main" id="{2CBA014B-866E-47AD-ABA2-B0408AAA1EB4}"/>
            </a:ext>
          </a:extLst>
        </xdr:cNvPr>
        <xdr:cNvSpPr/>
      </xdr:nvSpPr>
      <xdr:spPr>
        <a:xfrm>
          <a:off x="11106149" y="21615400"/>
          <a:ext cx="211667" cy="21166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5</xdr:col>
      <xdr:colOff>169332</xdr:colOff>
      <xdr:row>41</xdr:row>
      <xdr:rowOff>31749</xdr:rowOff>
    </xdr:from>
    <xdr:to>
      <xdr:col>5</xdr:col>
      <xdr:colOff>3100915</xdr:colOff>
      <xdr:row>41</xdr:row>
      <xdr:rowOff>1869764</xdr:rowOff>
    </xdr:to>
    <xdr:pic>
      <xdr:nvPicPr>
        <xdr:cNvPr id="456" name="Imagem 455">
          <a:extLst>
            <a:ext uri="{FF2B5EF4-FFF2-40B4-BE49-F238E27FC236}">
              <a16:creationId xmlns:a16="http://schemas.microsoft.com/office/drawing/2014/main" id="{FD204459-E913-BA24-1C7D-1202D14D2D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8" t="19629" r="12500" b="6852"/>
        <a:stretch/>
      </xdr:blipFill>
      <xdr:spPr>
        <a:xfrm flipH="1">
          <a:off x="5714999" y="22330832"/>
          <a:ext cx="2931583" cy="1838015"/>
        </a:xfrm>
        <a:prstGeom prst="rect">
          <a:avLst/>
        </a:prstGeom>
      </xdr:spPr>
    </xdr:pic>
    <xdr:clientData/>
  </xdr:twoCellAnchor>
  <xdr:twoCellAnchor>
    <xdr:from>
      <xdr:col>7</xdr:col>
      <xdr:colOff>319465</xdr:colOff>
      <xdr:row>48</xdr:row>
      <xdr:rowOff>118007</xdr:rowOff>
    </xdr:from>
    <xdr:to>
      <xdr:col>7</xdr:col>
      <xdr:colOff>842366</xdr:colOff>
      <xdr:row>48</xdr:row>
      <xdr:rowOff>236611</xdr:rowOff>
    </xdr:to>
    <xdr:sp macro="" textlink="">
      <xdr:nvSpPr>
        <xdr:cNvPr id="463" name="Seta: para Baixo 462">
          <a:extLst>
            <a:ext uri="{FF2B5EF4-FFF2-40B4-BE49-F238E27FC236}">
              <a16:creationId xmlns:a16="http://schemas.microsoft.com/office/drawing/2014/main" id="{82DE9B3A-28EA-42CF-8D89-7A4169321438}"/>
            </a:ext>
          </a:extLst>
        </xdr:cNvPr>
        <xdr:cNvSpPr/>
      </xdr:nvSpPr>
      <xdr:spPr>
        <a:xfrm rot="17483912">
          <a:off x="11126114" y="18341441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637712</xdr:colOff>
      <xdr:row>44</xdr:row>
      <xdr:rowOff>356094</xdr:rowOff>
    </xdr:from>
    <xdr:to>
      <xdr:col>7</xdr:col>
      <xdr:colOff>1160613</xdr:colOff>
      <xdr:row>44</xdr:row>
      <xdr:rowOff>474698</xdr:rowOff>
    </xdr:to>
    <xdr:sp macro="" textlink="">
      <xdr:nvSpPr>
        <xdr:cNvPr id="464" name="Seta: para Baixo 463">
          <a:extLst>
            <a:ext uri="{FF2B5EF4-FFF2-40B4-BE49-F238E27FC236}">
              <a16:creationId xmlns:a16="http://schemas.microsoft.com/office/drawing/2014/main" id="{FA0616CF-5F7B-4609-A1FE-4102C7067A31}"/>
            </a:ext>
          </a:extLst>
        </xdr:cNvPr>
        <xdr:cNvSpPr/>
      </xdr:nvSpPr>
      <xdr:spPr>
        <a:xfrm rot="4332369">
          <a:off x="11444361" y="24717862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704203</xdr:colOff>
      <xdr:row>46</xdr:row>
      <xdr:rowOff>448580</xdr:rowOff>
    </xdr:from>
    <xdr:to>
      <xdr:col>7</xdr:col>
      <xdr:colOff>1227104</xdr:colOff>
      <xdr:row>46</xdr:row>
      <xdr:rowOff>548134</xdr:rowOff>
    </xdr:to>
    <xdr:sp macro="" textlink="">
      <xdr:nvSpPr>
        <xdr:cNvPr id="465" name="Seta: para Baixo 464">
          <a:extLst>
            <a:ext uri="{FF2B5EF4-FFF2-40B4-BE49-F238E27FC236}">
              <a16:creationId xmlns:a16="http://schemas.microsoft.com/office/drawing/2014/main" id="{8F1FF4A9-9E5B-4D56-AFE6-106C18D702B7}"/>
            </a:ext>
          </a:extLst>
        </xdr:cNvPr>
        <xdr:cNvSpPr/>
      </xdr:nvSpPr>
      <xdr:spPr>
        <a:xfrm rot="16200000">
          <a:off x="11520377" y="26610573"/>
          <a:ext cx="9955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376021</xdr:colOff>
      <xdr:row>45</xdr:row>
      <xdr:rowOff>213536</xdr:rowOff>
    </xdr:from>
    <xdr:to>
      <xdr:col>7</xdr:col>
      <xdr:colOff>898922</xdr:colOff>
      <xdr:row>45</xdr:row>
      <xdr:rowOff>332140</xdr:rowOff>
    </xdr:to>
    <xdr:sp macro="" textlink="">
      <xdr:nvSpPr>
        <xdr:cNvPr id="466" name="Seta: para Baixo 465">
          <a:extLst>
            <a:ext uri="{FF2B5EF4-FFF2-40B4-BE49-F238E27FC236}">
              <a16:creationId xmlns:a16="http://schemas.microsoft.com/office/drawing/2014/main" id="{E8AA86B3-21FA-4870-80CD-CE84A3C35F47}"/>
            </a:ext>
          </a:extLst>
        </xdr:cNvPr>
        <xdr:cNvSpPr/>
      </xdr:nvSpPr>
      <xdr:spPr>
        <a:xfrm rot="18028674">
          <a:off x="11182670" y="2547488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950386</xdr:colOff>
      <xdr:row>49</xdr:row>
      <xdr:rowOff>315384</xdr:rowOff>
    </xdr:from>
    <xdr:to>
      <xdr:col>7</xdr:col>
      <xdr:colOff>1473287</xdr:colOff>
      <xdr:row>49</xdr:row>
      <xdr:rowOff>433988</xdr:rowOff>
    </xdr:to>
    <xdr:sp macro="" textlink="">
      <xdr:nvSpPr>
        <xdr:cNvPr id="467" name="Seta: para Baixo 466">
          <a:extLst>
            <a:ext uri="{FF2B5EF4-FFF2-40B4-BE49-F238E27FC236}">
              <a16:creationId xmlns:a16="http://schemas.microsoft.com/office/drawing/2014/main" id="{12F6DFFC-430C-405C-8DFB-6E0F03A9AAD0}"/>
            </a:ext>
          </a:extLst>
        </xdr:cNvPr>
        <xdr:cNvSpPr/>
      </xdr:nvSpPr>
      <xdr:spPr>
        <a:xfrm rot="17483912">
          <a:off x="11757035" y="28709402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224215</xdr:colOff>
      <xdr:row>47</xdr:row>
      <xdr:rowOff>350839</xdr:rowOff>
    </xdr:from>
    <xdr:to>
      <xdr:col>7</xdr:col>
      <xdr:colOff>747116</xdr:colOff>
      <xdr:row>47</xdr:row>
      <xdr:rowOff>469443</xdr:rowOff>
    </xdr:to>
    <xdr:sp macro="" textlink="">
      <xdr:nvSpPr>
        <xdr:cNvPr id="468" name="Seta: para Baixo 467">
          <a:extLst>
            <a:ext uri="{FF2B5EF4-FFF2-40B4-BE49-F238E27FC236}">
              <a16:creationId xmlns:a16="http://schemas.microsoft.com/office/drawing/2014/main" id="{790396BE-988F-43DD-8114-BDADD54D5327}"/>
            </a:ext>
          </a:extLst>
        </xdr:cNvPr>
        <xdr:cNvSpPr/>
      </xdr:nvSpPr>
      <xdr:spPr>
        <a:xfrm rot="2844970">
          <a:off x="11030864" y="1769585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41272</xdr:colOff>
      <xdr:row>47</xdr:row>
      <xdr:rowOff>41274</xdr:rowOff>
    </xdr:from>
    <xdr:to>
      <xdr:col>7</xdr:col>
      <xdr:colOff>1718733</xdr:colOff>
      <xdr:row>47</xdr:row>
      <xdr:rowOff>630430</xdr:rowOff>
    </xdr:to>
    <xdr:pic>
      <xdr:nvPicPr>
        <xdr:cNvPr id="480" name="Imagem 479">
          <a:extLst>
            <a:ext uri="{FF2B5EF4-FFF2-40B4-BE49-F238E27FC236}">
              <a16:creationId xmlns:a16="http://schemas.microsoft.com/office/drawing/2014/main" id="{B570E8B1-6458-4FB4-8952-E394D5A3E6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89" t="39778" r="34149" b="50222"/>
        <a:stretch/>
      </xdr:blipFill>
      <xdr:spPr>
        <a:xfrm rot="10800000">
          <a:off x="10645772" y="27060524"/>
          <a:ext cx="1677461" cy="589156"/>
        </a:xfrm>
        <a:prstGeom prst="rect">
          <a:avLst/>
        </a:prstGeom>
      </xdr:spPr>
    </xdr:pic>
    <xdr:clientData/>
  </xdr:twoCellAnchor>
  <xdr:twoCellAnchor>
    <xdr:from>
      <xdr:col>7</xdr:col>
      <xdr:colOff>507353</xdr:colOff>
      <xdr:row>47</xdr:row>
      <xdr:rowOff>368146</xdr:rowOff>
    </xdr:from>
    <xdr:to>
      <xdr:col>7</xdr:col>
      <xdr:colOff>1030254</xdr:colOff>
      <xdr:row>47</xdr:row>
      <xdr:rowOff>467700</xdr:rowOff>
    </xdr:to>
    <xdr:sp macro="" textlink="">
      <xdr:nvSpPr>
        <xdr:cNvPr id="481" name="Seta: para Baixo 480">
          <a:extLst>
            <a:ext uri="{FF2B5EF4-FFF2-40B4-BE49-F238E27FC236}">
              <a16:creationId xmlns:a16="http://schemas.microsoft.com/office/drawing/2014/main" id="{397317F0-D813-412E-919A-1ED8A82063EC}"/>
            </a:ext>
          </a:extLst>
        </xdr:cNvPr>
        <xdr:cNvSpPr/>
      </xdr:nvSpPr>
      <xdr:spPr>
        <a:xfrm rot="16200000">
          <a:off x="11323527" y="27175722"/>
          <a:ext cx="9955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422275</xdr:colOff>
      <xdr:row>50</xdr:row>
      <xdr:rowOff>189449</xdr:rowOff>
    </xdr:from>
    <xdr:to>
      <xdr:col>7</xdr:col>
      <xdr:colOff>945176</xdr:colOff>
      <xdr:row>50</xdr:row>
      <xdr:rowOff>308053</xdr:rowOff>
    </xdr:to>
    <xdr:sp macro="" textlink="">
      <xdr:nvSpPr>
        <xdr:cNvPr id="484" name="Seta: para Baixo 483">
          <a:extLst>
            <a:ext uri="{FF2B5EF4-FFF2-40B4-BE49-F238E27FC236}">
              <a16:creationId xmlns:a16="http://schemas.microsoft.com/office/drawing/2014/main" id="{C2BC505E-FE4A-4072-95ED-C3A06B98CD8B}"/>
            </a:ext>
          </a:extLst>
        </xdr:cNvPr>
        <xdr:cNvSpPr/>
      </xdr:nvSpPr>
      <xdr:spPr>
        <a:xfrm rot="17483912">
          <a:off x="11228924" y="29451300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42332</xdr:colOff>
      <xdr:row>51</xdr:row>
      <xdr:rowOff>31749</xdr:rowOff>
    </xdr:from>
    <xdr:to>
      <xdr:col>7</xdr:col>
      <xdr:colOff>1723563</xdr:colOff>
      <xdr:row>51</xdr:row>
      <xdr:rowOff>767287</xdr:rowOff>
    </xdr:to>
    <xdr:pic>
      <xdr:nvPicPr>
        <xdr:cNvPr id="485" name="Imagem 484">
          <a:extLst>
            <a:ext uri="{FF2B5EF4-FFF2-40B4-BE49-F238E27FC236}">
              <a16:creationId xmlns:a16="http://schemas.microsoft.com/office/drawing/2014/main" id="{BBE20C2A-06F7-4B67-B312-083EF6F5BF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33" t="37334" r="24639" b="12296"/>
        <a:stretch/>
      </xdr:blipFill>
      <xdr:spPr>
        <a:xfrm rot="5400000">
          <a:off x="11119679" y="29636735"/>
          <a:ext cx="735538" cy="1681231"/>
        </a:xfrm>
        <a:prstGeom prst="rect">
          <a:avLst/>
        </a:prstGeom>
      </xdr:spPr>
    </xdr:pic>
    <xdr:clientData/>
  </xdr:twoCellAnchor>
  <xdr:twoCellAnchor>
    <xdr:from>
      <xdr:col>7</xdr:col>
      <xdr:colOff>190499</xdr:colOff>
      <xdr:row>51</xdr:row>
      <xdr:rowOff>264583</xdr:rowOff>
    </xdr:from>
    <xdr:to>
      <xdr:col>7</xdr:col>
      <xdr:colOff>713400</xdr:colOff>
      <xdr:row>51</xdr:row>
      <xdr:rowOff>383187</xdr:rowOff>
    </xdr:to>
    <xdr:sp macro="" textlink="">
      <xdr:nvSpPr>
        <xdr:cNvPr id="486" name="Seta: para Baixo 485">
          <a:extLst>
            <a:ext uri="{FF2B5EF4-FFF2-40B4-BE49-F238E27FC236}">
              <a16:creationId xmlns:a16="http://schemas.microsoft.com/office/drawing/2014/main" id="{0966C6EA-2BAB-42B7-80D1-24A9F34AB0D1}"/>
            </a:ext>
          </a:extLst>
        </xdr:cNvPr>
        <xdr:cNvSpPr/>
      </xdr:nvSpPr>
      <xdr:spPr>
        <a:xfrm rot="17483912">
          <a:off x="10997148" y="3039426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5</xdr:col>
      <xdr:colOff>31752</xdr:colOff>
      <xdr:row>54</xdr:row>
      <xdr:rowOff>31751</xdr:rowOff>
    </xdr:from>
    <xdr:to>
      <xdr:col>5</xdr:col>
      <xdr:colOff>3231367</xdr:colOff>
      <xdr:row>54</xdr:row>
      <xdr:rowOff>1862668</xdr:rowOff>
    </xdr:to>
    <xdr:pic>
      <xdr:nvPicPr>
        <xdr:cNvPr id="490" name="Imagem 489">
          <a:extLst>
            <a:ext uri="{FF2B5EF4-FFF2-40B4-BE49-F238E27FC236}">
              <a16:creationId xmlns:a16="http://schemas.microsoft.com/office/drawing/2014/main" id="{D4BA5934-846A-4A31-9458-02D56DEDCE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26" t="973" r="8519"/>
        <a:stretch/>
      </xdr:blipFill>
      <xdr:spPr>
        <a:xfrm rot="5400000">
          <a:off x="6261768" y="30525902"/>
          <a:ext cx="1830917" cy="3199615"/>
        </a:xfrm>
        <a:prstGeom prst="rect">
          <a:avLst/>
        </a:prstGeom>
      </xdr:spPr>
    </xdr:pic>
    <xdr:clientData/>
  </xdr:twoCellAnchor>
  <xdr:twoCellAnchor editAs="oneCell">
    <xdr:from>
      <xdr:col>7</xdr:col>
      <xdr:colOff>21167</xdr:colOff>
      <xdr:row>65</xdr:row>
      <xdr:rowOff>21166</xdr:rowOff>
    </xdr:from>
    <xdr:to>
      <xdr:col>7</xdr:col>
      <xdr:colOff>1725083</xdr:colOff>
      <xdr:row>65</xdr:row>
      <xdr:rowOff>714147</xdr:rowOff>
    </xdr:to>
    <xdr:pic>
      <xdr:nvPicPr>
        <xdr:cNvPr id="492" name="Imagem 491">
          <a:extLst>
            <a:ext uri="{FF2B5EF4-FFF2-40B4-BE49-F238E27FC236}">
              <a16:creationId xmlns:a16="http://schemas.microsoft.com/office/drawing/2014/main" id="{50F3EADB-1B18-6086-E972-BFA00DB524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926" t="57500" r="18333" b="13472"/>
        <a:stretch/>
      </xdr:blipFill>
      <xdr:spPr>
        <a:xfrm rot="5400000">
          <a:off x="11131134" y="39414866"/>
          <a:ext cx="692981" cy="1703916"/>
        </a:xfrm>
        <a:prstGeom prst="rect">
          <a:avLst/>
        </a:prstGeom>
      </xdr:spPr>
    </xdr:pic>
    <xdr:clientData/>
  </xdr:twoCellAnchor>
  <xdr:twoCellAnchor editAs="oneCell">
    <xdr:from>
      <xdr:col>7</xdr:col>
      <xdr:colOff>31751</xdr:colOff>
      <xdr:row>63</xdr:row>
      <xdr:rowOff>31748</xdr:rowOff>
    </xdr:from>
    <xdr:to>
      <xdr:col>7</xdr:col>
      <xdr:colOff>1725083</xdr:colOff>
      <xdr:row>63</xdr:row>
      <xdr:rowOff>711275</xdr:rowOff>
    </xdr:to>
    <xdr:pic>
      <xdr:nvPicPr>
        <xdr:cNvPr id="495" name="Imagem 494">
          <a:extLst>
            <a:ext uri="{FF2B5EF4-FFF2-40B4-BE49-F238E27FC236}">
              <a16:creationId xmlns:a16="http://schemas.microsoft.com/office/drawing/2014/main" id="{810BDAB0-8726-48E4-92E3-25AB99162A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48" t="23306" r="23741" b="54889"/>
        <a:stretch/>
      </xdr:blipFill>
      <xdr:spPr>
        <a:xfrm>
          <a:off x="10636251" y="41073915"/>
          <a:ext cx="1693332" cy="679527"/>
        </a:xfrm>
        <a:prstGeom prst="rect">
          <a:avLst/>
        </a:prstGeom>
      </xdr:spPr>
    </xdr:pic>
    <xdr:clientData/>
  </xdr:twoCellAnchor>
  <xdr:twoCellAnchor>
    <xdr:from>
      <xdr:col>7</xdr:col>
      <xdr:colOff>319465</xdr:colOff>
      <xdr:row>63</xdr:row>
      <xdr:rowOff>118007</xdr:rowOff>
    </xdr:from>
    <xdr:to>
      <xdr:col>7</xdr:col>
      <xdr:colOff>842366</xdr:colOff>
      <xdr:row>63</xdr:row>
      <xdr:rowOff>236611</xdr:rowOff>
    </xdr:to>
    <xdr:sp macro="" textlink="">
      <xdr:nvSpPr>
        <xdr:cNvPr id="502" name="Seta: para Baixo 501">
          <a:extLst>
            <a:ext uri="{FF2B5EF4-FFF2-40B4-BE49-F238E27FC236}">
              <a16:creationId xmlns:a16="http://schemas.microsoft.com/office/drawing/2014/main" id="{203C1653-2F80-4452-A558-A78813132692}"/>
            </a:ext>
          </a:extLst>
        </xdr:cNvPr>
        <xdr:cNvSpPr/>
      </xdr:nvSpPr>
      <xdr:spPr>
        <a:xfrm rot="17483912">
          <a:off x="11126114" y="27623025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637712</xdr:colOff>
      <xdr:row>57</xdr:row>
      <xdr:rowOff>356094</xdr:rowOff>
    </xdr:from>
    <xdr:to>
      <xdr:col>7</xdr:col>
      <xdr:colOff>1160613</xdr:colOff>
      <xdr:row>57</xdr:row>
      <xdr:rowOff>474698</xdr:rowOff>
    </xdr:to>
    <xdr:sp macro="" textlink="">
      <xdr:nvSpPr>
        <xdr:cNvPr id="503" name="Seta: para Baixo 502">
          <a:extLst>
            <a:ext uri="{FF2B5EF4-FFF2-40B4-BE49-F238E27FC236}">
              <a16:creationId xmlns:a16="http://schemas.microsoft.com/office/drawing/2014/main" id="{C9B59723-E01F-4DEB-BF8A-2C41629EE78D}"/>
            </a:ext>
          </a:extLst>
        </xdr:cNvPr>
        <xdr:cNvSpPr/>
      </xdr:nvSpPr>
      <xdr:spPr>
        <a:xfrm rot="4332369">
          <a:off x="11444361" y="24717862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376021</xdr:colOff>
      <xdr:row>58</xdr:row>
      <xdr:rowOff>213536</xdr:rowOff>
    </xdr:from>
    <xdr:to>
      <xdr:col>7</xdr:col>
      <xdr:colOff>898922</xdr:colOff>
      <xdr:row>58</xdr:row>
      <xdr:rowOff>332140</xdr:rowOff>
    </xdr:to>
    <xdr:sp macro="" textlink="">
      <xdr:nvSpPr>
        <xdr:cNvPr id="505" name="Seta: para Baixo 504">
          <a:extLst>
            <a:ext uri="{FF2B5EF4-FFF2-40B4-BE49-F238E27FC236}">
              <a16:creationId xmlns:a16="http://schemas.microsoft.com/office/drawing/2014/main" id="{645FE9E8-CB06-4908-8BDD-789B515B77DA}"/>
            </a:ext>
          </a:extLst>
        </xdr:cNvPr>
        <xdr:cNvSpPr/>
      </xdr:nvSpPr>
      <xdr:spPr>
        <a:xfrm rot="18028674">
          <a:off x="11182670" y="2547488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632886</xdr:colOff>
      <xdr:row>64</xdr:row>
      <xdr:rowOff>177801</xdr:rowOff>
    </xdr:from>
    <xdr:to>
      <xdr:col>7</xdr:col>
      <xdr:colOff>1155787</xdr:colOff>
      <xdr:row>64</xdr:row>
      <xdr:rowOff>296405</xdr:rowOff>
    </xdr:to>
    <xdr:sp macro="" textlink="">
      <xdr:nvSpPr>
        <xdr:cNvPr id="506" name="Seta: para Baixo 505">
          <a:extLst>
            <a:ext uri="{FF2B5EF4-FFF2-40B4-BE49-F238E27FC236}">
              <a16:creationId xmlns:a16="http://schemas.microsoft.com/office/drawing/2014/main" id="{C3A9478D-5826-432D-A24F-8DBA9A86476C}"/>
            </a:ext>
          </a:extLst>
        </xdr:cNvPr>
        <xdr:cNvSpPr/>
      </xdr:nvSpPr>
      <xdr:spPr>
        <a:xfrm rot="6113063">
          <a:off x="11439535" y="39102235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104775</xdr:colOff>
      <xdr:row>65</xdr:row>
      <xdr:rowOff>242365</xdr:rowOff>
    </xdr:from>
    <xdr:to>
      <xdr:col>7</xdr:col>
      <xdr:colOff>627676</xdr:colOff>
      <xdr:row>65</xdr:row>
      <xdr:rowOff>360969</xdr:rowOff>
    </xdr:to>
    <xdr:sp macro="" textlink="">
      <xdr:nvSpPr>
        <xdr:cNvPr id="510" name="Seta: para Baixo 509">
          <a:extLst>
            <a:ext uri="{FF2B5EF4-FFF2-40B4-BE49-F238E27FC236}">
              <a16:creationId xmlns:a16="http://schemas.microsoft.com/office/drawing/2014/main" id="{2CDBDD9A-56F6-4594-BD31-1A3982784F05}"/>
            </a:ext>
          </a:extLst>
        </xdr:cNvPr>
        <xdr:cNvSpPr/>
      </xdr:nvSpPr>
      <xdr:spPr>
        <a:xfrm rot="17483912">
          <a:off x="10911424" y="39939383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370416</xdr:colOff>
      <xdr:row>59</xdr:row>
      <xdr:rowOff>508001</xdr:rowOff>
    </xdr:from>
    <xdr:to>
      <xdr:col>7</xdr:col>
      <xdr:colOff>893317</xdr:colOff>
      <xdr:row>59</xdr:row>
      <xdr:rowOff>626605</xdr:rowOff>
    </xdr:to>
    <xdr:sp macro="" textlink="">
      <xdr:nvSpPr>
        <xdr:cNvPr id="513" name="Seta: para Baixo 512">
          <a:extLst>
            <a:ext uri="{FF2B5EF4-FFF2-40B4-BE49-F238E27FC236}">
              <a16:creationId xmlns:a16="http://schemas.microsoft.com/office/drawing/2014/main" id="{7714F8BC-F9F4-4EEB-833E-AC7C6FB073E9}"/>
            </a:ext>
          </a:extLst>
        </xdr:cNvPr>
        <xdr:cNvSpPr/>
      </xdr:nvSpPr>
      <xdr:spPr>
        <a:xfrm rot="18028674">
          <a:off x="11177065" y="37379269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21166</xdr:colOff>
      <xdr:row>60</xdr:row>
      <xdr:rowOff>21166</xdr:rowOff>
    </xdr:from>
    <xdr:to>
      <xdr:col>7</xdr:col>
      <xdr:colOff>1725084</xdr:colOff>
      <xdr:row>60</xdr:row>
      <xdr:rowOff>827807</xdr:rowOff>
    </xdr:to>
    <xdr:pic>
      <xdr:nvPicPr>
        <xdr:cNvPr id="514" name="Imagem 513">
          <a:extLst>
            <a:ext uri="{FF2B5EF4-FFF2-40B4-BE49-F238E27FC236}">
              <a16:creationId xmlns:a16="http://schemas.microsoft.com/office/drawing/2014/main" id="{BBC97F74-2AD0-4BC1-AE5E-051C65AFD3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92" t="68499" r="29592" b="19139"/>
        <a:stretch/>
      </xdr:blipFill>
      <xdr:spPr>
        <a:xfrm>
          <a:off x="10625666" y="37073416"/>
          <a:ext cx="1703918" cy="806641"/>
        </a:xfrm>
        <a:prstGeom prst="rect">
          <a:avLst/>
        </a:prstGeom>
      </xdr:spPr>
    </xdr:pic>
    <xdr:clientData/>
  </xdr:twoCellAnchor>
  <xdr:twoCellAnchor>
    <xdr:from>
      <xdr:col>7</xdr:col>
      <xdr:colOff>666750</xdr:colOff>
      <xdr:row>60</xdr:row>
      <xdr:rowOff>264583</xdr:rowOff>
    </xdr:from>
    <xdr:to>
      <xdr:col>7</xdr:col>
      <xdr:colOff>1189651</xdr:colOff>
      <xdr:row>60</xdr:row>
      <xdr:rowOff>383187</xdr:rowOff>
    </xdr:to>
    <xdr:sp macro="" textlink="">
      <xdr:nvSpPr>
        <xdr:cNvPr id="515" name="Seta: para Baixo 514">
          <a:extLst>
            <a:ext uri="{FF2B5EF4-FFF2-40B4-BE49-F238E27FC236}">
              <a16:creationId xmlns:a16="http://schemas.microsoft.com/office/drawing/2014/main" id="{3EDD20D4-C081-4849-8329-9A5CA4728EB2}"/>
            </a:ext>
          </a:extLst>
        </xdr:cNvPr>
        <xdr:cNvSpPr/>
      </xdr:nvSpPr>
      <xdr:spPr>
        <a:xfrm rot="18028674">
          <a:off x="11473399" y="38024851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44453</xdr:colOff>
      <xdr:row>58</xdr:row>
      <xdr:rowOff>46570</xdr:rowOff>
    </xdr:from>
    <xdr:to>
      <xdr:col>7</xdr:col>
      <xdr:colOff>1715584</xdr:colOff>
      <xdr:row>58</xdr:row>
      <xdr:rowOff>755651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3C10E01-CC99-4B3A-B8B9-6AB53647BA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528" r="3112" b="31639"/>
        <a:stretch/>
      </xdr:blipFill>
      <xdr:spPr>
        <a:xfrm>
          <a:off x="10648953" y="34283653"/>
          <a:ext cx="1671131" cy="709081"/>
        </a:xfrm>
        <a:prstGeom prst="rect">
          <a:avLst/>
        </a:prstGeom>
      </xdr:spPr>
    </xdr:pic>
    <xdr:clientData/>
  </xdr:twoCellAnchor>
  <xdr:twoCellAnchor>
    <xdr:from>
      <xdr:col>7</xdr:col>
      <xdr:colOff>84668</xdr:colOff>
      <xdr:row>61</xdr:row>
      <xdr:rowOff>95249</xdr:rowOff>
    </xdr:from>
    <xdr:to>
      <xdr:col>7</xdr:col>
      <xdr:colOff>607569</xdr:colOff>
      <xdr:row>61</xdr:row>
      <xdr:rowOff>213853</xdr:rowOff>
    </xdr:to>
    <xdr:sp macro="" textlink="">
      <xdr:nvSpPr>
        <xdr:cNvPr id="6" name="Seta: para Baixo 5">
          <a:extLst>
            <a:ext uri="{FF2B5EF4-FFF2-40B4-BE49-F238E27FC236}">
              <a16:creationId xmlns:a16="http://schemas.microsoft.com/office/drawing/2014/main" id="{D49F4552-D910-4BB6-AF4D-3E35CD953659}"/>
            </a:ext>
          </a:extLst>
        </xdr:cNvPr>
        <xdr:cNvSpPr/>
      </xdr:nvSpPr>
      <xdr:spPr>
        <a:xfrm rot="18028674">
          <a:off x="10891317" y="3664901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38103</xdr:colOff>
      <xdr:row>62</xdr:row>
      <xdr:rowOff>40219</xdr:rowOff>
    </xdr:from>
    <xdr:to>
      <xdr:col>7</xdr:col>
      <xdr:colOff>1709234</xdr:colOff>
      <xdr:row>62</xdr:row>
      <xdr:rowOff>749300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E24DFD1-03A3-4F86-A598-8D0475BB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528" r="3112" b="31639"/>
        <a:stretch/>
      </xdr:blipFill>
      <xdr:spPr>
        <a:xfrm>
          <a:off x="10642603" y="37653386"/>
          <a:ext cx="1671131" cy="709081"/>
        </a:xfrm>
        <a:prstGeom prst="rect">
          <a:avLst/>
        </a:prstGeom>
      </xdr:spPr>
    </xdr:pic>
    <xdr:clientData/>
  </xdr:twoCellAnchor>
  <xdr:twoCellAnchor>
    <xdr:from>
      <xdr:col>7</xdr:col>
      <xdr:colOff>630769</xdr:colOff>
      <xdr:row>62</xdr:row>
      <xdr:rowOff>421221</xdr:rowOff>
    </xdr:from>
    <xdr:to>
      <xdr:col>7</xdr:col>
      <xdr:colOff>1153670</xdr:colOff>
      <xdr:row>62</xdr:row>
      <xdr:rowOff>539825</xdr:rowOff>
    </xdr:to>
    <xdr:sp macro="" textlink="">
      <xdr:nvSpPr>
        <xdr:cNvPr id="8" name="Seta: para Baixo 7">
          <a:extLst>
            <a:ext uri="{FF2B5EF4-FFF2-40B4-BE49-F238E27FC236}">
              <a16:creationId xmlns:a16="http://schemas.microsoft.com/office/drawing/2014/main" id="{063315FD-5B38-4CBB-8A2A-A7757111A4E7}"/>
            </a:ext>
          </a:extLst>
        </xdr:cNvPr>
        <xdr:cNvSpPr/>
      </xdr:nvSpPr>
      <xdr:spPr>
        <a:xfrm rot="6847906">
          <a:off x="11437418" y="37832239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5</xdr:col>
      <xdr:colOff>148166</xdr:colOff>
      <xdr:row>68</xdr:row>
      <xdr:rowOff>31750</xdr:rowOff>
    </xdr:from>
    <xdr:to>
      <xdr:col>5</xdr:col>
      <xdr:colOff>3144211</xdr:colOff>
      <xdr:row>68</xdr:row>
      <xdr:rowOff>1862666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E9BC3BEB-455D-5F1F-03C5-9DF982CBDF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64" b="5555"/>
        <a:stretch/>
      </xdr:blipFill>
      <xdr:spPr>
        <a:xfrm>
          <a:off x="5693833" y="41105667"/>
          <a:ext cx="2996045" cy="1830916"/>
        </a:xfrm>
        <a:prstGeom prst="rect">
          <a:avLst/>
        </a:prstGeom>
      </xdr:spPr>
    </xdr:pic>
    <xdr:clientData/>
  </xdr:twoCellAnchor>
  <xdr:twoCellAnchor>
    <xdr:from>
      <xdr:col>7</xdr:col>
      <xdr:colOff>213630</xdr:colOff>
      <xdr:row>75</xdr:row>
      <xdr:rowOff>382591</xdr:rowOff>
    </xdr:from>
    <xdr:to>
      <xdr:col>7</xdr:col>
      <xdr:colOff>736531</xdr:colOff>
      <xdr:row>75</xdr:row>
      <xdr:rowOff>501195</xdr:rowOff>
    </xdr:to>
    <xdr:sp macro="" textlink="">
      <xdr:nvSpPr>
        <xdr:cNvPr id="20" name="Seta: para Baixo 19">
          <a:extLst>
            <a:ext uri="{FF2B5EF4-FFF2-40B4-BE49-F238E27FC236}">
              <a16:creationId xmlns:a16="http://schemas.microsoft.com/office/drawing/2014/main" id="{BECF1458-C139-4162-8627-47A1692EABB6}"/>
            </a:ext>
          </a:extLst>
        </xdr:cNvPr>
        <xdr:cNvSpPr/>
      </xdr:nvSpPr>
      <xdr:spPr>
        <a:xfrm rot="4533172">
          <a:off x="11020279" y="46694192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637712</xdr:colOff>
      <xdr:row>71</xdr:row>
      <xdr:rowOff>356094</xdr:rowOff>
    </xdr:from>
    <xdr:to>
      <xdr:col>7</xdr:col>
      <xdr:colOff>1160613</xdr:colOff>
      <xdr:row>71</xdr:row>
      <xdr:rowOff>474698</xdr:rowOff>
    </xdr:to>
    <xdr:sp macro="" textlink="">
      <xdr:nvSpPr>
        <xdr:cNvPr id="22" name="Seta: para Baixo 21">
          <a:extLst>
            <a:ext uri="{FF2B5EF4-FFF2-40B4-BE49-F238E27FC236}">
              <a16:creationId xmlns:a16="http://schemas.microsoft.com/office/drawing/2014/main" id="{4C9619BC-5F46-4E92-AB96-968BA8AD73DE}"/>
            </a:ext>
          </a:extLst>
        </xdr:cNvPr>
        <xdr:cNvSpPr/>
      </xdr:nvSpPr>
      <xdr:spPr>
        <a:xfrm rot="4332369">
          <a:off x="11444361" y="33597278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1308102</xdr:colOff>
      <xdr:row>73</xdr:row>
      <xdr:rowOff>527053</xdr:rowOff>
    </xdr:from>
    <xdr:to>
      <xdr:col>9</xdr:col>
      <xdr:colOff>31836</xdr:colOff>
      <xdr:row>73</xdr:row>
      <xdr:rowOff>645657</xdr:rowOff>
    </xdr:to>
    <xdr:sp macro="" textlink="">
      <xdr:nvSpPr>
        <xdr:cNvPr id="32" name="Seta: para Baixo 31">
          <a:extLst>
            <a:ext uri="{FF2B5EF4-FFF2-40B4-BE49-F238E27FC236}">
              <a16:creationId xmlns:a16="http://schemas.microsoft.com/office/drawing/2014/main" id="{1F9C4D9B-2417-4107-B75D-232AFC06C7BE}"/>
            </a:ext>
          </a:extLst>
        </xdr:cNvPr>
        <xdr:cNvSpPr/>
      </xdr:nvSpPr>
      <xdr:spPr>
        <a:xfrm rot="6847906">
          <a:off x="12114751" y="45272321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255964</xdr:colOff>
      <xdr:row>72</xdr:row>
      <xdr:rowOff>43923</xdr:rowOff>
    </xdr:from>
    <xdr:to>
      <xdr:col>7</xdr:col>
      <xdr:colOff>778865</xdr:colOff>
      <xdr:row>72</xdr:row>
      <xdr:rowOff>162527</xdr:rowOff>
    </xdr:to>
    <xdr:sp macro="" textlink="">
      <xdr:nvSpPr>
        <xdr:cNvPr id="33" name="Seta: para Baixo 32">
          <a:extLst>
            <a:ext uri="{FF2B5EF4-FFF2-40B4-BE49-F238E27FC236}">
              <a16:creationId xmlns:a16="http://schemas.microsoft.com/office/drawing/2014/main" id="{B4516A27-014D-45AF-9C4C-0592ABED96AD}"/>
            </a:ext>
          </a:extLst>
        </xdr:cNvPr>
        <xdr:cNvSpPr/>
      </xdr:nvSpPr>
      <xdr:spPr>
        <a:xfrm rot="17483912">
          <a:off x="11062613" y="43974274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895351</xdr:colOff>
      <xdr:row>74</xdr:row>
      <xdr:rowOff>463554</xdr:rowOff>
    </xdr:from>
    <xdr:to>
      <xdr:col>7</xdr:col>
      <xdr:colOff>1418252</xdr:colOff>
      <xdr:row>74</xdr:row>
      <xdr:rowOff>582158</xdr:rowOff>
    </xdr:to>
    <xdr:sp macro="" textlink="">
      <xdr:nvSpPr>
        <xdr:cNvPr id="34" name="Seta: para Baixo 33">
          <a:extLst>
            <a:ext uri="{FF2B5EF4-FFF2-40B4-BE49-F238E27FC236}">
              <a16:creationId xmlns:a16="http://schemas.microsoft.com/office/drawing/2014/main" id="{C3D88BE1-6FB6-4E40-B359-AA9C809CF8A3}"/>
            </a:ext>
          </a:extLst>
        </xdr:cNvPr>
        <xdr:cNvSpPr/>
      </xdr:nvSpPr>
      <xdr:spPr>
        <a:xfrm rot="6847906">
          <a:off x="11702000" y="45991988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31748</xdr:colOff>
      <xdr:row>76</xdr:row>
      <xdr:rowOff>29633</xdr:rowOff>
    </xdr:from>
    <xdr:to>
      <xdr:col>7</xdr:col>
      <xdr:colOff>1712383</xdr:colOff>
      <xdr:row>76</xdr:row>
      <xdr:rowOff>773404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63C6A060-3AE1-4B58-830B-721BC75F90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22" b="44507"/>
        <a:stretch/>
      </xdr:blipFill>
      <xdr:spPr>
        <a:xfrm>
          <a:off x="10636248" y="47315966"/>
          <a:ext cx="1680635" cy="743771"/>
        </a:xfrm>
        <a:prstGeom prst="rect">
          <a:avLst/>
        </a:prstGeom>
      </xdr:spPr>
    </xdr:pic>
    <xdr:clientData/>
  </xdr:twoCellAnchor>
  <xdr:twoCellAnchor>
    <xdr:from>
      <xdr:col>7</xdr:col>
      <xdr:colOff>260197</xdr:colOff>
      <xdr:row>76</xdr:row>
      <xdr:rowOff>365655</xdr:rowOff>
    </xdr:from>
    <xdr:to>
      <xdr:col>7</xdr:col>
      <xdr:colOff>783098</xdr:colOff>
      <xdr:row>76</xdr:row>
      <xdr:rowOff>484259</xdr:rowOff>
    </xdr:to>
    <xdr:sp macro="" textlink="">
      <xdr:nvSpPr>
        <xdr:cNvPr id="44" name="Seta: para Baixo 43">
          <a:extLst>
            <a:ext uri="{FF2B5EF4-FFF2-40B4-BE49-F238E27FC236}">
              <a16:creationId xmlns:a16="http://schemas.microsoft.com/office/drawing/2014/main" id="{2168E40E-7831-4971-9A14-9205BFBB1595}"/>
            </a:ext>
          </a:extLst>
        </xdr:cNvPr>
        <xdr:cNvSpPr/>
      </xdr:nvSpPr>
      <xdr:spPr>
        <a:xfrm rot="17483912">
          <a:off x="11066846" y="47449839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35981</xdr:colOff>
      <xdr:row>77</xdr:row>
      <xdr:rowOff>23283</xdr:rowOff>
    </xdr:from>
    <xdr:to>
      <xdr:col>7</xdr:col>
      <xdr:colOff>1716616</xdr:colOff>
      <xdr:row>77</xdr:row>
      <xdr:rowOff>767054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53512C3F-61BF-471A-AE59-B643879208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22" b="44507"/>
        <a:stretch/>
      </xdr:blipFill>
      <xdr:spPr>
        <a:xfrm>
          <a:off x="10640481" y="48124533"/>
          <a:ext cx="1680635" cy="743771"/>
        </a:xfrm>
        <a:prstGeom prst="rect">
          <a:avLst/>
        </a:prstGeom>
      </xdr:spPr>
    </xdr:pic>
    <xdr:clientData/>
  </xdr:twoCellAnchor>
  <xdr:twoCellAnchor>
    <xdr:from>
      <xdr:col>7</xdr:col>
      <xdr:colOff>708930</xdr:colOff>
      <xdr:row>77</xdr:row>
      <xdr:rowOff>422806</xdr:rowOff>
    </xdr:from>
    <xdr:to>
      <xdr:col>7</xdr:col>
      <xdr:colOff>1231831</xdr:colOff>
      <xdr:row>77</xdr:row>
      <xdr:rowOff>541410</xdr:rowOff>
    </xdr:to>
    <xdr:sp macro="" textlink="">
      <xdr:nvSpPr>
        <xdr:cNvPr id="46" name="Seta: para Baixo 45">
          <a:extLst>
            <a:ext uri="{FF2B5EF4-FFF2-40B4-BE49-F238E27FC236}">
              <a16:creationId xmlns:a16="http://schemas.microsoft.com/office/drawing/2014/main" id="{08829398-390D-4238-BFB0-800E2E270794}"/>
            </a:ext>
          </a:extLst>
        </xdr:cNvPr>
        <xdr:cNvSpPr/>
      </xdr:nvSpPr>
      <xdr:spPr>
        <a:xfrm rot="17483912">
          <a:off x="11515579" y="4832190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38099</xdr:colOff>
      <xdr:row>78</xdr:row>
      <xdr:rowOff>38100</xdr:rowOff>
    </xdr:from>
    <xdr:to>
      <xdr:col>7</xdr:col>
      <xdr:colOff>1717544</xdr:colOff>
      <xdr:row>78</xdr:row>
      <xdr:rowOff>675610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35E6AAE3-39A7-A465-AC71-53E8722687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218" t="32039" r="19776" b="58327"/>
        <a:stretch/>
      </xdr:blipFill>
      <xdr:spPr>
        <a:xfrm>
          <a:off x="10637430" y="48803885"/>
          <a:ext cx="1679445" cy="637510"/>
        </a:xfrm>
        <a:prstGeom prst="rect">
          <a:avLst/>
        </a:prstGeom>
      </xdr:spPr>
    </xdr:pic>
    <xdr:clientData/>
  </xdr:twoCellAnchor>
  <xdr:twoCellAnchor>
    <xdr:from>
      <xdr:col>7</xdr:col>
      <xdr:colOff>371897</xdr:colOff>
      <xdr:row>84</xdr:row>
      <xdr:rowOff>289641</xdr:rowOff>
    </xdr:from>
    <xdr:to>
      <xdr:col>7</xdr:col>
      <xdr:colOff>894798</xdr:colOff>
      <xdr:row>84</xdr:row>
      <xdr:rowOff>408245</xdr:rowOff>
    </xdr:to>
    <xdr:sp macro="" textlink="">
      <xdr:nvSpPr>
        <xdr:cNvPr id="63" name="Seta: para Baixo 62">
          <a:extLst>
            <a:ext uri="{FF2B5EF4-FFF2-40B4-BE49-F238E27FC236}">
              <a16:creationId xmlns:a16="http://schemas.microsoft.com/office/drawing/2014/main" id="{C36DB081-1D8D-4224-ADD4-758F9F4E1405}"/>
            </a:ext>
          </a:extLst>
        </xdr:cNvPr>
        <xdr:cNvSpPr/>
      </xdr:nvSpPr>
      <xdr:spPr>
        <a:xfrm rot="4332369">
          <a:off x="11173377" y="52209178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255964</xdr:colOff>
      <xdr:row>86</xdr:row>
      <xdr:rowOff>309737</xdr:rowOff>
    </xdr:from>
    <xdr:to>
      <xdr:col>7</xdr:col>
      <xdr:colOff>778865</xdr:colOff>
      <xdr:row>86</xdr:row>
      <xdr:rowOff>428341</xdr:rowOff>
    </xdr:to>
    <xdr:sp macro="" textlink="">
      <xdr:nvSpPr>
        <xdr:cNvPr id="449" name="Seta: para Baixo 448">
          <a:extLst>
            <a:ext uri="{FF2B5EF4-FFF2-40B4-BE49-F238E27FC236}">
              <a16:creationId xmlns:a16="http://schemas.microsoft.com/office/drawing/2014/main" id="{A641739B-8B30-469D-BC83-5A9A3D4AB08F}"/>
            </a:ext>
          </a:extLst>
        </xdr:cNvPr>
        <xdr:cNvSpPr/>
      </xdr:nvSpPr>
      <xdr:spPr>
        <a:xfrm rot="17483912">
          <a:off x="11057444" y="5410104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260197</xdr:colOff>
      <xdr:row>88</xdr:row>
      <xdr:rowOff>365655</xdr:rowOff>
    </xdr:from>
    <xdr:to>
      <xdr:col>7</xdr:col>
      <xdr:colOff>783098</xdr:colOff>
      <xdr:row>88</xdr:row>
      <xdr:rowOff>484259</xdr:rowOff>
    </xdr:to>
    <xdr:sp macro="" textlink="">
      <xdr:nvSpPr>
        <xdr:cNvPr id="457" name="Seta: para Baixo 456">
          <a:extLst>
            <a:ext uri="{FF2B5EF4-FFF2-40B4-BE49-F238E27FC236}">
              <a16:creationId xmlns:a16="http://schemas.microsoft.com/office/drawing/2014/main" id="{27D4C74E-3854-4042-8B9B-DED6B8888269}"/>
            </a:ext>
          </a:extLst>
        </xdr:cNvPr>
        <xdr:cNvSpPr/>
      </xdr:nvSpPr>
      <xdr:spPr>
        <a:xfrm rot="17483912">
          <a:off x="11061677" y="47334407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708930</xdr:colOff>
      <xdr:row>89</xdr:row>
      <xdr:rowOff>422806</xdr:rowOff>
    </xdr:from>
    <xdr:to>
      <xdr:col>7</xdr:col>
      <xdr:colOff>1231831</xdr:colOff>
      <xdr:row>89</xdr:row>
      <xdr:rowOff>541410</xdr:rowOff>
    </xdr:to>
    <xdr:sp macro="" textlink="">
      <xdr:nvSpPr>
        <xdr:cNvPr id="459" name="Seta: para Baixo 458">
          <a:extLst>
            <a:ext uri="{FF2B5EF4-FFF2-40B4-BE49-F238E27FC236}">
              <a16:creationId xmlns:a16="http://schemas.microsoft.com/office/drawing/2014/main" id="{F0D335CF-FD00-4C9D-A927-F01DCFDC5BAD}"/>
            </a:ext>
          </a:extLst>
        </xdr:cNvPr>
        <xdr:cNvSpPr/>
      </xdr:nvSpPr>
      <xdr:spPr>
        <a:xfrm rot="17483912">
          <a:off x="11510410" y="48200076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5</xdr:col>
      <xdr:colOff>587012</xdr:colOff>
      <xdr:row>81</xdr:row>
      <xdr:rowOff>33229</xdr:rowOff>
    </xdr:from>
    <xdr:to>
      <xdr:col>5</xdr:col>
      <xdr:colOff>2647069</xdr:colOff>
      <xdr:row>81</xdr:row>
      <xdr:rowOff>1849752</xdr:rowOff>
    </xdr:to>
    <xdr:pic>
      <xdr:nvPicPr>
        <xdr:cNvPr id="462" name="Imagem 461">
          <a:extLst>
            <a:ext uri="{FF2B5EF4-FFF2-40B4-BE49-F238E27FC236}">
              <a16:creationId xmlns:a16="http://schemas.microsoft.com/office/drawing/2014/main" id="{7470AB7F-AEBE-2B9C-D331-BB72E244F5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68" b="14099"/>
        <a:stretch/>
      </xdr:blipFill>
      <xdr:spPr>
        <a:xfrm>
          <a:off x="6124803" y="49895496"/>
          <a:ext cx="2060057" cy="1816523"/>
        </a:xfrm>
        <a:prstGeom prst="rect">
          <a:avLst/>
        </a:prstGeom>
      </xdr:spPr>
    </xdr:pic>
    <xdr:clientData/>
  </xdr:twoCellAnchor>
  <xdr:twoCellAnchor>
    <xdr:from>
      <xdr:col>7</xdr:col>
      <xdr:colOff>892450</xdr:colOff>
      <xdr:row>85</xdr:row>
      <xdr:rowOff>367169</xdr:rowOff>
    </xdr:from>
    <xdr:to>
      <xdr:col>7</xdr:col>
      <xdr:colOff>1415351</xdr:colOff>
      <xdr:row>85</xdr:row>
      <xdr:rowOff>485773</xdr:rowOff>
    </xdr:to>
    <xdr:sp macro="" textlink="">
      <xdr:nvSpPr>
        <xdr:cNvPr id="474" name="Seta: para Baixo 473">
          <a:extLst>
            <a:ext uri="{FF2B5EF4-FFF2-40B4-BE49-F238E27FC236}">
              <a16:creationId xmlns:a16="http://schemas.microsoft.com/office/drawing/2014/main" id="{F01F9CDD-158E-4811-AC54-BB18F56CAC00}"/>
            </a:ext>
          </a:extLst>
        </xdr:cNvPr>
        <xdr:cNvSpPr/>
      </xdr:nvSpPr>
      <xdr:spPr>
        <a:xfrm rot="15481602">
          <a:off x="11693930" y="53239206"/>
          <a:ext cx="118604" cy="522901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22152</xdr:colOff>
      <xdr:row>89</xdr:row>
      <xdr:rowOff>33228</xdr:rowOff>
    </xdr:from>
    <xdr:to>
      <xdr:col>7</xdr:col>
      <xdr:colOff>1727792</xdr:colOff>
      <xdr:row>89</xdr:row>
      <xdr:rowOff>717017</xdr:rowOff>
    </xdr:to>
    <xdr:pic>
      <xdr:nvPicPr>
        <xdr:cNvPr id="478" name="Imagem 477">
          <a:extLst>
            <a:ext uri="{FF2B5EF4-FFF2-40B4-BE49-F238E27FC236}">
              <a16:creationId xmlns:a16="http://schemas.microsoft.com/office/drawing/2014/main" id="{ACE38A33-FDF4-98E7-EE9E-AAC8D5340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621483" y="56419013"/>
          <a:ext cx="1705640" cy="683789"/>
        </a:xfrm>
        <a:prstGeom prst="rect">
          <a:avLst/>
        </a:prstGeom>
      </xdr:spPr>
    </xdr:pic>
    <xdr:clientData/>
  </xdr:twoCellAnchor>
  <xdr:twoCellAnchor editAs="oneCell">
    <xdr:from>
      <xdr:col>7</xdr:col>
      <xdr:colOff>19494</xdr:colOff>
      <xdr:row>90</xdr:row>
      <xdr:rowOff>19495</xdr:rowOff>
    </xdr:from>
    <xdr:to>
      <xdr:col>7</xdr:col>
      <xdr:colOff>1725134</xdr:colOff>
      <xdr:row>90</xdr:row>
      <xdr:rowOff>703284</xdr:rowOff>
    </xdr:to>
    <xdr:pic>
      <xdr:nvPicPr>
        <xdr:cNvPr id="483" name="Imagem 482">
          <a:extLst>
            <a:ext uri="{FF2B5EF4-FFF2-40B4-BE49-F238E27FC236}">
              <a16:creationId xmlns:a16="http://schemas.microsoft.com/office/drawing/2014/main" id="{5A0F2161-8332-46AC-A5EB-1A92BA908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618825" y="57191646"/>
          <a:ext cx="1705640" cy="683789"/>
        </a:xfrm>
        <a:prstGeom prst="rect">
          <a:avLst/>
        </a:prstGeom>
      </xdr:spPr>
    </xdr:pic>
    <xdr:clientData/>
  </xdr:twoCellAnchor>
  <xdr:twoCellAnchor>
    <xdr:from>
      <xdr:col>7</xdr:col>
      <xdr:colOff>587007</xdr:colOff>
      <xdr:row>89</xdr:row>
      <xdr:rowOff>132908</xdr:rowOff>
    </xdr:from>
    <xdr:to>
      <xdr:col>7</xdr:col>
      <xdr:colOff>798674</xdr:colOff>
      <xdr:row>89</xdr:row>
      <xdr:rowOff>344575</xdr:rowOff>
    </xdr:to>
    <xdr:sp macro="" textlink="">
      <xdr:nvSpPr>
        <xdr:cNvPr id="489" name="Elipse 488">
          <a:extLst>
            <a:ext uri="{FF2B5EF4-FFF2-40B4-BE49-F238E27FC236}">
              <a16:creationId xmlns:a16="http://schemas.microsoft.com/office/drawing/2014/main" id="{37671D4C-A952-42F9-99A4-18A9217CDC74}"/>
            </a:ext>
          </a:extLst>
        </xdr:cNvPr>
        <xdr:cNvSpPr/>
      </xdr:nvSpPr>
      <xdr:spPr>
        <a:xfrm>
          <a:off x="11186338" y="56518693"/>
          <a:ext cx="211667" cy="21166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717256</xdr:colOff>
      <xdr:row>90</xdr:row>
      <xdr:rowOff>41645</xdr:rowOff>
    </xdr:from>
    <xdr:to>
      <xdr:col>7</xdr:col>
      <xdr:colOff>928923</xdr:colOff>
      <xdr:row>90</xdr:row>
      <xdr:rowOff>253312</xdr:rowOff>
    </xdr:to>
    <xdr:sp macro="" textlink="">
      <xdr:nvSpPr>
        <xdr:cNvPr id="491" name="Elipse 490">
          <a:extLst>
            <a:ext uri="{FF2B5EF4-FFF2-40B4-BE49-F238E27FC236}">
              <a16:creationId xmlns:a16="http://schemas.microsoft.com/office/drawing/2014/main" id="{1100AD9C-CC81-4A08-A872-546BF0FD100D}"/>
            </a:ext>
          </a:extLst>
        </xdr:cNvPr>
        <xdr:cNvSpPr/>
      </xdr:nvSpPr>
      <xdr:spPr>
        <a:xfrm>
          <a:off x="11316587" y="57213796"/>
          <a:ext cx="211667" cy="21166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55376</xdr:colOff>
      <xdr:row>88</xdr:row>
      <xdr:rowOff>41373</xdr:rowOff>
    </xdr:from>
    <xdr:to>
      <xdr:col>7</xdr:col>
      <xdr:colOff>1683488</xdr:colOff>
      <xdr:row>88</xdr:row>
      <xdr:rowOff>770577</xdr:rowOff>
    </xdr:to>
    <xdr:pic>
      <xdr:nvPicPr>
        <xdr:cNvPr id="493" name="Imagem 492">
          <a:extLst>
            <a:ext uri="{FF2B5EF4-FFF2-40B4-BE49-F238E27FC236}">
              <a16:creationId xmlns:a16="http://schemas.microsoft.com/office/drawing/2014/main" id="{2EF4851D-408D-6423-659E-5F61BC4D8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654707" y="55618640"/>
          <a:ext cx="1628112" cy="729204"/>
        </a:xfrm>
        <a:prstGeom prst="rect">
          <a:avLst/>
        </a:prstGeom>
      </xdr:spPr>
    </xdr:pic>
    <xdr:clientData/>
  </xdr:twoCellAnchor>
  <xdr:twoCellAnchor>
    <xdr:from>
      <xdr:col>7</xdr:col>
      <xdr:colOff>617575</xdr:colOff>
      <xdr:row>88</xdr:row>
      <xdr:rowOff>396064</xdr:rowOff>
    </xdr:from>
    <xdr:to>
      <xdr:col>7</xdr:col>
      <xdr:colOff>829242</xdr:colOff>
      <xdr:row>88</xdr:row>
      <xdr:rowOff>607731</xdr:rowOff>
    </xdr:to>
    <xdr:sp macro="" textlink="">
      <xdr:nvSpPr>
        <xdr:cNvPr id="516" name="Elipse 515">
          <a:extLst>
            <a:ext uri="{FF2B5EF4-FFF2-40B4-BE49-F238E27FC236}">
              <a16:creationId xmlns:a16="http://schemas.microsoft.com/office/drawing/2014/main" id="{EA6E8D06-84FB-4261-BD30-578957D161B7}"/>
            </a:ext>
          </a:extLst>
        </xdr:cNvPr>
        <xdr:cNvSpPr/>
      </xdr:nvSpPr>
      <xdr:spPr>
        <a:xfrm>
          <a:off x="11216906" y="55973331"/>
          <a:ext cx="211667" cy="21166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5</xdr:col>
      <xdr:colOff>409795</xdr:colOff>
      <xdr:row>93</xdr:row>
      <xdr:rowOff>33226</xdr:rowOff>
    </xdr:from>
    <xdr:to>
      <xdr:col>5</xdr:col>
      <xdr:colOff>2729744</xdr:colOff>
      <xdr:row>93</xdr:row>
      <xdr:rowOff>1849621</xdr:rowOff>
    </xdr:to>
    <xdr:pic>
      <xdr:nvPicPr>
        <xdr:cNvPr id="520" name="Imagem 519">
          <a:extLst>
            <a:ext uri="{FF2B5EF4-FFF2-40B4-BE49-F238E27FC236}">
              <a16:creationId xmlns:a16="http://schemas.microsoft.com/office/drawing/2014/main" id="{02DA7FF8-25DF-C97B-178E-20CF28C13A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40" b="20640"/>
        <a:stretch/>
      </xdr:blipFill>
      <xdr:spPr>
        <a:xfrm>
          <a:off x="5947586" y="58301860"/>
          <a:ext cx="2319949" cy="1816395"/>
        </a:xfrm>
        <a:prstGeom prst="rect">
          <a:avLst/>
        </a:prstGeom>
      </xdr:spPr>
    </xdr:pic>
    <xdr:clientData/>
  </xdr:twoCellAnchor>
  <xdr:twoCellAnchor>
    <xdr:from>
      <xdr:col>7</xdr:col>
      <xdr:colOff>1078213</xdr:colOff>
      <xdr:row>98</xdr:row>
      <xdr:rowOff>315922</xdr:rowOff>
    </xdr:from>
    <xdr:to>
      <xdr:col>7</xdr:col>
      <xdr:colOff>1606775</xdr:colOff>
      <xdr:row>98</xdr:row>
      <xdr:rowOff>434526</xdr:rowOff>
    </xdr:to>
    <xdr:sp macro="" textlink="">
      <xdr:nvSpPr>
        <xdr:cNvPr id="521" name="Seta: para Baixo 520">
          <a:extLst>
            <a:ext uri="{FF2B5EF4-FFF2-40B4-BE49-F238E27FC236}">
              <a16:creationId xmlns:a16="http://schemas.microsoft.com/office/drawing/2014/main" id="{D74DCB29-B0BA-436F-ACCE-308C0DCA201A}"/>
            </a:ext>
          </a:extLst>
        </xdr:cNvPr>
        <xdr:cNvSpPr/>
      </xdr:nvSpPr>
      <xdr:spPr>
        <a:xfrm rot="5400000">
          <a:off x="11882523" y="62477542"/>
          <a:ext cx="118604" cy="528562"/>
        </a:xfrm>
        <a:prstGeom prst="down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10583</xdr:colOff>
      <xdr:row>19</xdr:row>
      <xdr:rowOff>0</xdr:rowOff>
    </xdr:from>
    <xdr:to>
      <xdr:col>5</xdr:col>
      <xdr:colOff>25400</xdr:colOff>
      <xdr:row>23</xdr:row>
      <xdr:rowOff>683684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15E82DE-2347-D51C-2708-63F16F2F7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3831167"/>
          <a:ext cx="3835400" cy="1498600"/>
        </a:xfrm>
        <a:prstGeom prst="rect">
          <a:avLst/>
        </a:prstGeom>
      </xdr:spPr>
    </xdr:pic>
    <xdr:clientData/>
  </xdr:twoCellAnchor>
  <xdr:twoCellAnchor editAs="oneCell">
    <xdr:from>
      <xdr:col>0</xdr:col>
      <xdr:colOff>92366</xdr:colOff>
      <xdr:row>0</xdr:row>
      <xdr:rowOff>69272</xdr:rowOff>
    </xdr:from>
    <xdr:to>
      <xdr:col>1</xdr:col>
      <xdr:colOff>1122221</xdr:colOff>
      <xdr:row>10</xdr:row>
      <xdr:rowOff>87745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6E788D-D6F1-1978-73E6-9ADF1553B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66" y="69272"/>
          <a:ext cx="2438400" cy="1981200"/>
        </a:xfrm>
        <a:prstGeom prst="rect">
          <a:avLst/>
        </a:prstGeom>
      </xdr:spPr>
    </xdr:pic>
    <xdr:clientData/>
  </xdr:twoCellAnchor>
  <xdr:oneCellAnchor>
    <xdr:from>
      <xdr:col>0</xdr:col>
      <xdr:colOff>451110</xdr:colOff>
      <xdr:row>1</xdr:row>
      <xdr:rowOff>164434</xdr:rowOff>
    </xdr:from>
    <xdr:ext cx="1686626" cy="1380744"/>
    <xdr:pic>
      <xdr:nvPicPr>
        <xdr:cNvPr id="6" name="Imagem 2">
          <a:extLst>
            <a:ext uri="{FF2B5EF4-FFF2-40B4-BE49-F238E27FC236}">
              <a16:creationId xmlns:a16="http://schemas.microsoft.com/office/drawing/2014/main" id="{214537B8-FDBF-9A49-8468-B7C743DE9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85" t="26119" r="24379" b="29602"/>
        <a:stretch/>
      </xdr:blipFill>
      <xdr:spPr>
        <a:xfrm>
          <a:off x="451110" y="359819"/>
          <a:ext cx="1686626" cy="1380744"/>
        </a:xfrm>
        <a:prstGeom prst="rect">
          <a:avLst/>
        </a:prstGeom>
      </xdr:spPr>
    </xdr:pic>
    <xdr:clientData/>
  </xdr:oneCellAnchor>
  <xdr:twoCellAnchor editAs="oneCell">
    <xdr:from>
      <xdr:col>4</xdr:col>
      <xdr:colOff>767502</xdr:colOff>
      <xdr:row>19</xdr:row>
      <xdr:rowOff>49252</xdr:rowOff>
    </xdr:from>
    <xdr:to>
      <xdr:col>4</xdr:col>
      <xdr:colOff>3069850</xdr:colOff>
      <xdr:row>23</xdr:row>
      <xdr:rowOff>649143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8FD1350-AA27-E175-38AD-843ACBCBE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3" t="19703" r="22142" b="8183"/>
        <a:stretch/>
      </xdr:blipFill>
      <xdr:spPr>
        <a:xfrm rot="5400000">
          <a:off x="7868189" y="3436649"/>
          <a:ext cx="1414807" cy="2302348"/>
        </a:xfrm>
        <a:prstGeom prst="rect">
          <a:avLst/>
        </a:prstGeom>
      </xdr:spPr>
    </xdr:pic>
    <xdr:clientData/>
  </xdr:twoCellAnchor>
  <xdr:twoCellAnchor editAs="oneCell">
    <xdr:from>
      <xdr:col>2</xdr:col>
      <xdr:colOff>11553</xdr:colOff>
      <xdr:row>0</xdr:row>
      <xdr:rowOff>73328</xdr:rowOff>
    </xdr:from>
    <xdr:to>
      <xdr:col>6</xdr:col>
      <xdr:colOff>235727</xdr:colOff>
      <xdr:row>10</xdr:row>
      <xdr:rowOff>72765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58F5A52-01A1-C492-6E2A-F6E64194D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280" y="73328"/>
          <a:ext cx="9282545" cy="19621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1485900</xdr:colOff>
      <xdr:row>1</xdr:row>
      <xdr:rowOff>19051</xdr:rowOff>
    </xdr:from>
    <xdr:to>
      <xdr:col>3</xdr:col>
      <xdr:colOff>583628</xdr:colOff>
      <xdr:row>7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307DAE-B509-4CCC-A200-A7E496D02D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85" t="26119" r="24379" b="29602"/>
        <a:stretch/>
      </xdr:blipFill>
      <xdr:spPr>
        <a:xfrm>
          <a:off x="1533525" y="95251"/>
          <a:ext cx="1675455" cy="13715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1</xdr:row>
      <xdr:rowOff>19051</xdr:rowOff>
    </xdr:from>
    <xdr:to>
      <xdr:col>4</xdr:col>
      <xdr:colOff>46520</xdr:colOff>
      <xdr:row>6</xdr:row>
      <xdr:rowOff>200025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F5FAAD1-C82B-B2C3-6EA5-38793154A1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85" t="26119" r="24379" b="29602"/>
        <a:stretch/>
      </xdr:blipFill>
      <xdr:spPr>
        <a:xfrm>
          <a:off x="1238250" y="95251"/>
          <a:ext cx="1576870" cy="132397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E904C2-473D-1747-B3C2-4F41E9DA6478}" name="Produto" displayName="Produto" ref="A19:E24" totalsRowShown="0" headerRowDxfId="16" dataDxfId="15">
  <tableColumns count="5">
    <tableColumn id="1" xr3:uid="{A2D19BDB-432F-CC42-95E5-C6AE417E47B9}" name="NF" dataDxfId="14"/>
    <tableColumn id="2" xr3:uid="{3D8CFDD4-3AAD-6B40-BC16-FE837A80570E}" name="Descrição do equipamento" dataDxfId="13"/>
    <tableColumn id="3" xr3:uid="{44371C58-A58C-A94B-AEA7-1A76664DCC25}" name="Número de série" dataDxfId="12"/>
    <tableColumn id="4" xr3:uid="{AEA433CF-4898-1641-A4C1-3944985EDFF2}" name="Fabricante" dataDxfId="11"/>
    <tableColumn id="5" xr3:uid="{95D0F7F9-95FC-654E-920B-052393A65D21}" name="Column1" dataDxfId="10"/>
  </tableColumns>
  <tableStyleInfo name="TableStyleLight11" showFirstColumn="0" showLastColumn="0" showRowStripes="0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03FDACB-2152-8948-8BE5-E02F91687C6E}" name="Partes" displayName="Partes" ref="A26:G29" totalsRowShown="0" headerRowDxfId="9" dataDxfId="8">
  <tableColumns count="7">
    <tableColumn id="1" xr3:uid="{46CBC5CB-6D5C-124A-B6E2-672A43EFFF21}" name="Item" dataDxfId="7"/>
    <tableColumn id="2" xr3:uid="{3E797D87-5D4D-FA41-9AF3-01F2BC790319}" name="Componente" dataDxfId="6"/>
    <tableColumn id="3" xr3:uid="{F94085A9-B563-7B40-B8FC-BF90F94EDE86}" name="Qtda. de itens p/ subst." dataDxfId="5"/>
    <tableColumn id="4" xr3:uid="{29FCEAFD-31BE-5547-9F68-259A8FB1EEAF}" name="Cód. (referência)" dataDxfId="4"/>
    <tableColumn id="5" xr3:uid="{07F0B42C-75CE-7846-805C-FDD3589A6EF6}" name="Modo de falha" dataDxfId="3"/>
    <tableColumn id="6" xr3:uid="{4A6A290F-FCE0-8746-BB4E-EE5DA99F7CE9}" name="Ação para correção" dataDxfId="2"/>
    <tableColumn id="7" xr3:uid="{5562696E-195F-C148-8CFE-6155321E3BC9}" name="Foto componente analisado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7CEBDB-9F18-DD4D-81F6-A0FB9F8ADBA0}" name="Source1" displayName="Source1" ref="A1:D51" totalsRowShown="0">
  <tableColumns count="4">
    <tableColumn id="1" xr3:uid="{51CBFE3D-0138-C44C-B030-69101D386888}" name="Componente"/>
    <tableColumn id="2" xr3:uid="{94A9265B-9FD3-9140-913C-B145F532A9CD}" name="Referencia" dataDxfId="0" dataCellStyle="Normal 2"/>
    <tableColumn id="3" xr3:uid="{0DA5C380-F994-084C-9DC6-70C8148ECDA4}" name="Atitude"/>
    <tableColumn id="4" xr3:uid="{C777B6C1-DC67-7746-9CD8-F4F8D3DEAFD7}" name="Falh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EDA6DE-6292-C24F-A12B-98C387455207}" name="Source2" displayName="Source2" ref="F1:I3" totalsRowShown="0">
  <tableColumns count="4">
    <tableColumn id="1" xr3:uid="{F7A3DB71-B4CF-1B41-A3AE-103C57C9FDA5}" name="Referencia"/>
    <tableColumn id="2" xr3:uid="{9CEA100F-6654-D743-84B1-88C365753186}" name="Empresa"/>
    <tableColumn id="3" xr3:uid="{DD69CD55-252B-7941-BF1A-D2F59C60766B}" name="CNPJ"/>
    <tableColumn id="4" xr3:uid="{BB302734-2D5F-F14B-AE87-FA5EB27CBC03}" name="Contato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56D1-5707-431D-8A68-DF41C77848CB}">
  <dimension ref="A1:AX112"/>
  <sheetViews>
    <sheetView showRuler="0" showWhiteSpace="0" topLeftCell="C7" zoomScale="130" zoomScaleNormal="130" zoomScaleSheetLayoutView="90" zoomScalePageLayoutView="70" workbookViewId="0">
      <selection activeCell="J13" sqref="J13"/>
    </sheetView>
  </sheetViews>
  <sheetFormatPr baseColWidth="10" defaultColWidth="8.83203125" defaultRowHeight="15" x14ac:dyDescent="0.2"/>
  <cols>
    <col min="1" max="1" width="1.5" customWidth="1"/>
    <col min="2" max="2" width="18.83203125" bestFit="1" customWidth="1"/>
    <col min="3" max="3" width="25" bestFit="1" customWidth="1"/>
    <col min="4" max="4" width="21.5" bestFit="1" customWidth="1"/>
    <col min="5" max="5" width="16.1640625" customWidth="1"/>
    <col min="6" max="6" width="49" customWidth="1"/>
    <col min="7" max="7" width="26.83203125" customWidth="1"/>
    <col min="8" max="8" width="26.1640625" bestFit="1" customWidth="1"/>
    <col min="9" max="9" width="0.6640625" style="5" customWidth="1"/>
    <col min="10" max="50" width="9.1640625" style="5"/>
  </cols>
  <sheetData>
    <row r="1" spans="1:50" ht="6" customHeight="1" x14ac:dyDescent="0.2">
      <c r="A1" s="5"/>
      <c r="B1" s="5"/>
      <c r="C1" s="5"/>
      <c r="D1" s="5"/>
      <c r="E1" s="5"/>
      <c r="F1" s="5"/>
      <c r="G1" s="5"/>
      <c r="H1" s="5"/>
    </row>
    <row r="2" spans="1:50" ht="18" customHeight="1" x14ac:dyDescent="0.2">
      <c r="A2" s="5"/>
      <c r="B2" s="47"/>
      <c r="C2" s="48"/>
      <c r="D2" s="98" t="s">
        <v>13</v>
      </c>
      <c r="E2" s="2"/>
      <c r="F2" s="2"/>
      <c r="G2" s="2"/>
      <c r="H2" s="3"/>
    </row>
    <row r="3" spans="1:50" ht="18" customHeight="1" x14ac:dyDescent="0.2">
      <c r="A3" s="5"/>
      <c r="B3" s="49"/>
      <c r="C3" s="46"/>
      <c r="D3" s="99" t="s">
        <v>0</v>
      </c>
      <c r="E3" s="5"/>
      <c r="F3" s="5"/>
      <c r="G3" s="5"/>
      <c r="H3" s="6"/>
    </row>
    <row r="4" spans="1:50" ht="18" customHeight="1" x14ac:dyDescent="0.2">
      <c r="A4" s="5"/>
      <c r="B4" s="49"/>
      <c r="C4" s="46"/>
      <c r="D4" s="99" t="s">
        <v>32</v>
      </c>
      <c r="E4" s="5"/>
      <c r="F4" s="5"/>
      <c r="G4" s="5"/>
      <c r="H4" s="6"/>
    </row>
    <row r="5" spans="1:50" ht="18" customHeight="1" x14ac:dyDescent="0.2">
      <c r="A5" s="5"/>
      <c r="B5" s="49"/>
      <c r="C5" s="46"/>
      <c r="D5" s="99" t="s">
        <v>1</v>
      </c>
      <c r="E5" s="5"/>
      <c r="F5" s="5"/>
      <c r="G5" s="124"/>
      <c r="H5" s="125"/>
    </row>
    <row r="6" spans="1:50" ht="18" customHeight="1" x14ac:dyDescent="0.2">
      <c r="A6" s="5"/>
      <c r="B6" s="49"/>
      <c r="C6" s="46"/>
      <c r="D6" s="99" t="s">
        <v>11</v>
      </c>
      <c r="E6" s="5"/>
      <c r="F6" s="5"/>
      <c r="G6" s="5"/>
      <c r="H6" s="6"/>
    </row>
    <row r="7" spans="1:50" ht="18" customHeight="1" x14ac:dyDescent="0.2">
      <c r="A7" s="5"/>
      <c r="B7" s="52"/>
      <c r="C7" s="53"/>
      <c r="D7" s="100" t="s">
        <v>33</v>
      </c>
      <c r="E7" s="8"/>
      <c r="F7" s="8"/>
      <c r="G7" s="8"/>
      <c r="H7" s="9"/>
    </row>
    <row r="8" spans="1:50" ht="4.5" customHeight="1" x14ac:dyDescent="0.2">
      <c r="A8" s="5"/>
      <c r="B8" s="5"/>
      <c r="C8" s="5"/>
      <c r="D8" s="5"/>
      <c r="E8" s="5"/>
      <c r="F8" s="5"/>
      <c r="G8" s="5"/>
      <c r="H8" s="5"/>
    </row>
    <row r="9" spans="1:50" ht="18" customHeight="1" x14ac:dyDescent="0.25">
      <c r="A9" s="5"/>
      <c r="B9" s="1" t="s">
        <v>14</v>
      </c>
      <c r="C9" s="2"/>
      <c r="D9" s="2"/>
      <c r="E9" s="133" t="s">
        <v>122</v>
      </c>
      <c r="F9" s="134"/>
      <c r="G9" s="126" t="s">
        <v>31</v>
      </c>
      <c r="H9" s="127"/>
      <c r="I9" s="18"/>
      <c r="J9" s="19"/>
      <c r="K9" s="19"/>
      <c r="L9" s="19"/>
    </row>
    <row r="10" spans="1:50" ht="18" customHeight="1" x14ac:dyDescent="0.25">
      <c r="A10" s="5"/>
      <c r="B10" s="4"/>
      <c r="C10" s="5"/>
      <c r="D10" s="5"/>
      <c r="E10" s="5"/>
      <c r="F10" s="5"/>
      <c r="G10" s="128" t="s">
        <v>85</v>
      </c>
      <c r="H10" s="129"/>
    </row>
    <row r="11" spans="1:50" ht="18" customHeight="1" x14ac:dyDescent="0.25">
      <c r="A11" s="5"/>
      <c r="B11" s="7" t="s">
        <v>3</v>
      </c>
      <c r="C11" s="8"/>
      <c r="D11" s="8"/>
      <c r="E11" s="8"/>
      <c r="F11" s="8"/>
      <c r="G11" s="130" t="s">
        <v>86</v>
      </c>
      <c r="H11" s="131"/>
      <c r="J11" s="20"/>
      <c r="K11" s="20"/>
      <c r="L11" s="20"/>
    </row>
    <row r="12" spans="1:50" ht="3.75" customHeight="1" x14ac:dyDescent="0.2">
      <c r="A12" s="5"/>
      <c r="B12" s="5"/>
      <c r="C12" s="5"/>
      <c r="D12" s="5"/>
      <c r="E12" s="5"/>
      <c r="F12" s="5"/>
      <c r="G12" s="5"/>
      <c r="H12" s="5"/>
    </row>
    <row r="13" spans="1:50" x14ac:dyDescent="0.2">
      <c r="A13" s="5"/>
      <c r="B13" s="15" t="s">
        <v>12</v>
      </c>
      <c r="C13" s="16"/>
      <c r="D13" s="17"/>
      <c r="E13" s="15" t="s">
        <v>8</v>
      </c>
      <c r="F13" s="16"/>
      <c r="G13" s="14" t="s">
        <v>9</v>
      </c>
      <c r="H13" s="23" t="s">
        <v>10</v>
      </c>
      <c r="I13" s="21"/>
      <c r="J13" s="22"/>
      <c r="K13" s="22"/>
      <c r="L13" s="22"/>
    </row>
    <row r="14" spans="1:50" x14ac:dyDescent="0.2">
      <c r="A14" s="5"/>
      <c r="B14" s="5"/>
      <c r="C14" s="5"/>
      <c r="D14" s="5"/>
      <c r="E14" s="5"/>
      <c r="F14" s="5"/>
      <c r="G14" s="5"/>
      <c r="H14" s="5"/>
    </row>
    <row r="15" spans="1:50" x14ac:dyDescent="0.2">
      <c r="A15" s="5"/>
      <c r="B15" s="76" t="s">
        <v>58</v>
      </c>
      <c r="C15" s="77" t="s">
        <v>20</v>
      </c>
      <c r="D15" s="78" t="s">
        <v>21</v>
      </c>
      <c r="E15" s="78" t="s">
        <v>22</v>
      </c>
      <c r="F15" s="76" t="s">
        <v>23</v>
      </c>
      <c r="G15" s="24"/>
      <c r="H15" s="24"/>
      <c r="AU15"/>
      <c r="AV15"/>
      <c r="AW15"/>
      <c r="AX15"/>
    </row>
    <row r="16" spans="1:50" ht="148.5" customHeight="1" x14ac:dyDescent="0.2">
      <c r="A16" s="5"/>
      <c r="B16" s="25" t="s">
        <v>87</v>
      </c>
      <c r="C16" s="25" t="s">
        <v>189</v>
      </c>
      <c r="D16" s="64" t="s">
        <v>71</v>
      </c>
      <c r="E16" s="79" t="s">
        <v>60</v>
      </c>
      <c r="F16" s="80"/>
      <c r="G16" s="81"/>
      <c r="H16" s="81"/>
      <c r="AU16"/>
      <c r="AV16"/>
      <c r="AW16"/>
      <c r="AX16"/>
    </row>
    <row r="17" spans="1:50" s="139" customFormat="1" x14ac:dyDescent="0.2">
      <c r="A17" s="138" t="s">
        <v>58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</row>
    <row r="18" spans="1:50" x14ac:dyDescent="0.2">
      <c r="A18" s="5"/>
      <c r="B18" s="54" t="s">
        <v>24</v>
      </c>
      <c r="C18" s="54" t="s">
        <v>25</v>
      </c>
      <c r="D18" s="54" t="s">
        <v>26</v>
      </c>
      <c r="E18" s="54" t="s">
        <v>27</v>
      </c>
      <c r="F18" s="54" t="s">
        <v>28</v>
      </c>
      <c r="G18" s="54" t="s">
        <v>29</v>
      </c>
      <c r="H18" s="54" t="s">
        <v>30</v>
      </c>
      <c r="AU18"/>
      <c r="AV18"/>
      <c r="AW18"/>
      <c r="AX18"/>
    </row>
    <row r="19" spans="1:50" ht="70.5" customHeight="1" x14ac:dyDescent="0.2">
      <c r="A19" s="5"/>
      <c r="B19" s="82">
        <v>1</v>
      </c>
      <c r="C19" s="64" t="s">
        <v>61</v>
      </c>
      <c r="D19" s="64">
        <v>1</v>
      </c>
      <c r="E19" s="64" t="s">
        <v>62</v>
      </c>
      <c r="F19" s="65" t="s">
        <v>63</v>
      </c>
      <c r="G19" s="65" t="s">
        <v>64</v>
      </c>
      <c r="H19" s="55"/>
      <c r="AU19"/>
      <c r="AV19"/>
      <c r="AW19"/>
      <c r="AX19"/>
    </row>
    <row r="20" spans="1:50" ht="72" customHeight="1" x14ac:dyDescent="0.2">
      <c r="A20" s="5"/>
      <c r="B20" s="82">
        <v>2</v>
      </c>
      <c r="C20" s="65" t="s">
        <v>65</v>
      </c>
      <c r="D20" s="64">
        <v>1</v>
      </c>
      <c r="E20" s="64" t="s">
        <v>66</v>
      </c>
      <c r="F20" s="65" t="s">
        <v>63</v>
      </c>
      <c r="G20" s="65" t="s">
        <v>64</v>
      </c>
      <c r="H20" s="83"/>
      <c r="AU20"/>
      <c r="AV20"/>
      <c r="AW20"/>
      <c r="AX20"/>
    </row>
    <row r="21" spans="1:50" ht="69" customHeight="1" x14ac:dyDescent="0.2">
      <c r="A21" s="5"/>
      <c r="B21" s="82">
        <v>3</v>
      </c>
      <c r="C21" s="64" t="s">
        <v>73</v>
      </c>
      <c r="D21" s="64">
        <v>1</v>
      </c>
      <c r="E21" s="64" t="s">
        <v>72</v>
      </c>
      <c r="F21" s="65" t="s">
        <v>63</v>
      </c>
      <c r="G21" s="65" t="s">
        <v>64</v>
      </c>
      <c r="H21" s="55"/>
      <c r="AU21"/>
      <c r="AV21"/>
      <c r="AW21"/>
      <c r="AX21"/>
    </row>
    <row r="22" spans="1:50" ht="71.25" customHeight="1" x14ac:dyDescent="0.2">
      <c r="A22" s="5"/>
      <c r="B22" s="82">
        <v>4</v>
      </c>
      <c r="C22" s="65" t="s">
        <v>70</v>
      </c>
      <c r="D22" s="64">
        <v>1</v>
      </c>
      <c r="E22" s="64" t="s">
        <v>79</v>
      </c>
      <c r="F22" s="65" t="s">
        <v>63</v>
      </c>
      <c r="G22" s="65" t="s">
        <v>64</v>
      </c>
      <c r="H22" s="55"/>
      <c r="AU22"/>
      <c r="AV22"/>
      <c r="AW22"/>
      <c r="AX22"/>
    </row>
    <row r="23" spans="1:50" ht="68.25" customHeight="1" x14ac:dyDescent="0.2">
      <c r="A23" s="5"/>
      <c r="B23" s="82">
        <v>5</v>
      </c>
      <c r="C23" s="65" t="s">
        <v>88</v>
      </c>
      <c r="D23" s="64">
        <v>1</v>
      </c>
      <c r="E23" s="64" t="s">
        <v>91</v>
      </c>
      <c r="F23" s="65" t="s">
        <v>94</v>
      </c>
      <c r="G23" s="65" t="s">
        <v>69</v>
      </c>
      <c r="H23" s="55" t="s">
        <v>52</v>
      </c>
      <c r="AU23"/>
      <c r="AV23"/>
      <c r="AW23"/>
      <c r="AX23"/>
    </row>
    <row r="24" spans="1:50" ht="70.5" customHeight="1" x14ac:dyDescent="0.2">
      <c r="A24" s="5"/>
      <c r="B24" s="82">
        <v>6</v>
      </c>
      <c r="C24" s="65" t="s">
        <v>93</v>
      </c>
      <c r="D24" s="64">
        <v>1</v>
      </c>
      <c r="E24" s="64" t="s">
        <v>92</v>
      </c>
      <c r="F24" s="65" t="s">
        <v>94</v>
      </c>
      <c r="G24" s="65" t="s">
        <v>69</v>
      </c>
      <c r="H24" s="55" t="s">
        <v>52</v>
      </c>
      <c r="AU24"/>
      <c r="AV24"/>
      <c r="AW24"/>
      <c r="AX24"/>
    </row>
    <row r="25" spans="1:50" ht="68.25" customHeight="1" x14ac:dyDescent="0.2">
      <c r="A25" s="5"/>
      <c r="B25" s="82">
        <v>7</v>
      </c>
      <c r="C25" s="65" t="s">
        <v>70</v>
      </c>
      <c r="D25" s="64">
        <v>1</v>
      </c>
      <c r="E25" s="64" t="s">
        <v>77</v>
      </c>
      <c r="F25" s="65" t="s">
        <v>63</v>
      </c>
      <c r="G25" s="65" t="s">
        <v>69</v>
      </c>
      <c r="H25" s="55" t="s">
        <v>52</v>
      </c>
      <c r="AU25"/>
      <c r="AV25"/>
      <c r="AW25"/>
      <c r="AX25"/>
    </row>
    <row r="26" spans="1:50" ht="68.25" customHeight="1" x14ac:dyDescent="0.2">
      <c r="A26" s="5"/>
      <c r="B26" s="82">
        <v>8</v>
      </c>
      <c r="C26" s="65" t="s">
        <v>95</v>
      </c>
      <c r="D26" s="64">
        <v>1</v>
      </c>
      <c r="E26" s="64" t="s">
        <v>96</v>
      </c>
      <c r="F26" s="65" t="s">
        <v>94</v>
      </c>
      <c r="G26" s="65" t="s">
        <v>69</v>
      </c>
      <c r="H26" s="55" t="s">
        <v>52</v>
      </c>
      <c r="AU26"/>
      <c r="AV26"/>
      <c r="AW26"/>
      <c r="AX26"/>
    </row>
    <row r="27" spans="1:50" x14ac:dyDescent="0.2">
      <c r="A27" s="5"/>
      <c r="B27" s="5"/>
      <c r="C27" s="5"/>
      <c r="D27" s="5"/>
      <c r="E27" s="5"/>
      <c r="F27" s="5"/>
      <c r="G27" s="5"/>
      <c r="H27" s="5"/>
    </row>
    <row r="28" spans="1:50" x14ac:dyDescent="0.2">
      <c r="A28" s="5"/>
      <c r="B28" s="76" t="s">
        <v>58</v>
      </c>
      <c r="C28" s="77" t="s">
        <v>20</v>
      </c>
      <c r="D28" s="78" t="s">
        <v>21</v>
      </c>
      <c r="E28" s="78" t="s">
        <v>22</v>
      </c>
      <c r="F28" s="76" t="s">
        <v>23</v>
      </c>
      <c r="G28" s="24"/>
      <c r="H28" s="24"/>
      <c r="AU28"/>
      <c r="AV28"/>
      <c r="AW28"/>
      <c r="AX28"/>
    </row>
    <row r="29" spans="1:50" ht="148.5" customHeight="1" x14ac:dyDescent="0.2">
      <c r="A29" s="5"/>
      <c r="B29" s="25" t="s">
        <v>102</v>
      </c>
      <c r="C29" s="25" t="s">
        <v>59</v>
      </c>
      <c r="D29" s="64" t="s">
        <v>71</v>
      </c>
      <c r="E29" s="79" t="s">
        <v>60</v>
      </c>
      <c r="F29" s="80"/>
      <c r="G29" s="81"/>
      <c r="H29" s="81"/>
      <c r="AU29"/>
      <c r="AV29"/>
      <c r="AW29"/>
      <c r="AX29"/>
    </row>
    <row r="30" spans="1:50" s="139" customFormat="1" x14ac:dyDescent="0.2">
      <c r="A30" s="138" t="s">
        <v>58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</row>
    <row r="31" spans="1:50" x14ac:dyDescent="0.2">
      <c r="A31" s="5"/>
      <c r="B31" s="54" t="s">
        <v>24</v>
      </c>
      <c r="C31" s="54" t="s">
        <v>25</v>
      </c>
      <c r="D31" s="54" t="s">
        <v>26</v>
      </c>
      <c r="E31" s="54" t="s">
        <v>27</v>
      </c>
      <c r="F31" s="54" t="s">
        <v>28</v>
      </c>
      <c r="G31" s="54" t="s">
        <v>29</v>
      </c>
      <c r="H31" s="54" t="s">
        <v>30</v>
      </c>
      <c r="AU31"/>
      <c r="AV31"/>
      <c r="AW31"/>
      <c r="AX31"/>
    </row>
    <row r="32" spans="1:50" ht="70.5" customHeight="1" x14ac:dyDescent="0.2">
      <c r="A32" s="5"/>
      <c r="B32" s="82">
        <v>1</v>
      </c>
      <c r="C32" s="64" t="s">
        <v>61</v>
      </c>
      <c r="D32" s="64">
        <v>1</v>
      </c>
      <c r="E32" s="64" t="s">
        <v>62</v>
      </c>
      <c r="F32" s="65" t="s">
        <v>63</v>
      </c>
      <c r="G32" s="65" t="s">
        <v>64</v>
      </c>
      <c r="H32" s="55"/>
      <c r="AU32"/>
      <c r="AV32"/>
      <c r="AW32"/>
      <c r="AX32"/>
    </row>
    <row r="33" spans="1:50" ht="72" customHeight="1" x14ac:dyDescent="0.2">
      <c r="A33" s="5"/>
      <c r="B33" s="82">
        <v>2</v>
      </c>
      <c r="C33" s="65" t="s">
        <v>65</v>
      </c>
      <c r="D33" s="64">
        <v>1</v>
      </c>
      <c r="E33" s="64" t="s">
        <v>66</v>
      </c>
      <c r="F33" s="65" t="s">
        <v>63</v>
      </c>
      <c r="G33" s="65" t="s">
        <v>64</v>
      </c>
      <c r="H33" s="83"/>
      <c r="AU33"/>
      <c r="AV33"/>
      <c r="AW33"/>
      <c r="AX33"/>
    </row>
    <row r="34" spans="1:50" ht="69" customHeight="1" x14ac:dyDescent="0.2">
      <c r="A34" s="5"/>
      <c r="B34" s="82">
        <v>3</v>
      </c>
      <c r="C34" s="64" t="s">
        <v>73</v>
      </c>
      <c r="D34" s="64">
        <v>1</v>
      </c>
      <c r="E34" s="64" t="s">
        <v>72</v>
      </c>
      <c r="F34" s="65" t="s">
        <v>63</v>
      </c>
      <c r="G34" s="65" t="s">
        <v>64</v>
      </c>
      <c r="H34" s="55"/>
      <c r="AU34"/>
      <c r="AV34"/>
      <c r="AW34"/>
      <c r="AX34"/>
    </row>
    <row r="35" spans="1:50" ht="69" customHeight="1" x14ac:dyDescent="0.2">
      <c r="A35" s="5"/>
      <c r="B35" s="82">
        <v>4</v>
      </c>
      <c r="C35" s="65" t="s">
        <v>70</v>
      </c>
      <c r="D35" s="64">
        <v>1</v>
      </c>
      <c r="E35" s="64" t="s">
        <v>79</v>
      </c>
      <c r="F35" s="65" t="s">
        <v>63</v>
      </c>
      <c r="G35" s="65" t="s">
        <v>64</v>
      </c>
      <c r="H35" s="55"/>
      <c r="AU35"/>
      <c r="AV35"/>
      <c r="AW35"/>
      <c r="AX35"/>
    </row>
    <row r="36" spans="1:50" ht="69.75" customHeight="1" x14ac:dyDescent="0.2">
      <c r="A36" s="5"/>
      <c r="B36" s="82">
        <v>5</v>
      </c>
      <c r="C36" s="65" t="s">
        <v>97</v>
      </c>
      <c r="D36" s="64">
        <v>1</v>
      </c>
      <c r="E36" s="64" t="s">
        <v>89</v>
      </c>
      <c r="F36" s="65" t="s">
        <v>63</v>
      </c>
      <c r="G36" s="65" t="s">
        <v>64</v>
      </c>
      <c r="H36" s="55"/>
      <c r="AU36"/>
      <c r="AV36"/>
      <c r="AW36"/>
      <c r="AX36"/>
    </row>
    <row r="37" spans="1:50" ht="68.25" customHeight="1" x14ac:dyDescent="0.2">
      <c r="A37" s="5"/>
      <c r="B37" s="82">
        <v>6</v>
      </c>
      <c r="C37" s="65" t="s">
        <v>70</v>
      </c>
      <c r="D37" s="64">
        <v>1</v>
      </c>
      <c r="E37" s="64" t="s">
        <v>77</v>
      </c>
      <c r="F37" s="65" t="s">
        <v>94</v>
      </c>
      <c r="G37" s="65" t="s">
        <v>64</v>
      </c>
      <c r="H37" s="55" t="s">
        <v>52</v>
      </c>
      <c r="AU37"/>
      <c r="AV37"/>
      <c r="AW37"/>
      <c r="AX37"/>
    </row>
    <row r="38" spans="1:50" ht="68.25" customHeight="1" x14ac:dyDescent="0.2">
      <c r="A38" s="5"/>
      <c r="B38" s="82">
        <v>7</v>
      </c>
      <c r="C38" s="65" t="s">
        <v>98</v>
      </c>
      <c r="D38" s="64">
        <v>1</v>
      </c>
      <c r="E38" s="64" t="s">
        <v>90</v>
      </c>
      <c r="F38" s="65" t="s">
        <v>68</v>
      </c>
      <c r="G38" s="65" t="s">
        <v>69</v>
      </c>
      <c r="H38" s="55"/>
      <c r="AU38"/>
      <c r="AV38"/>
      <c r="AW38"/>
      <c r="AX38"/>
    </row>
    <row r="39" spans="1:50" ht="68.25" customHeight="1" x14ac:dyDescent="0.2">
      <c r="A39" s="5"/>
      <c r="B39" s="82">
        <v>8</v>
      </c>
      <c r="C39" s="65" t="s">
        <v>99</v>
      </c>
      <c r="D39" s="64">
        <v>1</v>
      </c>
      <c r="E39" s="64" t="s">
        <v>100</v>
      </c>
      <c r="F39" s="65" t="s">
        <v>68</v>
      </c>
      <c r="G39" s="65" t="s">
        <v>69</v>
      </c>
      <c r="H39" s="55"/>
      <c r="AU39"/>
      <c r="AV39"/>
      <c r="AW39"/>
      <c r="AX39"/>
    </row>
    <row r="40" spans="1:50" x14ac:dyDescent="0.2">
      <c r="A40" s="5"/>
      <c r="B40" s="5"/>
      <c r="C40" s="5"/>
      <c r="D40" s="5"/>
      <c r="E40" s="5"/>
      <c r="F40" s="5"/>
      <c r="G40" s="5"/>
      <c r="H40" s="5"/>
    </row>
    <row r="41" spans="1:50" x14ac:dyDescent="0.2">
      <c r="A41" s="5"/>
      <c r="B41" s="76" t="s">
        <v>58</v>
      </c>
      <c r="C41" s="77" t="s">
        <v>20</v>
      </c>
      <c r="D41" s="78" t="s">
        <v>21</v>
      </c>
      <c r="E41" s="78" t="s">
        <v>22</v>
      </c>
      <c r="F41" s="76" t="s">
        <v>23</v>
      </c>
      <c r="G41" s="24"/>
      <c r="H41" s="24"/>
      <c r="AU41"/>
      <c r="AV41"/>
      <c r="AW41"/>
      <c r="AX41"/>
    </row>
    <row r="42" spans="1:50" ht="148.5" customHeight="1" x14ac:dyDescent="0.2">
      <c r="A42" s="5"/>
      <c r="B42" s="25" t="s">
        <v>103</v>
      </c>
      <c r="C42" s="25" t="s">
        <v>101</v>
      </c>
      <c r="D42" s="64" t="s">
        <v>71</v>
      </c>
      <c r="E42" s="79" t="s">
        <v>60</v>
      </c>
      <c r="F42" s="80"/>
      <c r="G42" s="81"/>
      <c r="H42" s="81"/>
      <c r="AU42"/>
      <c r="AV42"/>
      <c r="AW42"/>
      <c r="AX42"/>
    </row>
    <row r="43" spans="1:50" s="139" customFormat="1" x14ac:dyDescent="0.2">
      <c r="A43" s="138" t="s">
        <v>58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</row>
    <row r="44" spans="1:50" x14ac:dyDescent="0.2">
      <c r="A44" s="5"/>
      <c r="B44" s="54" t="s">
        <v>24</v>
      </c>
      <c r="C44" s="54" t="s">
        <v>25</v>
      </c>
      <c r="D44" s="54" t="s">
        <v>26</v>
      </c>
      <c r="E44" s="54" t="s">
        <v>27</v>
      </c>
      <c r="F44" s="54" t="s">
        <v>28</v>
      </c>
      <c r="G44" s="54" t="s">
        <v>29</v>
      </c>
      <c r="H44" s="54" t="s">
        <v>30</v>
      </c>
      <c r="AU44"/>
      <c r="AV44"/>
      <c r="AW44"/>
      <c r="AX44"/>
    </row>
    <row r="45" spans="1:50" ht="70.5" customHeight="1" x14ac:dyDescent="0.2">
      <c r="A45" s="5"/>
      <c r="B45" s="82">
        <v>1</v>
      </c>
      <c r="C45" s="64" t="s">
        <v>61</v>
      </c>
      <c r="D45" s="64">
        <v>1</v>
      </c>
      <c r="E45" s="64" t="s">
        <v>173</v>
      </c>
      <c r="F45" s="65" t="s">
        <v>63</v>
      </c>
      <c r="G45" s="65" t="s">
        <v>64</v>
      </c>
      <c r="H45" s="55"/>
      <c r="AU45"/>
      <c r="AV45"/>
      <c r="AW45"/>
      <c r="AX45"/>
    </row>
    <row r="46" spans="1:50" ht="72" customHeight="1" x14ac:dyDescent="0.2">
      <c r="A46" s="5"/>
      <c r="B46" s="82">
        <v>2</v>
      </c>
      <c r="C46" s="65" t="s">
        <v>65</v>
      </c>
      <c r="D46" s="64">
        <v>1</v>
      </c>
      <c r="E46" s="64" t="s">
        <v>174</v>
      </c>
      <c r="F46" s="65" t="s">
        <v>63</v>
      </c>
      <c r="G46" s="65" t="s">
        <v>64</v>
      </c>
      <c r="H46" s="83"/>
      <c r="AU46"/>
      <c r="AV46"/>
      <c r="AW46"/>
      <c r="AX46"/>
    </row>
    <row r="47" spans="1:50" ht="51" customHeight="1" x14ac:dyDescent="0.2">
      <c r="A47" s="5"/>
      <c r="B47" s="82">
        <v>3</v>
      </c>
      <c r="C47" s="64" t="s">
        <v>73</v>
      </c>
      <c r="D47" s="64">
        <v>1</v>
      </c>
      <c r="E47" s="64" t="s">
        <v>106</v>
      </c>
      <c r="F47" s="65" t="s">
        <v>63</v>
      </c>
      <c r="G47" s="65" t="s">
        <v>64</v>
      </c>
      <c r="H47" s="55"/>
      <c r="AU47"/>
      <c r="AV47"/>
      <c r="AW47"/>
      <c r="AX47"/>
    </row>
    <row r="48" spans="1:50" ht="54" customHeight="1" x14ac:dyDescent="0.2">
      <c r="A48" s="5"/>
      <c r="B48" s="82">
        <v>4</v>
      </c>
      <c r="C48" s="65" t="s">
        <v>104</v>
      </c>
      <c r="D48" s="64">
        <v>1</v>
      </c>
      <c r="E48" s="64" t="s">
        <v>105</v>
      </c>
      <c r="F48" s="65" t="s">
        <v>63</v>
      </c>
      <c r="G48" s="65" t="s">
        <v>64</v>
      </c>
      <c r="H48" s="55"/>
      <c r="AU48"/>
      <c r="AV48"/>
      <c r="AW48"/>
      <c r="AX48"/>
    </row>
    <row r="49" spans="1:50" ht="57.75" customHeight="1" x14ac:dyDescent="0.2">
      <c r="A49" s="5"/>
      <c r="B49" s="82">
        <v>5</v>
      </c>
      <c r="C49" s="65" t="s">
        <v>107</v>
      </c>
      <c r="D49" s="64">
        <v>1</v>
      </c>
      <c r="E49" s="64" t="s">
        <v>108</v>
      </c>
      <c r="F49" s="65" t="s">
        <v>109</v>
      </c>
      <c r="G49" s="65" t="s">
        <v>64</v>
      </c>
      <c r="H49" s="55"/>
      <c r="AU49"/>
      <c r="AV49"/>
      <c r="AW49"/>
      <c r="AX49"/>
    </row>
    <row r="50" spans="1:50" ht="60.75" customHeight="1" x14ac:dyDescent="0.2">
      <c r="A50" s="5"/>
      <c r="B50" s="82">
        <v>6</v>
      </c>
      <c r="C50" s="65" t="s">
        <v>110</v>
      </c>
      <c r="D50" s="64">
        <v>1</v>
      </c>
      <c r="E50" s="64" t="s">
        <v>111</v>
      </c>
      <c r="F50" s="65" t="s">
        <v>63</v>
      </c>
      <c r="G50" s="65" t="s">
        <v>64</v>
      </c>
      <c r="H50" s="55" t="s">
        <v>52</v>
      </c>
      <c r="AU50"/>
      <c r="AV50"/>
      <c r="AW50"/>
      <c r="AX50"/>
    </row>
    <row r="51" spans="1:50" ht="62.25" customHeight="1" x14ac:dyDescent="0.2">
      <c r="A51" s="5"/>
      <c r="B51" s="82">
        <v>7</v>
      </c>
      <c r="C51" s="65" t="s">
        <v>70</v>
      </c>
      <c r="D51" s="64">
        <v>1</v>
      </c>
      <c r="E51" s="64" t="s">
        <v>112</v>
      </c>
      <c r="F51" s="65" t="s">
        <v>63</v>
      </c>
      <c r="G51" s="65" t="s">
        <v>64</v>
      </c>
      <c r="H51" s="55"/>
      <c r="AU51"/>
      <c r="AV51"/>
      <c r="AW51"/>
      <c r="AX51"/>
    </row>
    <row r="52" spans="1:50" ht="62.25" customHeight="1" x14ac:dyDescent="0.2">
      <c r="A52" s="5"/>
      <c r="B52" s="82">
        <v>8</v>
      </c>
      <c r="C52" s="65" t="s">
        <v>70</v>
      </c>
      <c r="D52" s="64">
        <v>1</v>
      </c>
      <c r="E52" s="64" t="s">
        <v>113</v>
      </c>
      <c r="F52" s="65" t="s">
        <v>63</v>
      </c>
      <c r="G52" s="65" t="s">
        <v>64</v>
      </c>
      <c r="H52" s="55"/>
      <c r="AU52"/>
      <c r="AV52"/>
      <c r="AW52"/>
      <c r="AX52"/>
    </row>
    <row r="53" spans="1:50" x14ac:dyDescent="0.2">
      <c r="A53" s="5"/>
      <c r="B53" s="5"/>
      <c r="C53" s="5"/>
      <c r="D53" s="5"/>
      <c r="E53" s="5"/>
      <c r="F53" s="5"/>
      <c r="G53" s="5"/>
      <c r="H53" s="5"/>
    </row>
    <row r="54" spans="1:50" x14ac:dyDescent="0.2">
      <c r="A54" s="5"/>
      <c r="B54" s="76" t="s">
        <v>58</v>
      </c>
      <c r="C54" s="77" t="s">
        <v>20</v>
      </c>
      <c r="D54" s="78" t="s">
        <v>21</v>
      </c>
      <c r="E54" s="78" t="s">
        <v>22</v>
      </c>
      <c r="F54" s="76" t="s">
        <v>23</v>
      </c>
      <c r="G54" s="24"/>
      <c r="H54" s="24"/>
      <c r="AU54"/>
      <c r="AV54"/>
      <c r="AW54"/>
      <c r="AX54"/>
    </row>
    <row r="55" spans="1:50" ht="148.5" customHeight="1" x14ac:dyDescent="0.2">
      <c r="A55" s="5"/>
      <c r="B55" s="25" t="s">
        <v>115</v>
      </c>
      <c r="C55" s="25" t="s">
        <v>114</v>
      </c>
      <c r="D55" s="64" t="s">
        <v>71</v>
      </c>
      <c r="E55" s="79" t="s">
        <v>60</v>
      </c>
      <c r="F55" s="80"/>
      <c r="G55" s="81"/>
      <c r="H55" s="81"/>
      <c r="AU55"/>
      <c r="AV55"/>
      <c r="AW55"/>
      <c r="AX55"/>
    </row>
    <row r="56" spans="1:50" s="139" customFormat="1" x14ac:dyDescent="0.2">
      <c r="A56" s="138" t="s">
        <v>58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</row>
    <row r="57" spans="1:50" x14ac:dyDescent="0.2">
      <c r="A57" s="5"/>
      <c r="B57" s="54" t="s">
        <v>24</v>
      </c>
      <c r="C57" s="54" t="s">
        <v>25</v>
      </c>
      <c r="D57" s="54" t="s">
        <v>26</v>
      </c>
      <c r="E57" s="54" t="s">
        <v>27</v>
      </c>
      <c r="F57" s="54" t="s">
        <v>28</v>
      </c>
      <c r="G57" s="54" t="s">
        <v>29</v>
      </c>
      <c r="H57" s="54" t="s">
        <v>30</v>
      </c>
      <c r="AU57"/>
      <c r="AV57"/>
      <c r="AW57"/>
      <c r="AX57"/>
    </row>
    <row r="58" spans="1:50" ht="62.25" customHeight="1" x14ac:dyDescent="0.2">
      <c r="A58" s="5"/>
      <c r="B58" s="82">
        <v>1</v>
      </c>
      <c r="C58" s="64" t="s">
        <v>61</v>
      </c>
      <c r="D58" s="64">
        <v>1</v>
      </c>
      <c r="E58" s="64" t="s">
        <v>116</v>
      </c>
      <c r="F58" s="65" t="s">
        <v>63</v>
      </c>
      <c r="G58" s="65" t="s">
        <v>64</v>
      </c>
      <c r="H58" s="55"/>
      <c r="AU58"/>
      <c r="AV58"/>
      <c r="AW58"/>
      <c r="AX58"/>
    </row>
    <row r="59" spans="1:50" ht="62.25" customHeight="1" x14ac:dyDescent="0.2">
      <c r="A59" s="5"/>
      <c r="B59" s="82">
        <v>2</v>
      </c>
      <c r="C59" s="65" t="s">
        <v>65</v>
      </c>
      <c r="D59" s="64">
        <v>1</v>
      </c>
      <c r="E59" s="64" t="s">
        <v>117</v>
      </c>
      <c r="F59" s="65" t="s">
        <v>63</v>
      </c>
      <c r="G59" s="65" t="s">
        <v>64</v>
      </c>
      <c r="H59" s="83"/>
      <c r="AU59"/>
      <c r="AV59"/>
      <c r="AW59"/>
      <c r="AX59"/>
    </row>
    <row r="60" spans="1:50" ht="69.75" customHeight="1" x14ac:dyDescent="0.2">
      <c r="A60" s="5"/>
      <c r="B60" s="82">
        <v>3</v>
      </c>
      <c r="C60" s="65" t="s">
        <v>70</v>
      </c>
      <c r="D60" s="64">
        <v>1</v>
      </c>
      <c r="E60" s="64" t="s">
        <v>118</v>
      </c>
      <c r="F60" s="65" t="s">
        <v>63</v>
      </c>
      <c r="G60" s="65" t="s">
        <v>64</v>
      </c>
      <c r="H60" s="83"/>
      <c r="AU60"/>
      <c r="AV60"/>
      <c r="AW60"/>
      <c r="AX60"/>
    </row>
    <row r="61" spans="1:50" ht="66" customHeight="1" x14ac:dyDescent="0.2">
      <c r="A61" s="5"/>
      <c r="B61" s="82">
        <v>4</v>
      </c>
      <c r="C61" s="65" t="s">
        <v>70</v>
      </c>
      <c r="D61" s="64">
        <v>1</v>
      </c>
      <c r="E61" s="64" t="s">
        <v>121</v>
      </c>
      <c r="F61" s="65" t="s">
        <v>63</v>
      </c>
      <c r="G61" s="65" t="s">
        <v>64</v>
      </c>
      <c r="H61" s="83"/>
      <c r="AU61"/>
      <c r="AV61"/>
      <c r="AW61"/>
      <c r="AX61"/>
    </row>
    <row r="62" spans="1:50" ht="67.5" customHeight="1" x14ac:dyDescent="0.2">
      <c r="A62" s="5"/>
      <c r="B62" s="82">
        <v>5</v>
      </c>
      <c r="C62" s="65" t="s">
        <v>73</v>
      </c>
      <c r="D62" s="64">
        <v>1</v>
      </c>
      <c r="E62" s="64" t="s">
        <v>119</v>
      </c>
      <c r="F62" s="65" t="s">
        <v>63</v>
      </c>
      <c r="G62" s="65" t="s">
        <v>64</v>
      </c>
      <c r="H62" s="83"/>
      <c r="AU62"/>
      <c r="AV62"/>
      <c r="AW62"/>
      <c r="AX62"/>
    </row>
    <row r="63" spans="1:50" ht="61.5" customHeight="1" x14ac:dyDescent="0.2">
      <c r="A63" s="5"/>
      <c r="B63" s="82">
        <v>6</v>
      </c>
      <c r="C63" s="65" t="s">
        <v>123</v>
      </c>
      <c r="D63" s="64">
        <v>1</v>
      </c>
      <c r="E63" s="64" t="s">
        <v>120</v>
      </c>
      <c r="F63" s="65" t="s">
        <v>124</v>
      </c>
      <c r="G63" s="65" t="s">
        <v>64</v>
      </c>
      <c r="H63" s="83"/>
      <c r="AU63"/>
      <c r="AV63"/>
      <c r="AW63"/>
      <c r="AX63"/>
    </row>
    <row r="64" spans="1:50" ht="57.75" customHeight="1" x14ac:dyDescent="0.2">
      <c r="A64" s="5"/>
      <c r="B64" s="82">
        <v>7</v>
      </c>
      <c r="C64" s="65" t="s">
        <v>107</v>
      </c>
      <c r="D64" s="64">
        <v>1</v>
      </c>
      <c r="E64" s="64" t="s">
        <v>125</v>
      </c>
      <c r="F64" s="65" t="s">
        <v>109</v>
      </c>
      <c r="G64" s="65" t="s">
        <v>64</v>
      </c>
      <c r="H64" s="55"/>
      <c r="AU64"/>
      <c r="AV64"/>
      <c r="AW64"/>
      <c r="AX64"/>
    </row>
    <row r="65" spans="1:50" ht="60.75" customHeight="1" x14ac:dyDescent="0.2">
      <c r="A65" s="5"/>
      <c r="B65" s="82">
        <v>8</v>
      </c>
      <c r="C65" s="65" t="s">
        <v>126</v>
      </c>
      <c r="D65" s="64">
        <v>1</v>
      </c>
      <c r="E65" s="64" t="s">
        <v>127</v>
      </c>
      <c r="F65" s="65" t="s">
        <v>128</v>
      </c>
      <c r="G65" s="65" t="s">
        <v>129</v>
      </c>
      <c r="H65" s="55"/>
      <c r="AU65"/>
      <c r="AV65"/>
      <c r="AW65"/>
      <c r="AX65"/>
    </row>
    <row r="66" spans="1:50" ht="62.25" customHeight="1" x14ac:dyDescent="0.2">
      <c r="A66" s="5"/>
      <c r="B66" s="82">
        <v>9</v>
      </c>
      <c r="C66" s="65" t="s">
        <v>70</v>
      </c>
      <c r="D66" s="64">
        <v>1</v>
      </c>
      <c r="E66" s="64" t="s">
        <v>130</v>
      </c>
      <c r="F66" s="65" t="s">
        <v>63</v>
      </c>
      <c r="G66" s="65" t="s">
        <v>64</v>
      </c>
      <c r="H66" s="55"/>
      <c r="AU66"/>
      <c r="AV66"/>
      <c r="AW66"/>
      <c r="AX66"/>
    </row>
    <row r="67" spans="1:50" x14ac:dyDescent="0.2">
      <c r="A67" s="5"/>
      <c r="B67" s="5"/>
      <c r="C67" s="5"/>
      <c r="D67" s="5"/>
      <c r="E67" s="5"/>
      <c r="F67" s="5"/>
      <c r="G67" s="5"/>
      <c r="H67" s="5"/>
    </row>
    <row r="68" spans="1:50" x14ac:dyDescent="0.2">
      <c r="A68" s="5"/>
      <c r="B68" s="76" t="s">
        <v>58</v>
      </c>
      <c r="C68" s="77" t="s">
        <v>20</v>
      </c>
      <c r="D68" s="78" t="s">
        <v>21</v>
      </c>
      <c r="E68" s="78" t="s">
        <v>22</v>
      </c>
      <c r="F68" s="76" t="s">
        <v>23</v>
      </c>
      <c r="G68" s="24"/>
      <c r="H68" s="24"/>
      <c r="AU68"/>
      <c r="AV68"/>
      <c r="AW68"/>
      <c r="AX68"/>
    </row>
    <row r="69" spans="1:50" ht="148.5" customHeight="1" x14ac:dyDescent="0.2">
      <c r="A69" s="5"/>
      <c r="B69" s="25" t="s">
        <v>131</v>
      </c>
      <c r="C69" s="25" t="s">
        <v>132</v>
      </c>
      <c r="D69" s="64" t="s">
        <v>71</v>
      </c>
      <c r="E69" s="79" t="s">
        <v>60</v>
      </c>
      <c r="F69" s="80"/>
      <c r="G69" s="81"/>
      <c r="H69" s="81"/>
      <c r="AU69"/>
      <c r="AV69"/>
      <c r="AW69"/>
      <c r="AX69"/>
    </row>
    <row r="70" spans="1:50" s="139" customFormat="1" x14ac:dyDescent="0.2">
      <c r="A70" s="138" t="s">
        <v>58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8"/>
      <c r="AC70" s="138"/>
      <c r="AD70" s="138"/>
      <c r="AE70" s="138"/>
      <c r="AF70" s="138"/>
      <c r="AG70" s="138"/>
      <c r="AH70" s="138"/>
      <c r="AI70" s="138"/>
      <c r="AJ70" s="138"/>
      <c r="AK70" s="138"/>
      <c r="AL70" s="138"/>
      <c r="AM70" s="138"/>
      <c r="AN70" s="138"/>
      <c r="AO70" s="138"/>
      <c r="AP70" s="138"/>
      <c r="AQ70" s="138"/>
      <c r="AR70" s="138"/>
      <c r="AS70" s="138"/>
      <c r="AT70" s="138"/>
    </row>
    <row r="71" spans="1:50" x14ac:dyDescent="0.2">
      <c r="A71" s="5"/>
      <c r="B71" s="54" t="s">
        <v>24</v>
      </c>
      <c r="C71" s="54" t="s">
        <v>25</v>
      </c>
      <c r="D71" s="54" t="s">
        <v>26</v>
      </c>
      <c r="E71" s="54" t="s">
        <v>27</v>
      </c>
      <c r="F71" s="54" t="s">
        <v>28</v>
      </c>
      <c r="G71" s="54" t="s">
        <v>29</v>
      </c>
      <c r="H71" s="54" t="s">
        <v>30</v>
      </c>
      <c r="AU71"/>
      <c r="AV71"/>
      <c r="AW71"/>
      <c r="AX71"/>
    </row>
    <row r="72" spans="1:50" ht="62.25" customHeight="1" x14ac:dyDescent="0.2">
      <c r="A72" s="5"/>
      <c r="B72" s="82">
        <v>1</v>
      </c>
      <c r="C72" s="65" t="s">
        <v>65</v>
      </c>
      <c r="D72" s="64">
        <v>1</v>
      </c>
      <c r="E72" s="64" t="s">
        <v>133</v>
      </c>
      <c r="F72" s="65" t="s">
        <v>63</v>
      </c>
      <c r="G72" s="65" t="s">
        <v>64</v>
      </c>
      <c r="H72" s="55"/>
      <c r="AU72"/>
      <c r="AV72"/>
      <c r="AW72"/>
      <c r="AX72"/>
    </row>
    <row r="73" spans="1:50" ht="63.75" customHeight="1" x14ac:dyDescent="0.2">
      <c r="A73" s="5"/>
      <c r="B73" s="82">
        <v>2</v>
      </c>
      <c r="C73" s="65" t="s">
        <v>107</v>
      </c>
      <c r="D73" s="64">
        <v>1</v>
      </c>
      <c r="E73" s="64" t="s">
        <v>134</v>
      </c>
      <c r="F73" s="65" t="s">
        <v>109</v>
      </c>
      <c r="G73" s="65" t="s">
        <v>64</v>
      </c>
      <c r="H73" s="55"/>
      <c r="AU73"/>
      <c r="AV73"/>
      <c r="AW73"/>
      <c r="AX73"/>
    </row>
    <row r="74" spans="1:50" ht="61.5" customHeight="1" x14ac:dyDescent="0.2">
      <c r="A74" s="5"/>
      <c r="B74" s="82">
        <v>3</v>
      </c>
      <c r="C74" s="65" t="s">
        <v>123</v>
      </c>
      <c r="D74" s="64">
        <v>1</v>
      </c>
      <c r="E74" s="64" t="s">
        <v>135</v>
      </c>
      <c r="F74" s="65" t="s">
        <v>124</v>
      </c>
      <c r="G74" s="65" t="s">
        <v>64</v>
      </c>
      <c r="H74" s="83"/>
      <c r="AU74"/>
      <c r="AV74"/>
      <c r="AW74"/>
      <c r="AX74"/>
    </row>
    <row r="75" spans="1:50" ht="61.5" customHeight="1" x14ac:dyDescent="0.2">
      <c r="A75" s="5"/>
      <c r="B75" s="82">
        <v>4</v>
      </c>
      <c r="C75" s="65" t="s">
        <v>123</v>
      </c>
      <c r="D75" s="64">
        <v>1</v>
      </c>
      <c r="E75" s="64" t="s">
        <v>136</v>
      </c>
      <c r="F75" s="65" t="s">
        <v>124</v>
      </c>
      <c r="G75" s="65" t="s">
        <v>64</v>
      </c>
      <c r="H75" s="83"/>
      <c r="AU75"/>
      <c r="AV75"/>
      <c r="AW75"/>
      <c r="AX75"/>
    </row>
    <row r="76" spans="1:50" ht="60.75" customHeight="1" x14ac:dyDescent="0.2">
      <c r="A76" s="5"/>
      <c r="B76" s="82">
        <v>5</v>
      </c>
      <c r="C76" s="65" t="s">
        <v>126</v>
      </c>
      <c r="D76" s="64">
        <v>1</v>
      </c>
      <c r="E76" s="64" t="s">
        <v>127</v>
      </c>
      <c r="F76" s="65" t="s">
        <v>128</v>
      </c>
      <c r="G76" s="65" t="s">
        <v>129</v>
      </c>
      <c r="H76" s="55"/>
      <c r="AU76"/>
      <c r="AV76"/>
      <c r="AW76"/>
      <c r="AX76"/>
    </row>
    <row r="77" spans="1:50" ht="63.75" customHeight="1" x14ac:dyDescent="0.2">
      <c r="A77" s="5"/>
      <c r="B77" s="82">
        <v>6</v>
      </c>
      <c r="C77" s="65" t="s">
        <v>70</v>
      </c>
      <c r="D77" s="64">
        <v>1</v>
      </c>
      <c r="E77" s="64" t="s">
        <v>137</v>
      </c>
      <c r="F77" s="65" t="s">
        <v>63</v>
      </c>
      <c r="G77" s="65" t="s">
        <v>64</v>
      </c>
      <c r="H77" s="55"/>
      <c r="AU77"/>
      <c r="AV77"/>
      <c r="AW77"/>
      <c r="AX77"/>
    </row>
    <row r="78" spans="1:50" ht="62.25" customHeight="1" x14ac:dyDescent="0.2">
      <c r="A78" s="5"/>
      <c r="B78" s="82">
        <v>7</v>
      </c>
      <c r="C78" s="65" t="s">
        <v>70</v>
      </c>
      <c r="D78" s="64">
        <v>1</v>
      </c>
      <c r="E78" s="64" t="s">
        <v>138</v>
      </c>
      <c r="F78" s="65" t="s">
        <v>63</v>
      </c>
      <c r="G78" s="65" t="s">
        <v>64</v>
      </c>
      <c r="H78" s="55"/>
      <c r="AU78"/>
      <c r="AV78"/>
      <c r="AW78"/>
      <c r="AX78"/>
    </row>
    <row r="79" spans="1:50" ht="56.25" customHeight="1" x14ac:dyDescent="0.2">
      <c r="A79" s="5"/>
      <c r="B79" s="82">
        <v>8</v>
      </c>
      <c r="C79" s="65" t="s">
        <v>70</v>
      </c>
      <c r="D79" s="64">
        <v>1</v>
      </c>
      <c r="E79" s="64" t="s">
        <v>139</v>
      </c>
      <c r="F79" s="65" t="s">
        <v>63</v>
      </c>
      <c r="G79" s="65" t="s">
        <v>64</v>
      </c>
      <c r="H79" s="55"/>
      <c r="AU79"/>
      <c r="AV79"/>
      <c r="AW79"/>
      <c r="AX79"/>
    </row>
    <row r="80" spans="1:50" s="139" customFormat="1" x14ac:dyDescent="0.2">
      <c r="A80" s="138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</row>
    <row r="81" spans="1:50" x14ac:dyDescent="0.2">
      <c r="A81" s="5"/>
      <c r="B81" s="76" t="s">
        <v>58</v>
      </c>
      <c r="C81" s="77" t="s">
        <v>20</v>
      </c>
      <c r="D81" s="78" t="s">
        <v>21</v>
      </c>
      <c r="E81" s="78" t="s">
        <v>22</v>
      </c>
      <c r="F81" s="76" t="s">
        <v>23</v>
      </c>
      <c r="G81" s="24"/>
      <c r="H81" s="24"/>
      <c r="AU81"/>
      <c r="AV81"/>
      <c r="AW81"/>
      <c r="AX81"/>
    </row>
    <row r="82" spans="1:50" ht="148.5" customHeight="1" x14ac:dyDescent="0.2">
      <c r="A82" s="5"/>
      <c r="B82" s="25" t="s">
        <v>140</v>
      </c>
      <c r="C82" s="25" t="s">
        <v>141</v>
      </c>
      <c r="D82" s="64" t="s">
        <v>71</v>
      </c>
      <c r="E82" s="79" t="s">
        <v>60</v>
      </c>
      <c r="F82" s="80"/>
      <c r="G82" s="81"/>
      <c r="H82" s="81"/>
      <c r="AU82"/>
      <c r="AV82"/>
      <c r="AW82"/>
      <c r="AX82"/>
    </row>
    <row r="83" spans="1:50" s="139" customFormat="1" x14ac:dyDescent="0.2">
      <c r="A83" s="138" t="s">
        <v>58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38"/>
      <c r="AH83" s="138"/>
      <c r="AI83" s="138"/>
      <c r="AJ83" s="138"/>
      <c r="AK83" s="138"/>
      <c r="AL83" s="138"/>
      <c r="AM83" s="138"/>
      <c r="AN83" s="138"/>
      <c r="AO83" s="138"/>
      <c r="AP83" s="138"/>
      <c r="AQ83" s="138"/>
      <c r="AR83" s="138"/>
      <c r="AS83" s="138"/>
      <c r="AT83" s="138"/>
    </row>
    <row r="84" spans="1:50" x14ac:dyDescent="0.2">
      <c r="A84" s="5"/>
      <c r="B84" s="54" t="s">
        <v>24</v>
      </c>
      <c r="C84" s="54" t="s">
        <v>25</v>
      </c>
      <c r="D84" s="54" t="s">
        <v>26</v>
      </c>
      <c r="E84" s="54" t="s">
        <v>27</v>
      </c>
      <c r="F84" s="54" t="s">
        <v>28</v>
      </c>
      <c r="G84" s="54" t="s">
        <v>29</v>
      </c>
      <c r="H84" s="54" t="s">
        <v>30</v>
      </c>
      <c r="AU84"/>
      <c r="AV84"/>
      <c r="AW84"/>
      <c r="AX84"/>
    </row>
    <row r="85" spans="1:50" ht="75" customHeight="1" x14ac:dyDescent="0.2">
      <c r="A85" s="5"/>
      <c r="B85" s="82">
        <v>1</v>
      </c>
      <c r="C85" s="65" t="s">
        <v>142</v>
      </c>
      <c r="D85" s="64">
        <v>1</v>
      </c>
      <c r="E85" s="64" t="s">
        <v>143</v>
      </c>
      <c r="F85" s="65" t="s">
        <v>63</v>
      </c>
      <c r="G85" s="65" t="s">
        <v>64</v>
      </c>
      <c r="H85" s="55"/>
      <c r="AU85"/>
      <c r="AV85"/>
      <c r="AW85"/>
      <c r="AX85"/>
    </row>
    <row r="86" spans="1:50" ht="72" customHeight="1" x14ac:dyDescent="0.2">
      <c r="A86" s="5"/>
      <c r="B86" s="82">
        <v>2</v>
      </c>
      <c r="C86" s="65" t="s">
        <v>65</v>
      </c>
      <c r="D86" s="64">
        <v>1</v>
      </c>
      <c r="E86" s="64" t="s">
        <v>145</v>
      </c>
      <c r="F86" s="65" t="s">
        <v>63</v>
      </c>
      <c r="G86" s="65" t="s">
        <v>64</v>
      </c>
      <c r="H86" s="55"/>
      <c r="AU86"/>
      <c r="AV86"/>
      <c r="AW86"/>
      <c r="AX86"/>
    </row>
    <row r="87" spans="1:50" ht="63.75" customHeight="1" x14ac:dyDescent="0.2">
      <c r="A87" s="5"/>
      <c r="B87" s="82">
        <v>3</v>
      </c>
      <c r="C87" s="65" t="s">
        <v>150</v>
      </c>
      <c r="D87" s="64">
        <v>1</v>
      </c>
      <c r="E87" s="64" t="s">
        <v>146</v>
      </c>
      <c r="F87" s="65" t="s">
        <v>109</v>
      </c>
      <c r="G87" s="65" t="s">
        <v>64</v>
      </c>
      <c r="H87" s="55"/>
      <c r="AU87"/>
      <c r="AV87"/>
      <c r="AW87"/>
      <c r="AX87"/>
    </row>
    <row r="88" spans="1:50" ht="60.75" customHeight="1" x14ac:dyDescent="0.2">
      <c r="A88" s="5"/>
      <c r="B88" s="82">
        <v>4</v>
      </c>
      <c r="C88" s="65" t="s">
        <v>126</v>
      </c>
      <c r="D88" s="64">
        <v>1</v>
      </c>
      <c r="E88" s="64" t="s">
        <v>144</v>
      </c>
      <c r="F88" s="65" t="s">
        <v>128</v>
      </c>
      <c r="G88" s="65" t="s">
        <v>129</v>
      </c>
      <c r="H88" s="55" t="s">
        <v>52</v>
      </c>
      <c r="AU88"/>
      <c r="AV88"/>
      <c r="AW88"/>
      <c r="AX88"/>
    </row>
    <row r="89" spans="1:50" ht="63.75" customHeight="1" x14ac:dyDescent="0.2">
      <c r="A89" s="5"/>
      <c r="B89" s="82">
        <v>5</v>
      </c>
      <c r="C89" s="65" t="s">
        <v>70</v>
      </c>
      <c r="D89" s="64">
        <v>1</v>
      </c>
      <c r="E89" s="64" t="s">
        <v>147</v>
      </c>
      <c r="F89" s="65" t="s">
        <v>63</v>
      </c>
      <c r="G89" s="65" t="s">
        <v>64</v>
      </c>
      <c r="H89" s="55"/>
      <c r="AU89"/>
      <c r="AV89"/>
      <c r="AW89"/>
      <c r="AX89"/>
    </row>
    <row r="90" spans="1:50" ht="62.25" customHeight="1" x14ac:dyDescent="0.2">
      <c r="A90" s="5"/>
      <c r="B90" s="82">
        <v>6</v>
      </c>
      <c r="C90" s="65" t="s">
        <v>70</v>
      </c>
      <c r="D90" s="64">
        <v>1</v>
      </c>
      <c r="E90" s="64" t="s">
        <v>148</v>
      </c>
      <c r="F90" s="65" t="s">
        <v>63</v>
      </c>
      <c r="G90" s="65" t="s">
        <v>64</v>
      </c>
      <c r="H90" s="55"/>
      <c r="AU90"/>
      <c r="AV90"/>
      <c r="AW90"/>
      <c r="AX90"/>
    </row>
    <row r="91" spans="1:50" ht="56.25" customHeight="1" x14ac:dyDescent="0.2">
      <c r="A91" s="5"/>
      <c r="B91" s="82">
        <v>7</v>
      </c>
      <c r="C91" s="65" t="s">
        <v>70</v>
      </c>
      <c r="D91" s="64">
        <v>1</v>
      </c>
      <c r="E91" s="64" t="s">
        <v>149</v>
      </c>
      <c r="F91" s="65" t="s">
        <v>63</v>
      </c>
      <c r="G91" s="65" t="s">
        <v>64</v>
      </c>
      <c r="H91" s="55"/>
      <c r="AU91"/>
      <c r="AV91"/>
      <c r="AW91"/>
      <c r="AX91"/>
    </row>
    <row r="92" spans="1:50" x14ac:dyDescent="0.2">
      <c r="A92" s="5"/>
      <c r="B92" s="5"/>
      <c r="C92" s="5"/>
      <c r="D92" s="5"/>
      <c r="E92" s="5"/>
      <c r="F92" s="5"/>
      <c r="G92" s="5"/>
      <c r="H92" s="5"/>
    </row>
    <row r="93" spans="1:50" x14ac:dyDescent="0.2">
      <c r="A93" s="5"/>
      <c r="B93" s="76" t="s">
        <v>58</v>
      </c>
      <c r="C93" s="77" t="s">
        <v>20</v>
      </c>
      <c r="D93" s="78" t="s">
        <v>21</v>
      </c>
      <c r="E93" s="78" t="s">
        <v>22</v>
      </c>
      <c r="F93" s="76" t="s">
        <v>23</v>
      </c>
      <c r="G93" s="24"/>
      <c r="H93" s="24"/>
      <c r="AU93"/>
      <c r="AV93"/>
      <c r="AW93"/>
      <c r="AX93"/>
    </row>
    <row r="94" spans="1:50" ht="148.5" customHeight="1" x14ac:dyDescent="0.2">
      <c r="A94" s="5"/>
      <c r="B94" s="25" t="s">
        <v>152</v>
      </c>
      <c r="C94" s="25" t="s">
        <v>151</v>
      </c>
      <c r="D94" s="64" t="s">
        <v>71</v>
      </c>
      <c r="E94" s="79" t="s">
        <v>153</v>
      </c>
      <c r="F94" s="80"/>
      <c r="G94" s="81"/>
      <c r="H94" s="81"/>
      <c r="AU94"/>
      <c r="AV94"/>
      <c r="AW94"/>
      <c r="AX94"/>
    </row>
    <row r="95" spans="1:50" s="139" customFormat="1" x14ac:dyDescent="0.2">
      <c r="A95" s="138" t="s">
        <v>58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</row>
    <row r="96" spans="1:50" x14ac:dyDescent="0.2">
      <c r="A96" s="5"/>
      <c r="B96" s="54" t="s">
        <v>24</v>
      </c>
      <c r="C96" s="54" t="s">
        <v>25</v>
      </c>
      <c r="D96" s="54" t="s">
        <v>26</v>
      </c>
      <c r="E96" s="54" t="s">
        <v>27</v>
      </c>
      <c r="F96" s="54" t="s">
        <v>28</v>
      </c>
      <c r="G96" s="54" t="s">
        <v>29</v>
      </c>
      <c r="H96" s="54" t="s">
        <v>30</v>
      </c>
      <c r="AU96"/>
      <c r="AV96"/>
      <c r="AW96"/>
      <c r="AX96"/>
    </row>
    <row r="97" spans="1:50" ht="72.75" customHeight="1" x14ac:dyDescent="0.2">
      <c r="A97" s="5"/>
      <c r="B97" s="82">
        <v>1</v>
      </c>
      <c r="C97" s="64" t="s">
        <v>61</v>
      </c>
      <c r="D97" s="64">
        <v>1</v>
      </c>
      <c r="E97" s="64" t="s">
        <v>156</v>
      </c>
      <c r="F97" s="65" t="s">
        <v>63</v>
      </c>
      <c r="G97" s="65" t="s">
        <v>64</v>
      </c>
      <c r="H97" s="55"/>
      <c r="AU97"/>
      <c r="AV97"/>
      <c r="AW97"/>
      <c r="AX97"/>
    </row>
    <row r="98" spans="1:50" ht="72.75" customHeight="1" x14ac:dyDescent="0.2">
      <c r="A98" s="5"/>
      <c r="B98" s="82">
        <v>2</v>
      </c>
      <c r="C98" s="65" t="s">
        <v>65</v>
      </c>
      <c r="D98" s="64">
        <v>1</v>
      </c>
      <c r="E98" s="64" t="s">
        <v>154</v>
      </c>
      <c r="F98" s="65" t="s">
        <v>63</v>
      </c>
      <c r="G98" s="65" t="s">
        <v>64</v>
      </c>
      <c r="H98" s="83"/>
      <c r="AU98"/>
      <c r="AV98"/>
      <c r="AW98"/>
      <c r="AX98"/>
    </row>
    <row r="99" spans="1:50" ht="64.5" customHeight="1" x14ac:dyDescent="0.2">
      <c r="A99" s="5"/>
      <c r="B99" s="82">
        <v>3</v>
      </c>
      <c r="C99" s="65" t="s">
        <v>107</v>
      </c>
      <c r="D99" s="64">
        <v>1</v>
      </c>
      <c r="E99" s="64" t="s">
        <v>157</v>
      </c>
      <c r="F99" s="65" t="s">
        <v>67</v>
      </c>
      <c r="G99" s="65" t="s">
        <v>64</v>
      </c>
      <c r="H99" s="83"/>
      <c r="AU99"/>
      <c r="AV99"/>
      <c r="AW99"/>
      <c r="AX99"/>
    </row>
    <row r="100" spans="1:50" ht="60.75" customHeight="1" x14ac:dyDescent="0.2">
      <c r="A100" s="5"/>
      <c r="B100" s="82">
        <v>4</v>
      </c>
      <c r="C100" s="65" t="s">
        <v>126</v>
      </c>
      <c r="D100" s="64">
        <v>1</v>
      </c>
      <c r="E100" s="64" t="s">
        <v>144</v>
      </c>
      <c r="F100" s="65" t="s">
        <v>128</v>
      </c>
      <c r="G100" s="65" t="s">
        <v>129</v>
      </c>
      <c r="H100" s="55" t="s">
        <v>52</v>
      </c>
      <c r="AU100"/>
      <c r="AV100"/>
      <c r="AW100"/>
      <c r="AX100"/>
    </row>
    <row r="101" spans="1:50" ht="72.75" customHeight="1" x14ac:dyDescent="0.2">
      <c r="A101" s="5"/>
      <c r="B101" s="82">
        <v>5</v>
      </c>
      <c r="C101" s="65" t="s">
        <v>70</v>
      </c>
      <c r="D101" s="64">
        <v>1</v>
      </c>
      <c r="E101" s="64" t="s">
        <v>158</v>
      </c>
      <c r="F101" s="65" t="s">
        <v>63</v>
      </c>
      <c r="G101" s="65" t="s">
        <v>64</v>
      </c>
      <c r="H101" s="55"/>
      <c r="AU101"/>
      <c r="AV101"/>
      <c r="AW101"/>
      <c r="AX101"/>
    </row>
    <row r="102" spans="1:50" ht="70.5" customHeight="1" x14ac:dyDescent="0.2">
      <c r="A102" s="5"/>
      <c r="B102" s="82">
        <v>6</v>
      </c>
      <c r="C102" s="65" t="s">
        <v>70</v>
      </c>
      <c r="D102" s="64">
        <v>1</v>
      </c>
      <c r="E102" s="64" t="s">
        <v>159</v>
      </c>
      <c r="F102" s="65" t="s">
        <v>63</v>
      </c>
      <c r="G102" s="65" t="s">
        <v>64</v>
      </c>
      <c r="H102" s="55"/>
      <c r="AU102"/>
      <c r="AV102"/>
      <c r="AW102"/>
      <c r="AX102"/>
    </row>
    <row r="103" spans="1:50" ht="71.25" customHeight="1" x14ac:dyDescent="0.2">
      <c r="A103" s="5"/>
      <c r="B103" s="82">
        <v>7</v>
      </c>
      <c r="C103" s="65" t="s">
        <v>70</v>
      </c>
      <c r="D103" s="64">
        <v>1</v>
      </c>
      <c r="E103" s="64" t="s">
        <v>155</v>
      </c>
      <c r="F103" s="65" t="s">
        <v>67</v>
      </c>
      <c r="G103" s="65" t="s">
        <v>64</v>
      </c>
      <c r="H103" s="55"/>
      <c r="AU103"/>
      <c r="AV103"/>
      <c r="AW103"/>
      <c r="AX103"/>
    </row>
    <row r="104" spans="1:50" ht="71.25" customHeight="1" x14ac:dyDescent="0.2">
      <c r="A104" s="5"/>
      <c r="B104" s="82">
        <v>8</v>
      </c>
      <c r="C104" s="65" t="s">
        <v>70</v>
      </c>
      <c r="D104" s="64">
        <v>1</v>
      </c>
      <c r="E104" s="64" t="s">
        <v>160</v>
      </c>
      <c r="F104" s="65" t="s">
        <v>67</v>
      </c>
      <c r="G104" s="65" t="s">
        <v>64</v>
      </c>
      <c r="H104" s="55" t="s">
        <v>52</v>
      </c>
      <c r="AU104"/>
      <c r="AV104"/>
      <c r="AW104"/>
      <c r="AX104"/>
    </row>
    <row r="105" spans="1:50" ht="71.25" customHeight="1" x14ac:dyDescent="0.2">
      <c r="A105" s="5"/>
      <c r="B105" s="82">
        <v>9</v>
      </c>
      <c r="C105" s="65" t="s">
        <v>162</v>
      </c>
      <c r="D105" s="64">
        <v>1</v>
      </c>
      <c r="E105" s="64" t="s">
        <v>161</v>
      </c>
      <c r="F105" s="65" t="s">
        <v>67</v>
      </c>
      <c r="G105" s="65" t="s">
        <v>64</v>
      </c>
      <c r="H105" s="55" t="s">
        <v>52</v>
      </c>
      <c r="AU105"/>
      <c r="AV105"/>
      <c r="AW105"/>
      <c r="AX105"/>
    </row>
    <row r="106" spans="1:50" x14ac:dyDescent="0.2">
      <c r="A106" s="5"/>
      <c r="B106" s="5"/>
      <c r="C106" s="5"/>
      <c r="D106" s="5"/>
      <c r="E106" s="5"/>
      <c r="F106" s="5"/>
      <c r="G106" s="5"/>
      <c r="H106" s="5"/>
    </row>
    <row r="107" spans="1:50" x14ac:dyDescent="0.2">
      <c r="A107" s="5"/>
      <c r="B107" s="72" t="s">
        <v>53</v>
      </c>
      <c r="C107" s="137" t="s">
        <v>175</v>
      </c>
      <c r="D107" s="137"/>
      <c r="E107" s="137"/>
      <c r="F107" s="137"/>
      <c r="G107" s="137"/>
      <c r="H107" s="137"/>
    </row>
    <row r="108" spans="1:50" x14ac:dyDescent="0.2">
      <c r="A108" s="5"/>
      <c r="B108" s="59" t="s">
        <v>48</v>
      </c>
      <c r="C108" s="135" t="s">
        <v>54</v>
      </c>
      <c r="D108" s="136"/>
      <c r="E108" s="136"/>
      <c r="F108" s="136"/>
      <c r="G108" s="136"/>
      <c r="H108" s="136"/>
    </row>
    <row r="109" spans="1:50" x14ac:dyDescent="0.2">
      <c r="A109" s="5"/>
      <c r="B109" s="59" t="s">
        <v>49</v>
      </c>
      <c r="C109" s="135" t="s">
        <v>177</v>
      </c>
      <c r="D109" s="135"/>
      <c r="E109" s="135"/>
      <c r="F109" s="135"/>
      <c r="G109" s="135"/>
      <c r="H109" s="135"/>
    </row>
    <row r="110" spans="1:50" x14ac:dyDescent="0.2">
      <c r="A110" s="5"/>
      <c r="B110" s="59" t="s">
        <v>50</v>
      </c>
      <c r="C110" s="135" t="s">
        <v>176</v>
      </c>
      <c r="D110" s="135"/>
      <c r="E110" s="135"/>
      <c r="F110" s="135"/>
      <c r="G110" s="135"/>
      <c r="H110" s="135"/>
    </row>
    <row r="111" spans="1:50" x14ac:dyDescent="0.2">
      <c r="A111" s="5"/>
      <c r="B111" s="84" t="s">
        <v>51</v>
      </c>
      <c r="C111" s="132" t="s">
        <v>178</v>
      </c>
      <c r="D111" s="132"/>
      <c r="E111" s="132"/>
      <c r="F111" s="132"/>
      <c r="G111" s="132"/>
      <c r="H111" s="132"/>
    </row>
    <row r="112" spans="1:50" x14ac:dyDescent="0.2">
      <c r="A112" s="5"/>
      <c r="B112" s="5"/>
      <c r="C112" s="5"/>
      <c r="D112" s="5"/>
      <c r="E112" s="5"/>
      <c r="F112" s="5"/>
      <c r="G112" s="5"/>
      <c r="H112" s="5"/>
    </row>
  </sheetData>
  <mergeCells count="18">
    <mergeCell ref="A83:XFD83"/>
    <mergeCell ref="A95:XFD95"/>
    <mergeCell ref="G5:H5"/>
    <mergeCell ref="G9:H9"/>
    <mergeCell ref="G10:H10"/>
    <mergeCell ref="G11:H11"/>
    <mergeCell ref="C111:H111"/>
    <mergeCell ref="E9:F9"/>
    <mergeCell ref="C108:H108"/>
    <mergeCell ref="C109:H109"/>
    <mergeCell ref="C110:H110"/>
    <mergeCell ref="C107:H107"/>
    <mergeCell ref="A17:XFD17"/>
    <mergeCell ref="A30:XFD30"/>
    <mergeCell ref="A43:XFD43"/>
    <mergeCell ref="A56:XFD56"/>
    <mergeCell ref="A80:XFD80"/>
    <mergeCell ref="A70:XFD70"/>
  </mergeCells>
  <phoneticPr fontId="4" type="noConversion"/>
  <pageMargins left="0.23622047244094491" right="0.23622047244094491" top="0.35433070866141736" bottom="0.74803149606299213" header="0.31496062992125984" footer="0.31496062992125984"/>
  <pageSetup paperSize="9" scale="70" orientation="landscape" horizontalDpi="360" verticalDpi="360" r:id="rId1"/>
  <headerFooter differentFirst="1">
    <oddFooter>&amp;L&amp;A&amp;R&amp;P</oddFooter>
  </headerFooter>
  <rowBreaks count="2" manualBreakCount="2">
    <brk id="23" max="8" man="1"/>
    <brk id="36" max="8" man="1"/>
  </rowBreaks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728FB-2648-A64C-A964-A64A9F060A21}">
  <dimension ref="A1:G33"/>
  <sheetViews>
    <sheetView showGridLines="0" tabSelected="1" topLeftCell="A23" zoomScale="120" zoomScaleNormal="120" zoomScaleSheetLayoutView="120" workbookViewId="0">
      <selection activeCell="G27" sqref="G27"/>
    </sheetView>
  </sheetViews>
  <sheetFormatPr baseColWidth="10" defaultRowHeight="15" x14ac:dyDescent="0.2"/>
  <cols>
    <col min="1" max="1" width="18.5" style="97" bestFit="1" customWidth="1"/>
    <col min="2" max="2" width="24.83203125" style="97" customWidth="1"/>
    <col min="3" max="3" width="25.5" style="97" bestFit="1" customWidth="1"/>
    <col min="4" max="4" width="18.5" style="97" bestFit="1" customWidth="1"/>
    <col min="5" max="5" width="50.1640625" style="97" customWidth="1"/>
    <col min="6" max="6" width="24.6640625" style="97" customWidth="1"/>
    <col min="7" max="7" width="26.6640625" style="97" bestFit="1" customWidth="1"/>
    <col min="8" max="16384" width="10.83203125" style="97"/>
  </cols>
  <sheetData>
    <row r="1" spans="1:7" x14ac:dyDescent="0.2">
      <c r="A1" s="118"/>
      <c r="B1" s="118"/>
      <c r="C1" s="119"/>
      <c r="D1" s="119"/>
      <c r="E1" s="119"/>
      <c r="F1" s="119"/>
      <c r="G1" s="119"/>
    </row>
    <row r="2" spans="1:7" x14ac:dyDescent="0.2">
      <c r="A2" s="118"/>
      <c r="B2" s="118"/>
      <c r="C2" s="119"/>
      <c r="D2" s="119"/>
      <c r="E2" s="119"/>
      <c r="F2" s="119"/>
      <c r="G2" s="119"/>
    </row>
    <row r="3" spans="1:7" x14ac:dyDescent="0.2">
      <c r="A3" s="118"/>
      <c r="B3" s="118"/>
      <c r="C3" s="119"/>
      <c r="D3" s="119"/>
      <c r="E3" s="119"/>
      <c r="F3" s="119"/>
      <c r="G3" s="119"/>
    </row>
    <row r="4" spans="1:7" x14ac:dyDescent="0.2">
      <c r="A4" s="118"/>
      <c r="B4" s="118"/>
      <c r="C4" s="119"/>
      <c r="D4" s="119"/>
      <c r="E4" s="119"/>
      <c r="F4" s="119"/>
      <c r="G4" s="119"/>
    </row>
    <row r="5" spans="1:7" x14ac:dyDescent="0.2">
      <c r="A5" s="118"/>
      <c r="B5" s="118"/>
      <c r="C5" s="119"/>
      <c r="D5" s="119"/>
      <c r="E5" s="119"/>
      <c r="F5" s="119"/>
      <c r="G5" s="119"/>
    </row>
    <row r="6" spans="1:7" x14ac:dyDescent="0.2">
      <c r="A6" s="118"/>
      <c r="B6" s="118"/>
      <c r="C6" s="119"/>
      <c r="D6" s="119"/>
      <c r="E6" s="119"/>
      <c r="F6" s="119"/>
      <c r="G6" s="119"/>
    </row>
    <row r="7" spans="1:7" x14ac:dyDescent="0.2">
      <c r="A7" s="118"/>
      <c r="B7" s="118"/>
      <c r="C7" s="118"/>
      <c r="D7" s="118"/>
      <c r="E7" s="118"/>
      <c r="F7" s="118"/>
      <c r="G7" s="118"/>
    </row>
    <row r="8" spans="1:7" x14ac:dyDescent="0.2">
      <c r="A8" s="118"/>
      <c r="B8" s="118"/>
      <c r="C8" s="118"/>
      <c r="D8" s="118"/>
      <c r="E8" s="118"/>
      <c r="F8" s="118"/>
      <c r="G8" s="118"/>
    </row>
    <row r="9" spans="1:7" x14ac:dyDescent="0.2">
      <c r="A9" s="118"/>
      <c r="B9" s="118"/>
      <c r="C9" s="118"/>
      <c r="D9" s="118"/>
      <c r="E9" s="118"/>
      <c r="F9" s="118"/>
      <c r="G9" s="118"/>
    </row>
    <row r="10" spans="1:7" x14ac:dyDescent="0.2">
      <c r="A10" s="118"/>
      <c r="B10" s="118"/>
      <c r="C10" s="118"/>
      <c r="D10" s="118"/>
      <c r="E10" s="118"/>
      <c r="F10" s="118"/>
      <c r="G10" s="118"/>
    </row>
    <row r="11" spans="1:7" x14ac:dyDescent="0.2">
      <c r="A11" s="118"/>
      <c r="B11" s="118"/>
      <c r="C11" s="118"/>
      <c r="D11" s="118"/>
      <c r="E11" s="118"/>
      <c r="F11" s="118"/>
      <c r="G11" s="118"/>
    </row>
    <row r="12" spans="1:7" ht="23" x14ac:dyDescent="0.3">
      <c r="A12" s="140" t="s">
        <v>31</v>
      </c>
      <c r="B12" s="140"/>
      <c r="C12" s="140"/>
      <c r="D12" s="140"/>
      <c r="E12" s="140"/>
      <c r="F12" s="110" t="s">
        <v>212</v>
      </c>
      <c r="G12" s="111" t="s">
        <v>210</v>
      </c>
    </row>
    <row r="13" spans="1:7" ht="23" x14ac:dyDescent="0.3">
      <c r="A13" s="140"/>
      <c r="B13" s="140"/>
      <c r="C13" s="140"/>
      <c r="D13" s="140"/>
      <c r="E13" s="140"/>
      <c r="F13" s="110" t="s">
        <v>211</v>
      </c>
      <c r="G13" s="112">
        <v>45242</v>
      </c>
    </row>
    <row r="14" spans="1:7" x14ac:dyDescent="0.2">
      <c r="A14" s="140"/>
      <c r="B14" s="140"/>
      <c r="C14" s="140"/>
      <c r="D14" s="140"/>
      <c r="E14" s="140"/>
      <c r="F14" s="113"/>
      <c r="G14" s="113"/>
    </row>
    <row r="15" spans="1:7" x14ac:dyDescent="0.2">
      <c r="A15" s="103" t="s">
        <v>195</v>
      </c>
      <c r="B15" s="104" t="str">
        <f>IF(A15=Brown!F2,Brown!G2)</f>
        <v>HYDRO ALUNORTE ALUMINA DO NORTE BRASIL S.A.</v>
      </c>
      <c r="C15" s="104"/>
      <c r="D15" s="106" t="s">
        <v>199</v>
      </c>
      <c r="E15" s="107" t="s">
        <v>202</v>
      </c>
      <c r="F15" s="105" t="s">
        <v>207</v>
      </c>
      <c r="G15" s="104" t="s">
        <v>204</v>
      </c>
    </row>
    <row r="16" spans="1:7" x14ac:dyDescent="0.2">
      <c r="A16" s="105" t="s">
        <v>187</v>
      </c>
      <c r="B16" s="104" t="str">
        <f>IF(A15=Brown!F2,Brown!H2)</f>
        <v>05.848.387/0003-16</v>
      </c>
      <c r="C16" s="104"/>
      <c r="D16" s="116" t="s">
        <v>200</v>
      </c>
      <c r="E16" s="108">
        <v>68028</v>
      </c>
      <c r="F16" s="105" t="s">
        <v>208</v>
      </c>
      <c r="G16" s="104" t="s">
        <v>205</v>
      </c>
    </row>
    <row r="17" spans="1:7" x14ac:dyDescent="0.2">
      <c r="A17" s="105" t="s">
        <v>197</v>
      </c>
      <c r="B17" s="104" t="str">
        <f>IF(A15=Brown!F2,Brown!I2)</f>
        <v>Jéssica Martins Santos</v>
      </c>
      <c r="C17" s="104"/>
      <c r="D17" s="106" t="s">
        <v>201</v>
      </c>
      <c r="E17" s="109" t="s">
        <v>203</v>
      </c>
      <c r="F17" s="105" t="s">
        <v>209</v>
      </c>
      <c r="G17" s="104" t="s">
        <v>206</v>
      </c>
    </row>
    <row r="18" spans="1:7" x14ac:dyDescent="0.2">
      <c r="A18" s="118"/>
      <c r="B18" s="118"/>
      <c r="C18" s="118"/>
      <c r="D18" s="118"/>
      <c r="E18" s="118"/>
      <c r="F18" s="118"/>
      <c r="G18" s="118"/>
    </row>
    <row r="19" spans="1:7" x14ac:dyDescent="0.2">
      <c r="A19" s="97" t="s">
        <v>58</v>
      </c>
      <c r="B19" s="97" t="s">
        <v>20</v>
      </c>
      <c r="C19" s="97" t="s">
        <v>188</v>
      </c>
      <c r="D19" s="97" t="s">
        <v>22</v>
      </c>
      <c r="E19" s="97" t="s">
        <v>219</v>
      </c>
      <c r="F19" s="118"/>
      <c r="G19" s="118"/>
    </row>
    <row r="20" spans="1:7" ht="19" x14ac:dyDescent="0.25">
      <c r="A20" s="101" t="s">
        <v>190</v>
      </c>
      <c r="F20" s="118"/>
      <c r="G20" s="118"/>
    </row>
    <row r="21" spans="1:7" x14ac:dyDescent="0.2">
      <c r="A21" s="97" t="str">
        <f>G12</f>
        <v>MP 085/12/2023</v>
      </c>
      <c r="F21" s="118"/>
      <c r="G21" s="118"/>
    </row>
    <row r="22" spans="1:7" x14ac:dyDescent="0.2">
      <c r="A22" s="117" t="str">
        <f>_xlfn.CONCAT(D16, " ", E16)</f>
        <v>NOTA FISCAL 68028</v>
      </c>
      <c r="B22" s="102" t="s">
        <v>192</v>
      </c>
      <c r="C22" s="102" t="s">
        <v>71</v>
      </c>
      <c r="D22" s="102" t="s">
        <v>60</v>
      </c>
      <c r="F22" s="118"/>
      <c r="G22" s="118"/>
    </row>
    <row r="23" spans="1:7" x14ac:dyDescent="0.2">
      <c r="A23" s="97" t="s">
        <v>74</v>
      </c>
      <c r="B23" s="102" t="s">
        <v>193</v>
      </c>
      <c r="F23" s="118"/>
      <c r="G23" s="118"/>
    </row>
    <row r="24" spans="1:7" ht="55" customHeight="1" x14ac:dyDescent="0.2">
      <c r="A24" s="123">
        <v>814480</v>
      </c>
      <c r="F24" s="118"/>
      <c r="G24" s="118"/>
    </row>
    <row r="25" spans="1:7" x14ac:dyDescent="0.2">
      <c r="A25" s="118"/>
      <c r="B25" s="118"/>
      <c r="C25" s="118"/>
      <c r="D25" s="118"/>
      <c r="E25" s="118"/>
      <c r="F25" s="118"/>
      <c r="G25" s="118"/>
    </row>
    <row r="26" spans="1:7" x14ac:dyDescent="0.2">
      <c r="A26" s="97" t="s">
        <v>24</v>
      </c>
      <c r="B26" s="97" t="s">
        <v>25</v>
      </c>
      <c r="C26" s="97" t="s">
        <v>220</v>
      </c>
      <c r="D26" s="97" t="s">
        <v>191</v>
      </c>
      <c r="E26" s="97" t="s">
        <v>28</v>
      </c>
      <c r="F26" s="97" t="s">
        <v>29</v>
      </c>
      <c r="G26" s="97" t="s">
        <v>30</v>
      </c>
    </row>
    <row r="27" spans="1:7" ht="120" customHeight="1" x14ac:dyDescent="0.2">
      <c r="A27" s="121">
        <v>1</v>
      </c>
      <c r="B27" s="121" t="s">
        <v>61</v>
      </c>
      <c r="C27" s="121">
        <v>1</v>
      </c>
      <c r="D27" s="121"/>
      <c r="E27" s="122" t="s">
        <v>223</v>
      </c>
      <c r="F27" s="121" t="s">
        <v>64</v>
      </c>
      <c r="G27" s="121"/>
    </row>
    <row r="28" spans="1:7" ht="120" customHeight="1" x14ac:dyDescent="0.2"/>
    <row r="29" spans="1:7" ht="120" customHeight="1" x14ac:dyDescent="0.2"/>
    <row r="31" spans="1:7" x14ac:dyDescent="0.2">
      <c r="A31"/>
      <c r="B31"/>
    </row>
    <row r="32" spans="1:7" x14ac:dyDescent="0.2">
      <c r="A32"/>
      <c r="B32"/>
    </row>
    <row r="33" spans="1:2" x14ac:dyDescent="0.2">
      <c r="A33"/>
      <c r="B33"/>
    </row>
  </sheetData>
  <mergeCells count="1">
    <mergeCell ref="A12:E14"/>
  </mergeCells>
  <pageMargins left="0.25" right="0.25" top="0.75" bottom="0.75" header="0.3" footer="0.3"/>
  <pageSetup paperSize="8" orientation="landscape" horizontalDpi="0" verticalDpi="0"/>
  <ignoredErrors>
    <ignoredError sqref="A15" numberStoredAsText="1"/>
  </ignoredErrors>
  <drawing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776B9DC-1105-284E-A51E-C884FDF85BA2}">
          <x14:formula1>
            <xm:f>Brown!$A$2:$A$8</xm:f>
          </x14:formula1>
          <xm:sqref>B27:B29</xm:sqref>
        </x14:dataValidation>
        <x14:dataValidation type="list" allowBlank="1" showInputMessage="1" showErrorMessage="1" xr:uid="{49E6EE1A-AB90-7443-A896-FEFD09051AC5}">
          <x14:formula1>
            <xm:f>Brown!$C$2:$C$4</xm:f>
          </x14:formula1>
          <xm:sqref>F27:F29</xm:sqref>
        </x14:dataValidation>
        <x14:dataValidation type="list" allowBlank="1" showInputMessage="1" showErrorMessage="1" xr:uid="{F2B4826C-1CBA-3145-9FCB-CE04D39C881A}">
          <x14:formula1>
            <xm:f>Brown!$D$2:$D$8</xm:f>
          </x14:formula1>
          <xm:sqref>E27:E29</xm:sqref>
        </x14:dataValidation>
        <x14:dataValidation type="list" allowBlank="1" showInputMessage="1" showErrorMessage="1" xr:uid="{B9062A55-19C9-2845-92CF-E3C348B10124}">
          <x14:formula1>
            <xm:f>Brown!$B$2:$B$51</xm:f>
          </x14:formula1>
          <xm:sqref>D27:D29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224E-EFC4-A049-A671-316047873147}">
  <dimension ref="A1:I57"/>
  <sheetViews>
    <sheetView zoomScale="170" zoomScaleNormal="170" workbookViewId="0">
      <selection activeCell="D9" sqref="D9"/>
    </sheetView>
  </sheetViews>
  <sheetFormatPr baseColWidth="10" defaultRowHeight="15" x14ac:dyDescent="0.2"/>
  <cols>
    <col min="1" max="1" width="17.6640625" bestFit="1" customWidth="1"/>
    <col min="2" max="2" width="13" bestFit="1" customWidth="1"/>
    <col min="3" max="3" width="19.33203125" bestFit="1" customWidth="1"/>
    <col min="4" max="4" width="55.5" bestFit="1" customWidth="1"/>
    <col min="6" max="6" width="10.5" style="114" customWidth="1"/>
    <col min="7" max="7" width="40.83203125" bestFit="1" customWidth="1"/>
    <col min="8" max="8" width="17.5" bestFit="1" customWidth="1"/>
    <col min="9" max="9" width="18" bestFit="1" customWidth="1"/>
  </cols>
  <sheetData>
    <row r="1" spans="1:9" x14ac:dyDescent="0.2">
      <c r="A1" t="s">
        <v>25</v>
      </c>
      <c r="B1" t="s">
        <v>214</v>
      </c>
      <c r="C1" t="s">
        <v>213</v>
      </c>
      <c r="D1" t="s">
        <v>215</v>
      </c>
      <c r="F1" s="114" t="s">
        <v>214</v>
      </c>
      <c r="G1" t="s">
        <v>218</v>
      </c>
      <c r="H1" t="s">
        <v>187</v>
      </c>
      <c r="I1" t="s">
        <v>197</v>
      </c>
    </row>
    <row r="2" spans="1:9" x14ac:dyDescent="0.2">
      <c r="A2" t="s">
        <v>61</v>
      </c>
      <c r="B2" s="86" t="s">
        <v>158</v>
      </c>
      <c r="C2" t="s">
        <v>64</v>
      </c>
      <c r="D2" t="s">
        <v>63</v>
      </c>
      <c r="F2" s="115" t="s">
        <v>195</v>
      </c>
      <c r="G2" t="s">
        <v>194</v>
      </c>
      <c r="H2" t="s">
        <v>196</v>
      </c>
      <c r="I2" t="s">
        <v>198</v>
      </c>
    </row>
    <row r="3" spans="1:9" x14ac:dyDescent="0.2">
      <c r="A3" t="s">
        <v>65</v>
      </c>
      <c r="B3" s="86" t="s">
        <v>159</v>
      </c>
      <c r="C3" t="s">
        <v>69</v>
      </c>
      <c r="D3" t="s">
        <v>94</v>
      </c>
    </row>
    <row r="4" spans="1:9" x14ac:dyDescent="0.2">
      <c r="A4" t="s">
        <v>216</v>
      </c>
      <c r="B4" s="86" t="s">
        <v>156</v>
      </c>
      <c r="C4" t="s">
        <v>129</v>
      </c>
      <c r="D4" t="s">
        <v>68</v>
      </c>
    </row>
    <row r="5" spans="1:9" ht="32" x14ac:dyDescent="0.2">
      <c r="A5" t="s">
        <v>73</v>
      </c>
      <c r="B5" s="86" t="s">
        <v>157</v>
      </c>
      <c r="D5" s="120" t="s">
        <v>221</v>
      </c>
    </row>
    <row r="6" spans="1:9" ht="32" x14ac:dyDescent="0.2">
      <c r="A6" t="s">
        <v>88</v>
      </c>
      <c r="B6" s="86" t="s">
        <v>154</v>
      </c>
      <c r="D6" s="120" t="s">
        <v>222</v>
      </c>
    </row>
    <row r="7" spans="1:9" x14ac:dyDescent="0.2">
      <c r="A7" t="s">
        <v>93</v>
      </c>
      <c r="B7" s="86" t="s">
        <v>155</v>
      </c>
      <c r="D7" t="s">
        <v>128</v>
      </c>
    </row>
    <row r="8" spans="1:9" ht="32" x14ac:dyDescent="0.2">
      <c r="A8" t="s">
        <v>217</v>
      </c>
      <c r="B8" s="86" t="s">
        <v>161</v>
      </c>
      <c r="D8" s="120" t="s">
        <v>223</v>
      </c>
    </row>
    <row r="9" spans="1:9" x14ac:dyDescent="0.2">
      <c r="B9" s="86" t="s">
        <v>160</v>
      </c>
    </row>
    <row r="10" spans="1:9" x14ac:dyDescent="0.2">
      <c r="B10" s="86" t="s">
        <v>127</v>
      </c>
    </row>
    <row r="11" spans="1:9" x14ac:dyDescent="0.2">
      <c r="B11" s="86" t="s">
        <v>147</v>
      </c>
    </row>
    <row r="12" spans="1:9" x14ac:dyDescent="0.2">
      <c r="B12" s="86" t="s">
        <v>148</v>
      </c>
    </row>
    <row r="13" spans="1:9" x14ac:dyDescent="0.2">
      <c r="B13" s="86" t="s">
        <v>149</v>
      </c>
    </row>
    <row r="14" spans="1:9" x14ac:dyDescent="0.2">
      <c r="B14" s="86" t="s">
        <v>145</v>
      </c>
    </row>
    <row r="15" spans="1:9" x14ac:dyDescent="0.2">
      <c r="B15" s="86" t="s">
        <v>146</v>
      </c>
    </row>
    <row r="16" spans="1:9" x14ac:dyDescent="0.2">
      <c r="B16" s="86" t="s">
        <v>143</v>
      </c>
    </row>
    <row r="17" spans="2:2" x14ac:dyDescent="0.2">
      <c r="B17" s="86" t="s">
        <v>144</v>
      </c>
    </row>
    <row r="18" spans="2:2" x14ac:dyDescent="0.2">
      <c r="B18" s="86" t="s">
        <v>116</v>
      </c>
    </row>
    <row r="19" spans="2:2" x14ac:dyDescent="0.2">
      <c r="B19" s="86" t="s">
        <v>125</v>
      </c>
    </row>
    <row r="20" spans="2:2" x14ac:dyDescent="0.2">
      <c r="B20" s="86" t="s">
        <v>117</v>
      </c>
    </row>
    <row r="21" spans="2:2" x14ac:dyDescent="0.2">
      <c r="B21" s="86" t="s">
        <v>118</v>
      </c>
    </row>
    <row r="22" spans="2:2" x14ac:dyDescent="0.2">
      <c r="B22" s="86" t="s">
        <v>130</v>
      </c>
    </row>
    <row r="23" spans="2:2" x14ac:dyDescent="0.2">
      <c r="B23" s="86" t="s">
        <v>119</v>
      </c>
    </row>
    <row r="24" spans="2:2" x14ac:dyDescent="0.2">
      <c r="B24" s="86" t="s">
        <v>120</v>
      </c>
    </row>
    <row r="25" spans="2:2" x14ac:dyDescent="0.2">
      <c r="B25" s="86" t="s">
        <v>121</v>
      </c>
    </row>
    <row r="26" spans="2:2" x14ac:dyDescent="0.2">
      <c r="B26" s="86" t="s">
        <v>135</v>
      </c>
    </row>
    <row r="27" spans="2:2" x14ac:dyDescent="0.2">
      <c r="B27" s="86" t="s">
        <v>137</v>
      </c>
    </row>
    <row r="28" spans="2:2" x14ac:dyDescent="0.2">
      <c r="B28" s="86" t="s">
        <v>134</v>
      </c>
    </row>
    <row r="29" spans="2:2" x14ac:dyDescent="0.2">
      <c r="B29" s="86" t="s">
        <v>136</v>
      </c>
    </row>
    <row r="30" spans="2:2" x14ac:dyDescent="0.2">
      <c r="B30" s="86" t="s">
        <v>133</v>
      </c>
    </row>
    <row r="31" spans="2:2" x14ac:dyDescent="0.2">
      <c r="B31" s="86" t="s">
        <v>138</v>
      </c>
    </row>
    <row r="32" spans="2:2" x14ac:dyDescent="0.2">
      <c r="B32" s="86" t="s">
        <v>139</v>
      </c>
    </row>
    <row r="33" spans="2:2" x14ac:dyDescent="0.2">
      <c r="B33" s="86" t="s">
        <v>173</v>
      </c>
    </row>
    <row r="34" spans="2:2" x14ac:dyDescent="0.2">
      <c r="B34" s="86" t="s">
        <v>108</v>
      </c>
    </row>
    <row r="35" spans="2:2" x14ac:dyDescent="0.2">
      <c r="B35" s="86" t="s">
        <v>174</v>
      </c>
    </row>
    <row r="36" spans="2:2" x14ac:dyDescent="0.2">
      <c r="B36" s="86" t="s">
        <v>112</v>
      </c>
    </row>
    <row r="37" spans="2:2" x14ac:dyDescent="0.2">
      <c r="B37" s="86" t="s">
        <v>113</v>
      </c>
    </row>
    <row r="38" spans="2:2" x14ac:dyDescent="0.2">
      <c r="B38" s="86" t="s">
        <v>105</v>
      </c>
    </row>
    <row r="39" spans="2:2" x14ac:dyDescent="0.2">
      <c r="B39" s="86" t="s">
        <v>111</v>
      </c>
    </row>
    <row r="40" spans="2:2" x14ac:dyDescent="0.2">
      <c r="B40" s="86" t="s">
        <v>106</v>
      </c>
    </row>
    <row r="41" spans="2:2" x14ac:dyDescent="0.2">
      <c r="B41" s="86" t="s">
        <v>96</v>
      </c>
    </row>
    <row r="42" spans="2:2" x14ac:dyDescent="0.2">
      <c r="B42" s="86" t="s">
        <v>92</v>
      </c>
    </row>
    <row r="43" spans="2:2" x14ac:dyDescent="0.2">
      <c r="B43" s="86" t="s">
        <v>91</v>
      </c>
    </row>
    <row r="44" spans="2:2" x14ac:dyDescent="0.2">
      <c r="B44" s="86" t="s">
        <v>62</v>
      </c>
    </row>
    <row r="45" spans="2:2" x14ac:dyDescent="0.2">
      <c r="B45" s="86" t="s">
        <v>72</v>
      </c>
    </row>
    <row r="46" spans="2:2" x14ac:dyDescent="0.2">
      <c r="B46" s="86" t="s">
        <v>89</v>
      </c>
    </row>
    <row r="47" spans="2:2" x14ac:dyDescent="0.2">
      <c r="B47" s="86" t="s">
        <v>79</v>
      </c>
    </row>
    <row r="48" spans="2:2" x14ac:dyDescent="0.2">
      <c r="B48" s="86" t="s">
        <v>90</v>
      </c>
    </row>
    <row r="49" spans="2:6" x14ac:dyDescent="0.2">
      <c r="B49" s="86" t="s">
        <v>100</v>
      </c>
    </row>
    <row r="50" spans="2:6" x14ac:dyDescent="0.2">
      <c r="B50" s="86" t="s">
        <v>77</v>
      </c>
    </row>
    <row r="51" spans="2:6" x14ac:dyDescent="0.2">
      <c r="B51" s="86" t="s">
        <v>66</v>
      </c>
      <c r="F51"/>
    </row>
    <row r="52" spans="2:6" x14ac:dyDescent="0.2">
      <c r="F52"/>
    </row>
    <row r="53" spans="2:6" x14ac:dyDescent="0.2">
      <c r="F53"/>
    </row>
    <row r="54" spans="2:6" x14ac:dyDescent="0.2">
      <c r="F54"/>
    </row>
    <row r="55" spans="2:6" x14ac:dyDescent="0.2">
      <c r="F55"/>
    </row>
    <row r="56" spans="2:6" x14ac:dyDescent="0.2">
      <c r="F56"/>
    </row>
    <row r="57" spans="2:6" x14ac:dyDescent="0.2">
      <c r="F57"/>
    </row>
  </sheetData>
  <sortState xmlns:xlrd2="http://schemas.microsoft.com/office/spreadsheetml/2017/richdata2" ref="F1:F57">
    <sortCondition ref="F1:F57"/>
  </sortState>
  <pageMargins left="0.7" right="0.7" top="0.75" bottom="0.75" header="0.3" footer="0.3"/>
  <ignoredErrors>
    <ignoredError sqref="F2" numberStoredAsText="1"/>
  </ignoredErrors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650FE-3CA9-4C42-81B6-372336E6A6C4}">
  <dimension ref="A1:O183"/>
  <sheetViews>
    <sheetView zoomScale="130" zoomScaleNormal="130" zoomScaleSheetLayoutView="85" workbookViewId="0">
      <selection activeCell="B63" sqref="B63:B70"/>
    </sheetView>
  </sheetViews>
  <sheetFormatPr baseColWidth="10" defaultColWidth="8.83203125" defaultRowHeight="15" x14ac:dyDescent="0.2"/>
  <cols>
    <col min="1" max="1" width="0.6640625" customWidth="1"/>
    <col min="2" max="2" width="26.5" customWidth="1"/>
    <col min="3" max="3" width="12.5" customWidth="1"/>
    <col min="4" max="4" width="15.5" customWidth="1"/>
    <col min="5" max="5" width="40.83203125" customWidth="1"/>
    <col min="6" max="6" width="12.5" customWidth="1"/>
    <col min="7" max="7" width="12" customWidth="1"/>
    <col min="8" max="8" width="18.1640625" customWidth="1"/>
    <col min="9" max="9" width="14.5" bestFit="1" customWidth="1"/>
    <col min="10" max="10" width="14" bestFit="1" customWidth="1"/>
    <col min="11" max="11" width="15" bestFit="1" customWidth="1"/>
    <col min="12" max="13" width="15" customWidth="1"/>
    <col min="14" max="14" width="13.33203125" customWidth="1"/>
    <col min="15" max="15" width="0.83203125" customWidth="1"/>
  </cols>
  <sheetData>
    <row r="1" spans="1:15" ht="6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8" customHeight="1" x14ac:dyDescent="0.2">
      <c r="A2" s="5"/>
      <c r="B2" s="47"/>
      <c r="C2" s="48"/>
      <c r="D2" s="48"/>
      <c r="E2" s="50" t="s">
        <v>13</v>
      </c>
      <c r="F2" s="2"/>
      <c r="G2" s="2"/>
      <c r="H2" s="2"/>
      <c r="I2" s="2"/>
      <c r="J2" s="2"/>
      <c r="K2" s="2"/>
      <c r="L2" s="2"/>
      <c r="M2" s="2"/>
      <c r="N2" s="3"/>
      <c r="O2" s="5"/>
    </row>
    <row r="3" spans="1:15" ht="18" customHeight="1" x14ac:dyDescent="0.2">
      <c r="A3" s="5"/>
      <c r="B3" s="49"/>
      <c r="C3" s="46"/>
      <c r="D3" s="46"/>
      <c r="E3" s="51" t="s">
        <v>0</v>
      </c>
      <c r="F3" s="5"/>
      <c r="G3" s="5"/>
      <c r="H3" s="5"/>
      <c r="I3" s="5"/>
      <c r="J3" s="5"/>
      <c r="K3" s="5"/>
      <c r="L3" s="5"/>
      <c r="M3" s="5"/>
      <c r="N3" s="6"/>
      <c r="O3" s="5"/>
    </row>
    <row r="4" spans="1:15" ht="18" customHeight="1" x14ac:dyDescent="0.2">
      <c r="A4" s="5"/>
      <c r="B4" s="49"/>
      <c r="C4" s="46"/>
      <c r="D4" s="46"/>
      <c r="E4" s="51" t="s">
        <v>2</v>
      </c>
      <c r="F4" s="5"/>
      <c r="G4" s="5"/>
      <c r="H4" s="5"/>
      <c r="I4" s="5"/>
      <c r="J4" s="5"/>
      <c r="K4" s="5"/>
      <c r="L4" s="5"/>
      <c r="M4" s="5"/>
      <c r="N4" s="6"/>
      <c r="O4" s="5"/>
    </row>
    <row r="5" spans="1:15" ht="18" customHeight="1" x14ac:dyDescent="0.25">
      <c r="A5" s="5"/>
      <c r="B5" s="49"/>
      <c r="C5" s="46"/>
      <c r="D5" s="46"/>
      <c r="E5" s="51" t="s">
        <v>1</v>
      </c>
      <c r="F5" s="5"/>
      <c r="G5" s="5"/>
      <c r="H5" s="5"/>
      <c r="I5" s="5"/>
      <c r="J5" s="154" t="s">
        <v>42</v>
      </c>
      <c r="K5" s="154"/>
      <c r="L5" s="154"/>
      <c r="M5" s="154"/>
      <c r="N5" s="155"/>
      <c r="O5" s="5"/>
    </row>
    <row r="6" spans="1:15" ht="18" customHeight="1" x14ac:dyDescent="0.2">
      <c r="A6" s="5"/>
      <c r="B6" s="49"/>
      <c r="C6" s="46"/>
      <c r="D6" s="46"/>
      <c r="E6" s="51" t="s">
        <v>11</v>
      </c>
      <c r="F6" s="5"/>
      <c r="G6" s="5"/>
      <c r="H6" s="5"/>
      <c r="I6" s="5"/>
      <c r="J6" s="5"/>
      <c r="K6" s="5"/>
      <c r="L6" s="5"/>
      <c r="M6" s="5"/>
      <c r="N6" s="6"/>
      <c r="O6" s="5"/>
    </row>
    <row r="7" spans="1:15" ht="18" customHeight="1" x14ac:dyDescent="0.2">
      <c r="A7" s="5"/>
      <c r="B7" s="49"/>
      <c r="C7" s="46"/>
      <c r="D7" s="46"/>
      <c r="E7" s="51" t="s">
        <v>33</v>
      </c>
      <c r="F7" s="5"/>
      <c r="G7" s="5"/>
      <c r="H7" s="5"/>
      <c r="I7" s="5"/>
      <c r="J7" s="5"/>
      <c r="K7" s="5"/>
      <c r="L7" s="5"/>
      <c r="M7" s="5"/>
      <c r="N7" s="6"/>
      <c r="O7" s="5"/>
    </row>
    <row r="8" spans="1:15" ht="2.25" customHeight="1" x14ac:dyDescent="0.2">
      <c r="A8" s="5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  <c r="O8" s="5"/>
    </row>
    <row r="9" spans="1:15" ht="3" customHeight="1" x14ac:dyDescent="0.2">
      <c r="A9" s="5"/>
      <c r="B9" s="5"/>
      <c r="C9" s="5"/>
      <c r="D9" s="5"/>
      <c r="E9" s="5"/>
      <c r="F9" s="5"/>
      <c r="G9" s="2"/>
      <c r="H9" s="5"/>
      <c r="I9" s="5"/>
      <c r="J9" s="5"/>
      <c r="K9" s="5"/>
      <c r="L9" s="5"/>
      <c r="M9" s="5"/>
      <c r="N9" s="5"/>
      <c r="O9" s="5"/>
    </row>
    <row r="10" spans="1:15" ht="19" x14ac:dyDescent="0.25">
      <c r="A10" s="5"/>
      <c r="B10" s="27" t="s">
        <v>14</v>
      </c>
      <c r="C10" s="2"/>
      <c r="D10" s="2"/>
      <c r="E10" s="2"/>
      <c r="F10" s="2"/>
      <c r="G10" s="28"/>
      <c r="H10" s="29"/>
      <c r="I10" s="29"/>
      <c r="J10" s="171" t="s">
        <v>4</v>
      </c>
      <c r="K10" s="172"/>
      <c r="L10" s="172"/>
      <c r="M10" s="172"/>
      <c r="N10" s="173"/>
      <c r="O10" s="5"/>
    </row>
    <row r="11" spans="1:15" ht="19" x14ac:dyDescent="0.25">
      <c r="A11" s="5"/>
      <c r="B11" s="4"/>
      <c r="C11" s="5"/>
      <c r="D11" s="5"/>
      <c r="E11" s="154" t="s">
        <v>170</v>
      </c>
      <c r="F11" s="154"/>
      <c r="G11" s="154"/>
      <c r="H11" s="154"/>
      <c r="I11" s="155"/>
      <c r="J11" s="165" t="s">
        <v>171</v>
      </c>
      <c r="K11" s="166"/>
      <c r="L11" s="166"/>
      <c r="M11" s="166"/>
      <c r="N11" s="167"/>
      <c r="O11" s="5"/>
    </row>
    <row r="12" spans="1:15" ht="3.75" customHeight="1" x14ac:dyDescent="0.2">
      <c r="A12" s="5"/>
      <c r="B12" s="4"/>
      <c r="C12" s="5"/>
      <c r="D12" s="5"/>
      <c r="E12" s="5"/>
      <c r="F12" s="5"/>
      <c r="G12" s="5"/>
      <c r="H12" s="5"/>
      <c r="I12" s="5"/>
      <c r="J12" s="26"/>
      <c r="K12" s="5"/>
      <c r="L12" s="5"/>
      <c r="M12" s="5"/>
      <c r="N12" s="6"/>
      <c r="O12" s="5"/>
    </row>
    <row r="13" spans="1:15" x14ac:dyDescent="0.2">
      <c r="A13" s="5"/>
      <c r="B13" s="30" t="s">
        <v>3</v>
      </c>
      <c r="C13" s="8"/>
      <c r="D13" s="8"/>
      <c r="E13" s="8"/>
      <c r="F13" s="8"/>
      <c r="G13" s="8"/>
      <c r="H13" s="8"/>
      <c r="I13" s="8"/>
      <c r="J13" s="168" t="s">
        <v>172</v>
      </c>
      <c r="K13" s="169"/>
      <c r="L13" s="169"/>
      <c r="M13" s="169"/>
      <c r="N13" s="170"/>
      <c r="O13" s="5"/>
    </row>
    <row r="14" spans="1:15" ht="3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/>
      <c r="B15" s="15" t="s">
        <v>12</v>
      </c>
      <c r="C15" s="16"/>
      <c r="D15" s="16"/>
      <c r="E15" s="16"/>
      <c r="F15" s="163"/>
      <c r="G15" s="163"/>
      <c r="H15" s="160" t="s">
        <v>40</v>
      </c>
      <c r="I15" s="161"/>
      <c r="J15" s="162" t="s">
        <v>10</v>
      </c>
      <c r="K15" s="163"/>
      <c r="L15" s="163"/>
      <c r="M15" s="163"/>
      <c r="N15" s="164"/>
      <c r="O15" s="5"/>
    </row>
    <row r="16" spans="1:15" ht="14.25" customHeight="1" x14ac:dyDescent="0.2">
      <c r="A16" s="5"/>
      <c r="B16" s="69"/>
      <c r="C16" s="69"/>
      <c r="D16" s="69"/>
      <c r="E16" s="69"/>
      <c r="F16" s="69"/>
      <c r="G16" s="69"/>
      <c r="H16" s="70"/>
      <c r="I16" s="71"/>
      <c r="J16" s="39"/>
      <c r="K16" s="39"/>
      <c r="L16" s="39"/>
      <c r="M16" s="39"/>
      <c r="N16" s="38"/>
      <c r="O16" s="5"/>
    </row>
    <row r="17" spans="1:15" ht="48" x14ac:dyDescent="0.2">
      <c r="A17" s="5"/>
      <c r="B17" s="75" t="s">
        <v>36</v>
      </c>
      <c r="C17" s="91" t="s">
        <v>24</v>
      </c>
      <c r="D17" s="75" t="s">
        <v>74</v>
      </c>
      <c r="E17" s="92" t="s">
        <v>35</v>
      </c>
      <c r="F17" s="75" t="s">
        <v>34</v>
      </c>
      <c r="G17" s="75" t="s">
        <v>38</v>
      </c>
      <c r="H17" s="75" t="s">
        <v>37</v>
      </c>
      <c r="I17" s="75" t="s">
        <v>75</v>
      </c>
      <c r="J17" s="75" t="s">
        <v>17</v>
      </c>
      <c r="K17" s="75" t="s">
        <v>16</v>
      </c>
      <c r="L17" s="75" t="s">
        <v>82</v>
      </c>
      <c r="M17" s="75" t="s">
        <v>83</v>
      </c>
      <c r="N17" s="75" t="s">
        <v>5</v>
      </c>
      <c r="O17" s="5"/>
    </row>
    <row r="18" spans="1:15" ht="15" customHeight="1" x14ac:dyDescent="0.2">
      <c r="A18" s="5"/>
      <c r="B18" s="149" t="s">
        <v>163</v>
      </c>
      <c r="C18" s="85">
        <v>1</v>
      </c>
      <c r="D18" s="151">
        <v>814480</v>
      </c>
      <c r="E18" s="86" t="s">
        <v>61</v>
      </c>
      <c r="F18" s="64" t="s">
        <v>62</v>
      </c>
      <c r="G18" s="64">
        <v>1</v>
      </c>
      <c r="H18" s="87">
        <v>43.29</v>
      </c>
      <c r="I18" s="56">
        <f>G18*H18</f>
        <v>43.29</v>
      </c>
      <c r="J18" s="153">
        <v>520</v>
      </c>
      <c r="K18" s="153">
        <f>SUM(I26+J18)</f>
        <v>1655.09</v>
      </c>
      <c r="L18" s="141">
        <f>K18*0.1</f>
        <v>165.50900000000001</v>
      </c>
      <c r="M18" s="141">
        <f>K18+L18</f>
        <v>1820.5989999999999</v>
      </c>
      <c r="N18" s="144" t="s">
        <v>76</v>
      </c>
      <c r="O18" s="5"/>
    </row>
    <row r="19" spans="1:15" ht="15" customHeight="1" x14ac:dyDescent="0.2">
      <c r="A19" s="5"/>
      <c r="B19" s="150"/>
      <c r="C19" s="88">
        <v>2</v>
      </c>
      <c r="D19" s="152"/>
      <c r="E19" s="89" t="s">
        <v>65</v>
      </c>
      <c r="F19" s="64" t="s">
        <v>66</v>
      </c>
      <c r="G19" s="64">
        <v>1</v>
      </c>
      <c r="H19" s="87">
        <v>46.19</v>
      </c>
      <c r="I19" s="56">
        <f t="shared" ref="I19:I25" si="0">G19*H19</f>
        <v>46.19</v>
      </c>
      <c r="J19" s="153"/>
      <c r="K19" s="153"/>
      <c r="L19" s="142"/>
      <c r="M19" s="142"/>
      <c r="N19" s="144"/>
      <c r="O19" s="5"/>
    </row>
    <row r="20" spans="1:15" ht="15" customHeight="1" x14ac:dyDescent="0.2">
      <c r="A20" s="5"/>
      <c r="B20" s="150"/>
      <c r="C20" s="85">
        <v>3</v>
      </c>
      <c r="D20" s="152"/>
      <c r="E20" s="86" t="s">
        <v>73</v>
      </c>
      <c r="F20" s="64" t="s">
        <v>72</v>
      </c>
      <c r="G20" s="64">
        <v>1</v>
      </c>
      <c r="H20" s="87">
        <v>49.94</v>
      </c>
      <c r="I20" s="56">
        <f t="shared" si="0"/>
        <v>49.94</v>
      </c>
      <c r="J20" s="153"/>
      <c r="K20" s="153"/>
      <c r="L20" s="142"/>
      <c r="M20" s="142"/>
      <c r="N20" s="144"/>
      <c r="O20" s="5"/>
    </row>
    <row r="21" spans="1:15" ht="15" customHeight="1" x14ac:dyDescent="0.2">
      <c r="A21" s="5"/>
      <c r="B21" s="150"/>
      <c r="C21" s="88">
        <v>4</v>
      </c>
      <c r="D21" s="152"/>
      <c r="E21" s="89" t="s">
        <v>70</v>
      </c>
      <c r="F21" s="64" t="s">
        <v>79</v>
      </c>
      <c r="G21" s="64">
        <v>1</v>
      </c>
      <c r="H21" s="87">
        <v>27.49</v>
      </c>
      <c r="I21" s="56">
        <f t="shared" si="0"/>
        <v>27.49</v>
      </c>
      <c r="J21" s="153"/>
      <c r="K21" s="153"/>
      <c r="L21" s="142"/>
      <c r="M21" s="142"/>
      <c r="N21" s="144"/>
      <c r="O21" s="5"/>
    </row>
    <row r="22" spans="1:15" ht="15" customHeight="1" x14ac:dyDescent="0.2">
      <c r="A22" s="5"/>
      <c r="B22" s="150"/>
      <c r="C22" s="85">
        <v>5</v>
      </c>
      <c r="D22" s="152"/>
      <c r="E22" s="89" t="s">
        <v>88</v>
      </c>
      <c r="F22" s="64" t="s">
        <v>91</v>
      </c>
      <c r="G22" s="64">
        <v>1</v>
      </c>
      <c r="H22" s="87">
        <v>22.6</v>
      </c>
      <c r="I22" s="56">
        <f t="shared" si="0"/>
        <v>22.6</v>
      </c>
      <c r="J22" s="153"/>
      <c r="K22" s="153"/>
      <c r="L22" s="142"/>
      <c r="M22" s="142"/>
      <c r="N22" s="144"/>
      <c r="O22" s="5"/>
    </row>
    <row r="23" spans="1:15" ht="16" x14ac:dyDescent="0.2">
      <c r="A23" s="5"/>
      <c r="B23" s="150"/>
      <c r="C23" s="88">
        <v>6</v>
      </c>
      <c r="D23" s="152"/>
      <c r="E23" s="89" t="s">
        <v>93</v>
      </c>
      <c r="F23" s="64" t="s">
        <v>92</v>
      </c>
      <c r="G23" s="64">
        <v>1</v>
      </c>
      <c r="H23" s="87">
        <v>318.83</v>
      </c>
      <c r="I23" s="56">
        <f t="shared" si="0"/>
        <v>318.83</v>
      </c>
      <c r="J23" s="153"/>
      <c r="K23" s="153"/>
      <c r="L23" s="142"/>
      <c r="M23" s="142"/>
      <c r="N23" s="144"/>
      <c r="O23" s="5"/>
    </row>
    <row r="24" spans="1:15" ht="16" x14ac:dyDescent="0.2">
      <c r="A24" s="5"/>
      <c r="B24" s="150"/>
      <c r="C24" s="85">
        <v>7</v>
      </c>
      <c r="D24" s="152"/>
      <c r="E24" s="89" t="s">
        <v>70</v>
      </c>
      <c r="F24" s="64" t="s">
        <v>77</v>
      </c>
      <c r="G24" s="64">
        <v>1</v>
      </c>
      <c r="H24" s="87">
        <v>27.49</v>
      </c>
      <c r="I24" s="56">
        <f t="shared" si="0"/>
        <v>27.49</v>
      </c>
      <c r="J24" s="153"/>
      <c r="K24" s="153"/>
      <c r="L24" s="142"/>
      <c r="M24" s="142"/>
      <c r="N24" s="144"/>
      <c r="O24" s="5"/>
    </row>
    <row r="25" spans="1:15" ht="16" x14ac:dyDescent="0.2">
      <c r="A25" s="5"/>
      <c r="B25" s="150"/>
      <c r="C25" s="88">
        <v>8</v>
      </c>
      <c r="D25" s="152"/>
      <c r="E25" s="89" t="s">
        <v>95</v>
      </c>
      <c r="F25" s="64" t="s">
        <v>96</v>
      </c>
      <c r="G25" s="64">
        <v>1</v>
      </c>
      <c r="H25" s="87">
        <v>599.26</v>
      </c>
      <c r="I25" s="56">
        <f t="shared" si="0"/>
        <v>599.26</v>
      </c>
      <c r="J25" s="153"/>
      <c r="K25" s="153"/>
      <c r="L25" s="143"/>
      <c r="M25" s="143"/>
      <c r="N25" s="144"/>
      <c r="O25" s="5"/>
    </row>
    <row r="26" spans="1:15" ht="15" customHeight="1" x14ac:dyDescent="0.2">
      <c r="A26" s="5"/>
      <c r="B26" s="145" t="s">
        <v>78</v>
      </c>
      <c r="C26" s="145"/>
      <c r="D26" s="145"/>
      <c r="E26" s="145"/>
      <c r="F26" s="145"/>
      <c r="G26" s="145"/>
      <c r="H26" s="32" t="s">
        <v>39</v>
      </c>
      <c r="I26" s="90">
        <f>SUM(I18:I25)</f>
        <v>1135.0899999999999</v>
      </c>
      <c r="J26" s="39"/>
      <c r="K26" s="39"/>
      <c r="L26" s="39"/>
      <c r="M26" s="39"/>
      <c r="N26" s="38"/>
      <c r="O26" s="5"/>
    </row>
    <row r="27" spans="1:15" ht="14.25" customHeight="1" x14ac:dyDescent="0.2">
      <c r="A27" s="5"/>
      <c r="B27" s="69"/>
      <c r="C27" s="69"/>
      <c r="D27" s="69"/>
      <c r="E27" s="69"/>
      <c r="F27" s="69"/>
      <c r="G27" s="69"/>
      <c r="H27" s="70"/>
      <c r="I27" s="71"/>
      <c r="J27" s="39"/>
      <c r="K27" s="39"/>
      <c r="L27" s="39"/>
      <c r="M27" s="39"/>
      <c r="N27" s="38"/>
      <c r="O27" s="5"/>
    </row>
    <row r="28" spans="1:15" ht="48" x14ac:dyDescent="0.2">
      <c r="A28" s="5"/>
      <c r="B28" s="75" t="s">
        <v>36</v>
      </c>
      <c r="C28" s="91" t="s">
        <v>24</v>
      </c>
      <c r="D28" s="75" t="s">
        <v>74</v>
      </c>
      <c r="E28" s="92" t="s">
        <v>35</v>
      </c>
      <c r="F28" s="75" t="s">
        <v>34</v>
      </c>
      <c r="G28" s="75" t="s">
        <v>38</v>
      </c>
      <c r="H28" s="75" t="s">
        <v>37</v>
      </c>
      <c r="I28" s="75" t="s">
        <v>75</v>
      </c>
      <c r="J28" s="75" t="s">
        <v>17</v>
      </c>
      <c r="K28" s="75" t="s">
        <v>16</v>
      </c>
      <c r="L28" s="75" t="s">
        <v>82</v>
      </c>
      <c r="M28" s="75" t="s">
        <v>83</v>
      </c>
      <c r="N28" s="75" t="s">
        <v>5</v>
      </c>
      <c r="O28" s="5"/>
    </row>
    <row r="29" spans="1:15" ht="15" customHeight="1" x14ac:dyDescent="0.2">
      <c r="A29" s="5"/>
      <c r="B29" s="149" t="s">
        <v>169</v>
      </c>
      <c r="C29" s="85">
        <v>1</v>
      </c>
      <c r="D29" s="151">
        <v>814480</v>
      </c>
      <c r="E29" s="86" t="s">
        <v>61</v>
      </c>
      <c r="F29" s="64" t="s">
        <v>62</v>
      </c>
      <c r="G29" s="64">
        <v>1</v>
      </c>
      <c r="H29" s="87">
        <v>43.29</v>
      </c>
      <c r="I29" s="56">
        <f>G29*H29</f>
        <v>43.29</v>
      </c>
      <c r="J29" s="153">
        <v>520</v>
      </c>
      <c r="K29" s="153">
        <f>SUM(I37+J29)</f>
        <v>835.4</v>
      </c>
      <c r="L29" s="141">
        <f>K29*0.1</f>
        <v>83.54</v>
      </c>
      <c r="M29" s="141">
        <f>K29+L29</f>
        <v>918.93999999999994</v>
      </c>
      <c r="N29" s="144" t="s">
        <v>76</v>
      </c>
      <c r="O29" s="5"/>
    </row>
    <row r="30" spans="1:15" ht="15" customHeight="1" x14ac:dyDescent="0.2">
      <c r="A30" s="5"/>
      <c r="B30" s="150"/>
      <c r="C30" s="88">
        <v>2</v>
      </c>
      <c r="D30" s="152"/>
      <c r="E30" s="89" t="s">
        <v>65</v>
      </c>
      <c r="F30" s="64" t="s">
        <v>66</v>
      </c>
      <c r="G30" s="64">
        <v>1</v>
      </c>
      <c r="H30" s="87">
        <v>46.19</v>
      </c>
      <c r="I30" s="56">
        <f t="shared" ref="I30:I36" si="1">G30*H30</f>
        <v>46.19</v>
      </c>
      <c r="J30" s="153"/>
      <c r="K30" s="153"/>
      <c r="L30" s="142"/>
      <c r="M30" s="142"/>
      <c r="N30" s="144"/>
      <c r="O30" s="5"/>
    </row>
    <row r="31" spans="1:15" ht="15" customHeight="1" x14ac:dyDescent="0.2">
      <c r="A31" s="5"/>
      <c r="B31" s="150"/>
      <c r="C31" s="85">
        <v>3</v>
      </c>
      <c r="D31" s="152"/>
      <c r="E31" s="86" t="s">
        <v>73</v>
      </c>
      <c r="F31" s="64" t="s">
        <v>72</v>
      </c>
      <c r="G31" s="64">
        <v>1</v>
      </c>
      <c r="H31" s="87">
        <v>49.94</v>
      </c>
      <c r="I31" s="56">
        <f t="shared" si="1"/>
        <v>49.94</v>
      </c>
      <c r="J31" s="153"/>
      <c r="K31" s="153"/>
      <c r="L31" s="142"/>
      <c r="M31" s="142"/>
      <c r="N31" s="144"/>
      <c r="O31" s="5"/>
    </row>
    <row r="32" spans="1:15" ht="15" customHeight="1" x14ac:dyDescent="0.2">
      <c r="A32" s="5"/>
      <c r="B32" s="150"/>
      <c r="C32" s="88">
        <v>4</v>
      </c>
      <c r="D32" s="152"/>
      <c r="E32" s="89" t="s">
        <v>70</v>
      </c>
      <c r="F32" s="64" t="s">
        <v>79</v>
      </c>
      <c r="G32" s="64">
        <v>1</v>
      </c>
      <c r="H32" s="87">
        <v>27.49</v>
      </c>
      <c r="I32" s="56">
        <f t="shared" si="1"/>
        <v>27.49</v>
      </c>
      <c r="J32" s="153"/>
      <c r="K32" s="153"/>
      <c r="L32" s="142"/>
      <c r="M32" s="142"/>
      <c r="N32" s="144"/>
      <c r="O32" s="5"/>
    </row>
    <row r="33" spans="1:15" ht="15" customHeight="1" x14ac:dyDescent="0.2">
      <c r="A33" s="5"/>
      <c r="B33" s="150"/>
      <c r="C33" s="85">
        <v>5</v>
      </c>
      <c r="D33" s="152"/>
      <c r="E33" s="89" t="s">
        <v>97</v>
      </c>
      <c r="F33" s="64" t="s">
        <v>89</v>
      </c>
      <c r="G33" s="64">
        <v>1</v>
      </c>
      <c r="H33" s="87">
        <v>69.22</v>
      </c>
      <c r="I33" s="56">
        <f t="shared" si="1"/>
        <v>69.22</v>
      </c>
      <c r="J33" s="153"/>
      <c r="K33" s="153"/>
      <c r="L33" s="142"/>
      <c r="M33" s="142"/>
      <c r="N33" s="144"/>
      <c r="O33" s="5"/>
    </row>
    <row r="34" spans="1:15" ht="16" x14ac:dyDescent="0.2">
      <c r="A34" s="5"/>
      <c r="B34" s="150"/>
      <c r="C34" s="88">
        <v>6</v>
      </c>
      <c r="D34" s="152"/>
      <c r="E34" s="89" t="s">
        <v>70</v>
      </c>
      <c r="F34" s="64" t="s">
        <v>77</v>
      </c>
      <c r="G34" s="64">
        <v>1</v>
      </c>
      <c r="H34" s="87">
        <v>27.49</v>
      </c>
      <c r="I34" s="56">
        <f t="shared" si="1"/>
        <v>27.49</v>
      </c>
      <c r="J34" s="153"/>
      <c r="K34" s="153"/>
      <c r="L34" s="142"/>
      <c r="M34" s="142"/>
      <c r="N34" s="144"/>
      <c r="O34" s="5"/>
    </row>
    <row r="35" spans="1:15" ht="16" x14ac:dyDescent="0.2">
      <c r="A35" s="5"/>
      <c r="B35" s="150"/>
      <c r="C35" s="85">
        <v>7</v>
      </c>
      <c r="D35" s="152"/>
      <c r="E35" s="89" t="s">
        <v>98</v>
      </c>
      <c r="F35" s="64" t="s">
        <v>90</v>
      </c>
      <c r="G35" s="64">
        <v>1</v>
      </c>
      <c r="H35" s="87">
        <v>27.7</v>
      </c>
      <c r="I35" s="56">
        <f t="shared" si="1"/>
        <v>27.7</v>
      </c>
      <c r="J35" s="153"/>
      <c r="K35" s="153"/>
      <c r="L35" s="142"/>
      <c r="M35" s="142"/>
      <c r="N35" s="144"/>
      <c r="O35" s="5"/>
    </row>
    <row r="36" spans="1:15" ht="16" x14ac:dyDescent="0.2">
      <c r="A36" s="5"/>
      <c r="B36" s="150"/>
      <c r="C36" s="88">
        <v>8</v>
      </c>
      <c r="D36" s="152"/>
      <c r="E36" s="89" t="s">
        <v>99</v>
      </c>
      <c r="F36" s="64" t="s">
        <v>100</v>
      </c>
      <c r="G36" s="64">
        <v>1</v>
      </c>
      <c r="H36" s="87">
        <v>24.08</v>
      </c>
      <c r="I36" s="56">
        <f t="shared" si="1"/>
        <v>24.08</v>
      </c>
      <c r="J36" s="153"/>
      <c r="K36" s="153"/>
      <c r="L36" s="143"/>
      <c r="M36" s="143"/>
      <c r="N36" s="144"/>
      <c r="O36" s="5"/>
    </row>
    <row r="37" spans="1:15" ht="15" customHeight="1" x14ac:dyDescent="0.2">
      <c r="A37" s="5"/>
      <c r="B37" s="145" t="s">
        <v>78</v>
      </c>
      <c r="C37" s="145"/>
      <c r="D37" s="145"/>
      <c r="E37" s="145"/>
      <c r="F37" s="145"/>
      <c r="G37" s="145"/>
      <c r="H37" s="32" t="s">
        <v>39</v>
      </c>
      <c r="I37" s="90">
        <f>SUM(I29:I36)</f>
        <v>315.39999999999998</v>
      </c>
      <c r="J37" s="39"/>
      <c r="K37" s="39"/>
      <c r="L37" s="39"/>
      <c r="M37" s="39"/>
      <c r="N37" s="38"/>
      <c r="O37" s="5"/>
    </row>
    <row r="38" spans="1:15" ht="14.25" customHeight="1" x14ac:dyDescent="0.2">
      <c r="A38" s="5"/>
      <c r="B38" s="69"/>
      <c r="C38" s="69"/>
      <c r="D38" s="69"/>
      <c r="E38" s="69"/>
      <c r="F38" s="69"/>
      <c r="G38" s="69"/>
      <c r="H38" s="70"/>
      <c r="I38" s="71"/>
      <c r="J38" s="39"/>
      <c r="K38" s="39"/>
      <c r="L38" s="39"/>
      <c r="M38" s="39"/>
      <c r="N38" s="38"/>
      <c r="O38" s="5"/>
    </row>
    <row r="39" spans="1:15" ht="48" x14ac:dyDescent="0.2">
      <c r="A39" s="5"/>
      <c r="B39" s="75" t="s">
        <v>36</v>
      </c>
      <c r="C39" s="91" t="s">
        <v>24</v>
      </c>
      <c r="D39" s="75" t="s">
        <v>74</v>
      </c>
      <c r="E39" s="92" t="s">
        <v>35</v>
      </c>
      <c r="F39" s="75" t="s">
        <v>34</v>
      </c>
      <c r="G39" s="75" t="s">
        <v>38</v>
      </c>
      <c r="H39" s="75" t="s">
        <v>37</v>
      </c>
      <c r="I39" s="75" t="s">
        <v>75</v>
      </c>
      <c r="J39" s="75" t="s">
        <v>17</v>
      </c>
      <c r="K39" s="75" t="s">
        <v>16</v>
      </c>
      <c r="L39" s="75" t="s">
        <v>82</v>
      </c>
      <c r="M39" s="75" t="s">
        <v>83</v>
      </c>
      <c r="N39" s="75" t="s">
        <v>5</v>
      </c>
      <c r="O39" s="5"/>
    </row>
    <row r="40" spans="1:15" ht="15" customHeight="1" x14ac:dyDescent="0.2">
      <c r="A40" s="5"/>
      <c r="B40" s="149" t="s">
        <v>168</v>
      </c>
      <c r="C40" s="85">
        <v>1</v>
      </c>
      <c r="D40" s="151">
        <v>814480</v>
      </c>
      <c r="E40" s="86" t="s">
        <v>61</v>
      </c>
      <c r="F40" s="64" t="s">
        <v>173</v>
      </c>
      <c r="G40" s="64">
        <v>1</v>
      </c>
      <c r="H40" s="87">
        <v>31.84</v>
      </c>
      <c r="I40" s="56">
        <f>G40*H40</f>
        <v>31.84</v>
      </c>
      <c r="J40" s="153">
        <v>520</v>
      </c>
      <c r="K40" s="153">
        <f>SUM(I48+J40)</f>
        <v>928.6</v>
      </c>
      <c r="L40" s="141">
        <f>K40*0.1</f>
        <v>92.860000000000014</v>
      </c>
      <c r="M40" s="141">
        <f>K40+L40</f>
        <v>1021.46</v>
      </c>
      <c r="N40" s="144" t="s">
        <v>76</v>
      </c>
      <c r="O40" s="5"/>
    </row>
    <row r="41" spans="1:15" ht="15" customHeight="1" x14ac:dyDescent="0.2">
      <c r="A41" s="5"/>
      <c r="B41" s="150"/>
      <c r="C41" s="88">
        <v>2</v>
      </c>
      <c r="D41" s="152"/>
      <c r="E41" s="89" t="s">
        <v>65</v>
      </c>
      <c r="F41" s="64" t="s">
        <v>174</v>
      </c>
      <c r="G41" s="64">
        <v>1</v>
      </c>
      <c r="H41" s="87">
        <v>42.08</v>
      </c>
      <c r="I41" s="56">
        <f t="shared" ref="I41:I47" si="2">G41*H41</f>
        <v>42.08</v>
      </c>
      <c r="J41" s="153"/>
      <c r="K41" s="153"/>
      <c r="L41" s="142"/>
      <c r="M41" s="142"/>
      <c r="N41" s="144"/>
      <c r="O41" s="5"/>
    </row>
    <row r="42" spans="1:15" ht="15" customHeight="1" x14ac:dyDescent="0.2">
      <c r="A42" s="5"/>
      <c r="B42" s="150"/>
      <c r="C42" s="85">
        <v>3</v>
      </c>
      <c r="D42" s="152"/>
      <c r="E42" s="86" t="s">
        <v>73</v>
      </c>
      <c r="F42" s="64" t="s">
        <v>106</v>
      </c>
      <c r="G42" s="64">
        <v>1</v>
      </c>
      <c r="H42" s="87">
        <v>22.41</v>
      </c>
      <c r="I42" s="56">
        <f t="shared" si="2"/>
        <v>22.41</v>
      </c>
      <c r="J42" s="153"/>
      <c r="K42" s="153"/>
      <c r="L42" s="142"/>
      <c r="M42" s="142"/>
      <c r="N42" s="144"/>
      <c r="O42" s="5"/>
    </row>
    <row r="43" spans="1:15" ht="15" customHeight="1" x14ac:dyDescent="0.2">
      <c r="A43" s="5"/>
      <c r="B43" s="150"/>
      <c r="C43" s="88">
        <v>4</v>
      </c>
      <c r="D43" s="152"/>
      <c r="E43" s="89" t="s">
        <v>104</v>
      </c>
      <c r="F43" s="64" t="s">
        <v>105</v>
      </c>
      <c r="G43" s="64">
        <v>1</v>
      </c>
      <c r="H43" s="87">
        <v>16.16</v>
      </c>
      <c r="I43" s="56">
        <f t="shared" si="2"/>
        <v>16.16</v>
      </c>
      <c r="J43" s="153"/>
      <c r="K43" s="153"/>
      <c r="L43" s="142"/>
      <c r="M43" s="142"/>
      <c r="N43" s="144"/>
      <c r="O43" s="5"/>
    </row>
    <row r="44" spans="1:15" ht="15" customHeight="1" x14ac:dyDescent="0.2">
      <c r="A44" s="5"/>
      <c r="B44" s="150"/>
      <c r="C44" s="85">
        <v>5</v>
      </c>
      <c r="D44" s="152"/>
      <c r="E44" s="89" t="s">
        <v>107</v>
      </c>
      <c r="F44" s="64" t="s">
        <v>108</v>
      </c>
      <c r="G44" s="64">
        <v>1</v>
      </c>
      <c r="H44" s="87">
        <v>246.46</v>
      </c>
      <c r="I44" s="56">
        <f t="shared" si="2"/>
        <v>246.46</v>
      </c>
      <c r="J44" s="153"/>
      <c r="K44" s="153"/>
      <c r="L44" s="142"/>
      <c r="M44" s="142"/>
      <c r="N44" s="144"/>
      <c r="O44" s="5"/>
    </row>
    <row r="45" spans="1:15" ht="16" x14ac:dyDescent="0.2">
      <c r="A45" s="5"/>
      <c r="B45" s="150"/>
      <c r="C45" s="88">
        <v>6</v>
      </c>
      <c r="D45" s="152"/>
      <c r="E45" s="89" t="s">
        <v>110</v>
      </c>
      <c r="F45" s="64" t="s">
        <v>111</v>
      </c>
      <c r="G45" s="64">
        <v>1</v>
      </c>
      <c r="H45" s="87">
        <v>17.329999999999998</v>
      </c>
      <c r="I45" s="56">
        <f t="shared" si="2"/>
        <v>17.329999999999998</v>
      </c>
      <c r="J45" s="153"/>
      <c r="K45" s="153"/>
      <c r="L45" s="142"/>
      <c r="M45" s="142"/>
      <c r="N45" s="144"/>
      <c r="O45" s="5"/>
    </row>
    <row r="46" spans="1:15" ht="16" x14ac:dyDescent="0.2">
      <c r="A46" s="5"/>
      <c r="B46" s="150"/>
      <c r="C46" s="85">
        <v>7</v>
      </c>
      <c r="D46" s="152"/>
      <c r="E46" s="89" t="s">
        <v>70</v>
      </c>
      <c r="F46" s="64" t="s">
        <v>112</v>
      </c>
      <c r="G46" s="64">
        <v>1</v>
      </c>
      <c r="H46" s="87">
        <v>16.16</v>
      </c>
      <c r="I46" s="56">
        <f t="shared" si="2"/>
        <v>16.16</v>
      </c>
      <c r="J46" s="153"/>
      <c r="K46" s="153"/>
      <c r="L46" s="142"/>
      <c r="M46" s="142"/>
      <c r="N46" s="144"/>
      <c r="O46" s="5"/>
    </row>
    <row r="47" spans="1:15" ht="16" x14ac:dyDescent="0.2">
      <c r="A47" s="5"/>
      <c r="B47" s="150"/>
      <c r="C47" s="88">
        <v>8</v>
      </c>
      <c r="D47" s="152"/>
      <c r="E47" s="89" t="s">
        <v>70</v>
      </c>
      <c r="F47" s="64" t="s">
        <v>113</v>
      </c>
      <c r="G47" s="64">
        <v>1</v>
      </c>
      <c r="H47" s="87">
        <v>16.16</v>
      </c>
      <c r="I47" s="56">
        <f t="shared" si="2"/>
        <v>16.16</v>
      </c>
      <c r="J47" s="153"/>
      <c r="K47" s="153"/>
      <c r="L47" s="143"/>
      <c r="M47" s="143"/>
      <c r="N47" s="144"/>
      <c r="O47" s="5"/>
    </row>
    <row r="48" spans="1:15" ht="15" customHeight="1" x14ac:dyDescent="0.2">
      <c r="A48" s="5"/>
      <c r="B48" s="145" t="s">
        <v>78</v>
      </c>
      <c r="C48" s="145"/>
      <c r="D48" s="145"/>
      <c r="E48" s="145"/>
      <c r="F48" s="145"/>
      <c r="G48" s="145"/>
      <c r="H48" s="32" t="s">
        <v>39</v>
      </c>
      <c r="I48" s="90">
        <f>SUM(I40:I47)</f>
        <v>408.6</v>
      </c>
      <c r="J48" s="39"/>
      <c r="K48" s="39"/>
      <c r="L48" s="39"/>
      <c r="M48" s="39"/>
      <c r="N48" s="38"/>
      <c r="O48" s="5"/>
    </row>
    <row r="49" spans="1:15" ht="14.25" customHeight="1" x14ac:dyDescent="0.2">
      <c r="A49" s="5"/>
      <c r="B49" s="69"/>
      <c r="C49" s="69"/>
      <c r="D49" s="69"/>
      <c r="E49" s="69"/>
      <c r="F49" s="69"/>
      <c r="G49" s="69"/>
      <c r="H49" s="70"/>
      <c r="I49" s="71"/>
      <c r="J49" s="39"/>
      <c r="K49" s="39"/>
      <c r="L49" s="39"/>
      <c r="M49" s="39"/>
      <c r="N49" s="38"/>
      <c r="O49" s="5"/>
    </row>
    <row r="50" spans="1:15" ht="48" x14ac:dyDescent="0.2">
      <c r="A50" s="5"/>
      <c r="B50" s="75" t="s">
        <v>36</v>
      </c>
      <c r="C50" s="91" t="s">
        <v>24</v>
      </c>
      <c r="D50" s="75" t="s">
        <v>74</v>
      </c>
      <c r="E50" s="92" t="s">
        <v>35</v>
      </c>
      <c r="F50" s="75" t="s">
        <v>34</v>
      </c>
      <c r="G50" s="75" t="s">
        <v>38</v>
      </c>
      <c r="H50" s="75" t="s">
        <v>37</v>
      </c>
      <c r="I50" s="75" t="s">
        <v>75</v>
      </c>
      <c r="J50" s="75" t="s">
        <v>17</v>
      </c>
      <c r="K50" s="75" t="s">
        <v>16</v>
      </c>
      <c r="L50" s="75" t="s">
        <v>82</v>
      </c>
      <c r="M50" s="75" t="s">
        <v>83</v>
      </c>
      <c r="N50" s="75" t="s">
        <v>5</v>
      </c>
      <c r="O50" s="5"/>
    </row>
    <row r="51" spans="1:15" ht="15" customHeight="1" x14ac:dyDescent="0.2">
      <c r="A51" s="5"/>
      <c r="B51" s="149" t="s">
        <v>167</v>
      </c>
      <c r="C51" s="85">
        <v>1</v>
      </c>
      <c r="D51" s="151">
        <v>898269</v>
      </c>
      <c r="E51" s="86" t="s">
        <v>61</v>
      </c>
      <c r="F51" s="64" t="s">
        <v>116</v>
      </c>
      <c r="G51" s="64">
        <v>1</v>
      </c>
      <c r="H51" s="87">
        <v>19.36</v>
      </c>
      <c r="I51" s="56">
        <f>G51*H51</f>
        <v>19.36</v>
      </c>
      <c r="J51" s="153">
        <v>450</v>
      </c>
      <c r="K51" s="153">
        <f>SUM(I60+J51)</f>
        <v>737.69</v>
      </c>
      <c r="L51" s="141">
        <f>K51*0.1</f>
        <v>73.769000000000005</v>
      </c>
      <c r="M51" s="141">
        <f>K51+L51</f>
        <v>811.45900000000006</v>
      </c>
      <c r="N51" s="144" t="s">
        <v>76</v>
      </c>
      <c r="O51" s="5"/>
    </row>
    <row r="52" spans="1:15" ht="15" customHeight="1" x14ac:dyDescent="0.2">
      <c r="A52" s="5"/>
      <c r="B52" s="150"/>
      <c r="C52" s="88">
        <v>2</v>
      </c>
      <c r="D52" s="152"/>
      <c r="E52" s="89" t="s">
        <v>65</v>
      </c>
      <c r="F52" s="64" t="s">
        <v>117</v>
      </c>
      <c r="G52" s="64">
        <v>1</v>
      </c>
      <c r="H52" s="87">
        <v>16.239999999999998</v>
      </c>
      <c r="I52" s="56">
        <f t="shared" ref="I52:I59" si="3">G52*H52</f>
        <v>16.239999999999998</v>
      </c>
      <c r="J52" s="153"/>
      <c r="K52" s="153"/>
      <c r="L52" s="142"/>
      <c r="M52" s="142"/>
      <c r="N52" s="144"/>
      <c r="O52" s="5"/>
    </row>
    <row r="53" spans="1:15" ht="15" customHeight="1" x14ac:dyDescent="0.2">
      <c r="A53" s="5"/>
      <c r="B53" s="150"/>
      <c r="C53" s="85">
        <v>3</v>
      </c>
      <c r="D53" s="152"/>
      <c r="E53" s="89" t="s">
        <v>70</v>
      </c>
      <c r="F53" s="64" t="s">
        <v>118</v>
      </c>
      <c r="G53" s="64">
        <v>1</v>
      </c>
      <c r="H53" s="87">
        <v>16.16</v>
      </c>
      <c r="I53" s="56">
        <f t="shared" si="3"/>
        <v>16.16</v>
      </c>
      <c r="J53" s="153"/>
      <c r="K53" s="153"/>
      <c r="L53" s="142"/>
      <c r="M53" s="142"/>
      <c r="N53" s="144"/>
      <c r="O53" s="5"/>
    </row>
    <row r="54" spans="1:15" ht="15" customHeight="1" x14ac:dyDescent="0.2">
      <c r="A54" s="5"/>
      <c r="B54" s="150"/>
      <c r="C54" s="88">
        <v>4</v>
      </c>
      <c r="D54" s="152"/>
      <c r="E54" s="89" t="s">
        <v>70</v>
      </c>
      <c r="F54" s="64" t="s">
        <v>121</v>
      </c>
      <c r="G54" s="64">
        <v>1</v>
      </c>
      <c r="H54" s="87">
        <v>22.41</v>
      </c>
      <c r="I54" s="56">
        <f t="shared" si="3"/>
        <v>22.41</v>
      </c>
      <c r="J54" s="153"/>
      <c r="K54" s="153"/>
      <c r="L54" s="142"/>
      <c r="M54" s="142"/>
      <c r="N54" s="144"/>
      <c r="O54" s="5"/>
    </row>
    <row r="55" spans="1:15" ht="15" customHeight="1" x14ac:dyDescent="0.2">
      <c r="A55" s="5"/>
      <c r="B55" s="150"/>
      <c r="C55" s="85">
        <v>5</v>
      </c>
      <c r="D55" s="152"/>
      <c r="E55" s="89" t="s">
        <v>73</v>
      </c>
      <c r="F55" s="64" t="s">
        <v>119</v>
      </c>
      <c r="G55" s="64">
        <v>1</v>
      </c>
      <c r="H55" s="87">
        <v>16.16</v>
      </c>
      <c r="I55" s="56">
        <f t="shared" si="3"/>
        <v>16.16</v>
      </c>
      <c r="J55" s="153"/>
      <c r="K55" s="153"/>
      <c r="L55" s="142"/>
      <c r="M55" s="142"/>
      <c r="N55" s="144"/>
      <c r="O55" s="5"/>
    </row>
    <row r="56" spans="1:15" ht="16" x14ac:dyDescent="0.2">
      <c r="A56" s="5"/>
      <c r="B56" s="150"/>
      <c r="C56" s="88">
        <v>6</v>
      </c>
      <c r="D56" s="152"/>
      <c r="E56" s="89" t="s">
        <v>123</v>
      </c>
      <c r="F56" s="64" t="s">
        <v>120</v>
      </c>
      <c r="G56" s="64">
        <v>1</v>
      </c>
      <c r="H56" s="87">
        <v>22.6</v>
      </c>
      <c r="I56" s="56">
        <f t="shared" si="3"/>
        <v>22.6</v>
      </c>
      <c r="J56" s="153"/>
      <c r="K56" s="153"/>
      <c r="L56" s="142"/>
      <c r="M56" s="142"/>
      <c r="N56" s="144"/>
      <c r="O56" s="5"/>
    </row>
    <row r="57" spans="1:15" ht="16" x14ac:dyDescent="0.2">
      <c r="A57" s="5"/>
      <c r="B57" s="150"/>
      <c r="C57" s="85">
        <v>7</v>
      </c>
      <c r="D57" s="152"/>
      <c r="E57" s="89" t="s">
        <v>107</v>
      </c>
      <c r="F57" s="64" t="s">
        <v>125</v>
      </c>
      <c r="G57" s="64">
        <v>1</v>
      </c>
      <c r="H57" s="87">
        <v>58.6</v>
      </c>
      <c r="I57" s="56">
        <f t="shared" si="3"/>
        <v>58.6</v>
      </c>
      <c r="J57" s="153"/>
      <c r="K57" s="153"/>
      <c r="L57" s="142"/>
      <c r="M57" s="142"/>
      <c r="N57" s="144"/>
      <c r="O57" s="5"/>
    </row>
    <row r="58" spans="1:15" ht="16" x14ac:dyDescent="0.2">
      <c r="A58" s="5"/>
      <c r="B58" s="150"/>
      <c r="C58" s="88">
        <v>8</v>
      </c>
      <c r="D58" s="152"/>
      <c r="E58" s="89" t="s">
        <v>126</v>
      </c>
      <c r="F58" s="96" t="s">
        <v>127</v>
      </c>
      <c r="G58" s="64">
        <v>1</v>
      </c>
      <c r="H58" s="87">
        <v>100</v>
      </c>
      <c r="I58" s="56">
        <f t="shared" si="3"/>
        <v>100</v>
      </c>
      <c r="J58" s="153"/>
      <c r="K58" s="153"/>
      <c r="L58" s="142"/>
      <c r="M58" s="142"/>
      <c r="N58" s="144"/>
      <c r="O58" s="5"/>
    </row>
    <row r="59" spans="1:15" ht="16" x14ac:dyDescent="0.2">
      <c r="A59" s="5"/>
      <c r="B59" s="150"/>
      <c r="C59" s="85">
        <v>9</v>
      </c>
      <c r="D59" s="152"/>
      <c r="E59" s="89" t="s">
        <v>70</v>
      </c>
      <c r="F59" s="64" t="s">
        <v>130</v>
      </c>
      <c r="G59" s="64">
        <v>1</v>
      </c>
      <c r="H59" s="87">
        <v>16.16</v>
      </c>
      <c r="I59" s="56">
        <f t="shared" si="3"/>
        <v>16.16</v>
      </c>
      <c r="J59" s="153"/>
      <c r="K59" s="153"/>
      <c r="L59" s="143"/>
      <c r="M59" s="143"/>
      <c r="N59" s="144"/>
      <c r="O59" s="5"/>
    </row>
    <row r="60" spans="1:15" ht="15" customHeight="1" x14ac:dyDescent="0.2">
      <c r="A60" s="5"/>
      <c r="B60" s="145" t="s">
        <v>78</v>
      </c>
      <c r="C60" s="145"/>
      <c r="D60" s="145"/>
      <c r="E60" s="145"/>
      <c r="F60" s="145"/>
      <c r="G60" s="145"/>
      <c r="H60" s="32" t="s">
        <v>39</v>
      </c>
      <c r="I60" s="90">
        <f>SUM(I51:I59)</f>
        <v>287.69</v>
      </c>
      <c r="J60" s="39"/>
      <c r="K60" s="39"/>
      <c r="L60" s="39"/>
      <c r="M60" s="39"/>
      <c r="N60" s="38"/>
      <c r="O60" s="5"/>
    </row>
    <row r="61" spans="1:15" ht="14.25" customHeight="1" x14ac:dyDescent="0.2">
      <c r="A61" s="5"/>
      <c r="B61" s="69"/>
      <c r="C61" s="69"/>
      <c r="D61" s="69"/>
      <c r="E61" s="69"/>
      <c r="F61" s="69"/>
      <c r="G61" s="69"/>
      <c r="H61" s="70"/>
      <c r="I61" s="71"/>
      <c r="J61" s="39"/>
      <c r="K61" s="39"/>
      <c r="L61" s="39"/>
      <c r="M61" s="39"/>
      <c r="N61" s="38"/>
      <c r="O61" s="5"/>
    </row>
    <row r="62" spans="1:15" ht="48" x14ac:dyDescent="0.2">
      <c r="A62" s="5"/>
      <c r="B62" s="75" t="s">
        <v>36</v>
      </c>
      <c r="C62" s="91" t="s">
        <v>24</v>
      </c>
      <c r="D62" s="75" t="s">
        <v>74</v>
      </c>
      <c r="E62" s="92" t="s">
        <v>35</v>
      </c>
      <c r="F62" s="75" t="s">
        <v>34</v>
      </c>
      <c r="G62" s="75" t="s">
        <v>38</v>
      </c>
      <c r="H62" s="75" t="s">
        <v>37</v>
      </c>
      <c r="I62" s="75" t="s">
        <v>75</v>
      </c>
      <c r="J62" s="75" t="s">
        <v>17</v>
      </c>
      <c r="K62" s="75" t="s">
        <v>16</v>
      </c>
      <c r="L62" s="75" t="s">
        <v>82</v>
      </c>
      <c r="M62" s="75" t="s">
        <v>83</v>
      </c>
      <c r="N62" s="75" t="s">
        <v>5</v>
      </c>
      <c r="O62" s="5"/>
    </row>
    <row r="63" spans="1:15" ht="15" customHeight="1" x14ac:dyDescent="0.2">
      <c r="A63" s="5"/>
      <c r="B63" s="149" t="s">
        <v>166</v>
      </c>
      <c r="C63" s="85">
        <v>1</v>
      </c>
      <c r="D63" s="151">
        <v>898269</v>
      </c>
      <c r="E63" s="89" t="s">
        <v>65</v>
      </c>
      <c r="F63" s="64" t="s">
        <v>133</v>
      </c>
      <c r="G63" s="64">
        <v>1</v>
      </c>
      <c r="H63" s="87">
        <v>22.48</v>
      </c>
      <c r="I63" s="56">
        <f>G63*H63</f>
        <v>22.48</v>
      </c>
      <c r="J63" s="153">
        <v>450</v>
      </c>
      <c r="K63" s="153">
        <f>SUM(I71+J63)</f>
        <v>915.52</v>
      </c>
      <c r="L63" s="141">
        <f>K63*0.1</f>
        <v>91.552000000000007</v>
      </c>
      <c r="M63" s="141">
        <f>K63+L63</f>
        <v>1007.072</v>
      </c>
      <c r="N63" s="144" t="s">
        <v>76</v>
      </c>
      <c r="O63" s="5"/>
    </row>
    <row r="64" spans="1:15" ht="15" customHeight="1" x14ac:dyDescent="0.2">
      <c r="A64" s="5"/>
      <c r="B64" s="150"/>
      <c r="C64" s="88">
        <v>2</v>
      </c>
      <c r="D64" s="152"/>
      <c r="E64" s="89" t="s">
        <v>107</v>
      </c>
      <c r="F64" s="64" t="s">
        <v>134</v>
      </c>
      <c r="G64" s="64">
        <v>1</v>
      </c>
      <c r="H64" s="87">
        <v>170.96</v>
      </c>
      <c r="I64" s="56">
        <f t="shared" ref="I64:I70" si="4">G64*H64</f>
        <v>170.96</v>
      </c>
      <c r="J64" s="153"/>
      <c r="K64" s="153"/>
      <c r="L64" s="142"/>
      <c r="M64" s="142"/>
      <c r="N64" s="144"/>
      <c r="O64" s="5"/>
    </row>
    <row r="65" spans="1:15" ht="15" customHeight="1" x14ac:dyDescent="0.2">
      <c r="A65" s="5"/>
      <c r="B65" s="150"/>
      <c r="C65" s="85">
        <v>3</v>
      </c>
      <c r="D65" s="152"/>
      <c r="E65" s="89" t="s">
        <v>123</v>
      </c>
      <c r="F65" s="64" t="s">
        <v>135</v>
      </c>
      <c r="G65" s="64">
        <v>1</v>
      </c>
      <c r="H65" s="87">
        <v>63.21</v>
      </c>
      <c r="I65" s="56">
        <f t="shared" si="4"/>
        <v>63.21</v>
      </c>
      <c r="J65" s="153"/>
      <c r="K65" s="153"/>
      <c r="L65" s="142"/>
      <c r="M65" s="142"/>
      <c r="N65" s="144"/>
      <c r="O65" s="5"/>
    </row>
    <row r="66" spans="1:15" ht="15" customHeight="1" x14ac:dyDescent="0.2">
      <c r="A66" s="5"/>
      <c r="B66" s="150"/>
      <c r="C66" s="88">
        <v>4</v>
      </c>
      <c r="D66" s="152"/>
      <c r="E66" s="89" t="s">
        <v>123</v>
      </c>
      <c r="F66" s="64" t="s">
        <v>136</v>
      </c>
      <c r="G66" s="64">
        <v>1</v>
      </c>
      <c r="H66" s="87">
        <v>54.22</v>
      </c>
      <c r="I66" s="56">
        <f t="shared" si="4"/>
        <v>54.22</v>
      </c>
      <c r="J66" s="153"/>
      <c r="K66" s="153"/>
      <c r="L66" s="142"/>
      <c r="M66" s="142"/>
      <c r="N66" s="144"/>
      <c r="O66" s="5"/>
    </row>
    <row r="67" spans="1:15" ht="15" customHeight="1" x14ac:dyDescent="0.2">
      <c r="A67" s="5"/>
      <c r="B67" s="150"/>
      <c r="C67" s="85">
        <v>5</v>
      </c>
      <c r="D67" s="152"/>
      <c r="E67" s="89" t="s">
        <v>126</v>
      </c>
      <c r="F67" s="96" t="s">
        <v>127</v>
      </c>
      <c r="G67" s="64">
        <v>1</v>
      </c>
      <c r="H67" s="87">
        <v>100</v>
      </c>
      <c r="I67" s="56">
        <f t="shared" si="4"/>
        <v>100</v>
      </c>
      <c r="J67" s="153"/>
      <c r="K67" s="153"/>
      <c r="L67" s="142"/>
      <c r="M67" s="142"/>
      <c r="N67" s="144"/>
      <c r="O67" s="5"/>
    </row>
    <row r="68" spans="1:15" ht="16" x14ac:dyDescent="0.2">
      <c r="A68" s="5"/>
      <c r="B68" s="150"/>
      <c r="C68" s="88">
        <v>6</v>
      </c>
      <c r="D68" s="152"/>
      <c r="E68" s="89" t="s">
        <v>70</v>
      </c>
      <c r="F68" s="64" t="s">
        <v>137</v>
      </c>
      <c r="G68" s="64">
        <v>1</v>
      </c>
      <c r="H68" s="87">
        <v>22.33</v>
      </c>
      <c r="I68" s="56">
        <f t="shared" si="4"/>
        <v>22.33</v>
      </c>
      <c r="J68" s="153"/>
      <c r="K68" s="153"/>
      <c r="L68" s="142"/>
      <c r="M68" s="142"/>
      <c r="N68" s="144"/>
      <c r="O68" s="5"/>
    </row>
    <row r="69" spans="1:15" ht="16" x14ac:dyDescent="0.2">
      <c r="A69" s="5"/>
      <c r="B69" s="150"/>
      <c r="C69" s="85">
        <v>7</v>
      </c>
      <c r="D69" s="152"/>
      <c r="E69" s="89" t="s">
        <v>70</v>
      </c>
      <c r="F69" s="64" t="s">
        <v>138</v>
      </c>
      <c r="G69" s="64">
        <v>1</v>
      </c>
      <c r="H69" s="87">
        <v>16.16</v>
      </c>
      <c r="I69" s="56">
        <f t="shared" si="4"/>
        <v>16.16</v>
      </c>
      <c r="J69" s="153"/>
      <c r="K69" s="153"/>
      <c r="L69" s="142"/>
      <c r="M69" s="142"/>
      <c r="N69" s="144"/>
      <c r="O69" s="5"/>
    </row>
    <row r="70" spans="1:15" ht="16" x14ac:dyDescent="0.2">
      <c r="A70" s="5"/>
      <c r="B70" s="150"/>
      <c r="C70" s="88">
        <v>8</v>
      </c>
      <c r="D70" s="152"/>
      <c r="E70" s="89" t="s">
        <v>70</v>
      </c>
      <c r="F70" s="64" t="s">
        <v>139</v>
      </c>
      <c r="G70" s="64">
        <v>1</v>
      </c>
      <c r="H70" s="87">
        <v>16.16</v>
      </c>
      <c r="I70" s="56">
        <f t="shared" si="4"/>
        <v>16.16</v>
      </c>
      <c r="J70" s="153"/>
      <c r="K70" s="153"/>
      <c r="L70" s="143"/>
      <c r="M70" s="143"/>
      <c r="N70" s="144"/>
      <c r="O70" s="5"/>
    </row>
    <row r="71" spans="1:15" ht="15" customHeight="1" x14ac:dyDescent="0.2">
      <c r="A71" s="5"/>
      <c r="B71" s="145" t="s">
        <v>78</v>
      </c>
      <c r="C71" s="145"/>
      <c r="D71" s="145"/>
      <c r="E71" s="145"/>
      <c r="F71" s="145"/>
      <c r="G71" s="145"/>
      <c r="H71" s="32" t="s">
        <v>39</v>
      </c>
      <c r="I71" s="90">
        <f>SUM(I63:I70)</f>
        <v>465.52000000000004</v>
      </c>
      <c r="J71" s="39"/>
      <c r="K71" s="39"/>
      <c r="L71" s="39"/>
      <c r="M71" s="39"/>
      <c r="N71" s="38"/>
      <c r="O71" s="5"/>
    </row>
    <row r="72" spans="1:15" ht="14.25" customHeight="1" x14ac:dyDescent="0.2">
      <c r="A72" s="5"/>
      <c r="B72" s="69"/>
      <c r="C72" s="69"/>
      <c r="D72" s="69"/>
      <c r="E72" s="69"/>
      <c r="F72" s="69"/>
      <c r="G72" s="69"/>
      <c r="H72" s="70"/>
      <c r="I72" s="71"/>
      <c r="J72" s="39"/>
      <c r="K72" s="39"/>
      <c r="L72" s="39"/>
      <c r="M72" s="39"/>
      <c r="N72" s="38"/>
      <c r="O72" s="5"/>
    </row>
    <row r="73" spans="1:15" ht="48" x14ac:dyDescent="0.2">
      <c r="A73" s="5"/>
      <c r="B73" s="75" t="s">
        <v>36</v>
      </c>
      <c r="C73" s="91" t="s">
        <v>24</v>
      </c>
      <c r="D73" s="75" t="s">
        <v>74</v>
      </c>
      <c r="E73" s="92" t="s">
        <v>35</v>
      </c>
      <c r="F73" s="75" t="s">
        <v>34</v>
      </c>
      <c r="G73" s="75" t="s">
        <v>38</v>
      </c>
      <c r="H73" s="75" t="s">
        <v>37</v>
      </c>
      <c r="I73" s="75" t="s">
        <v>75</v>
      </c>
      <c r="J73" s="75" t="s">
        <v>17</v>
      </c>
      <c r="K73" s="75" t="s">
        <v>16</v>
      </c>
      <c r="L73" s="75" t="s">
        <v>82</v>
      </c>
      <c r="M73" s="75" t="s">
        <v>83</v>
      </c>
      <c r="N73" s="75" t="s">
        <v>5</v>
      </c>
      <c r="O73" s="5"/>
    </row>
    <row r="74" spans="1:15" ht="15" customHeight="1" x14ac:dyDescent="0.2">
      <c r="A74" s="5"/>
      <c r="B74" s="149" t="s">
        <v>165</v>
      </c>
      <c r="C74" s="85">
        <v>1</v>
      </c>
      <c r="D74" s="151">
        <v>814480</v>
      </c>
      <c r="E74" s="89" t="s">
        <v>142</v>
      </c>
      <c r="F74" s="64" t="s">
        <v>143</v>
      </c>
      <c r="G74" s="64">
        <v>1</v>
      </c>
      <c r="H74" s="87">
        <v>36.96</v>
      </c>
      <c r="I74" s="56">
        <f>G74*H74</f>
        <v>36.96</v>
      </c>
      <c r="J74" s="153">
        <v>520</v>
      </c>
      <c r="K74" s="153">
        <f>SUM(I81+J74)</f>
        <v>937.13000000000011</v>
      </c>
      <c r="L74" s="141">
        <f>K74*0.1</f>
        <v>93.713000000000022</v>
      </c>
      <c r="M74" s="141">
        <f>K74+L74</f>
        <v>1030.8430000000001</v>
      </c>
      <c r="N74" s="144" t="s">
        <v>76</v>
      </c>
      <c r="O74" s="5"/>
    </row>
    <row r="75" spans="1:15" ht="15" customHeight="1" x14ac:dyDescent="0.2">
      <c r="A75" s="5"/>
      <c r="B75" s="150"/>
      <c r="C75" s="88">
        <v>2</v>
      </c>
      <c r="D75" s="152"/>
      <c r="E75" s="89" t="s">
        <v>65</v>
      </c>
      <c r="F75" s="64" t="s">
        <v>145</v>
      </c>
      <c r="G75" s="64">
        <v>1</v>
      </c>
      <c r="H75" s="87">
        <v>36.96</v>
      </c>
      <c r="I75" s="56">
        <f t="shared" ref="I75:I80" si="5">G75*H75</f>
        <v>36.96</v>
      </c>
      <c r="J75" s="153"/>
      <c r="K75" s="153"/>
      <c r="L75" s="142"/>
      <c r="M75" s="142"/>
      <c r="N75" s="144"/>
      <c r="O75" s="5"/>
    </row>
    <row r="76" spans="1:15" ht="15" customHeight="1" x14ac:dyDescent="0.2">
      <c r="A76" s="5"/>
      <c r="B76" s="150"/>
      <c r="C76" s="85">
        <v>3</v>
      </c>
      <c r="D76" s="152"/>
      <c r="E76" s="89" t="s">
        <v>150</v>
      </c>
      <c r="F76" s="64" t="s">
        <v>146</v>
      </c>
      <c r="G76" s="64">
        <v>1</v>
      </c>
      <c r="H76" s="87">
        <v>194.73</v>
      </c>
      <c r="I76" s="56">
        <f t="shared" si="5"/>
        <v>194.73</v>
      </c>
      <c r="J76" s="153"/>
      <c r="K76" s="153"/>
      <c r="L76" s="142"/>
      <c r="M76" s="142"/>
      <c r="N76" s="144"/>
      <c r="O76" s="5"/>
    </row>
    <row r="77" spans="1:15" ht="15" customHeight="1" x14ac:dyDescent="0.2">
      <c r="A77" s="5"/>
      <c r="B77" s="150"/>
      <c r="C77" s="88">
        <v>4</v>
      </c>
      <c r="D77" s="152"/>
      <c r="E77" s="89" t="s">
        <v>126</v>
      </c>
      <c r="F77" s="64" t="s">
        <v>144</v>
      </c>
      <c r="G77" s="64">
        <v>1</v>
      </c>
      <c r="H77" s="87">
        <v>100</v>
      </c>
      <c r="I77" s="56">
        <f t="shared" si="5"/>
        <v>100</v>
      </c>
      <c r="J77" s="153"/>
      <c r="K77" s="153"/>
      <c r="L77" s="142"/>
      <c r="M77" s="142"/>
      <c r="N77" s="144"/>
      <c r="O77" s="5"/>
    </row>
    <row r="78" spans="1:15" ht="15" customHeight="1" x14ac:dyDescent="0.2">
      <c r="A78" s="5"/>
      <c r="B78" s="150"/>
      <c r="C78" s="85">
        <v>5</v>
      </c>
      <c r="D78" s="152"/>
      <c r="E78" s="89" t="s">
        <v>70</v>
      </c>
      <c r="F78" s="64" t="s">
        <v>147</v>
      </c>
      <c r="G78" s="64">
        <v>1</v>
      </c>
      <c r="H78" s="87">
        <v>16.16</v>
      </c>
      <c r="I78" s="56">
        <f t="shared" si="5"/>
        <v>16.16</v>
      </c>
      <c r="J78" s="153"/>
      <c r="K78" s="153"/>
      <c r="L78" s="142"/>
      <c r="M78" s="142"/>
      <c r="N78" s="144"/>
      <c r="O78" s="5"/>
    </row>
    <row r="79" spans="1:15" ht="16" x14ac:dyDescent="0.2">
      <c r="A79" s="5"/>
      <c r="B79" s="150"/>
      <c r="C79" s="88">
        <v>6</v>
      </c>
      <c r="D79" s="152"/>
      <c r="E79" s="89" t="s">
        <v>70</v>
      </c>
      <c r="F79" s="64" t="s">
        <v>148</v>
      </c>
      <c r="G79" s="64">
        <v>1</v>
      </c>
      <c r="H79" s="87">
        <v>16.16</v>
      </c>
      <c r="I79" s="56">
        <f t="shared" si="5"/>
        <v>16.16</v>
      </c>
      <c r="J79" s="153"/>
      <c r="K79" s="153"/>
      <c r="L79" s="142"/>
      <c r="M79" s="142"/>
      <c r="N79" s="144"/>
      <c r="O79" s="5"/>
    </row>
    <row r="80" spans="1:15" ht="16" x14ac:dyDescent="0.2">
      <c r="A80" s="5"/>
      <c r="B80" s="150"/>
      <c r="C80" s="85">
        <v>7</v>
      </c>
      <c r="D80" s="152"/>
      <c r="E80" s="89" t="s">
        <v>70</v>
      </c>
      <c r="F80" s="64" t="s">
        <v>149</v>
      </c>
      <c r="G80" s="64">
        <v>1</v>
      </c>
      <c r="H80" s="87">
        <v>16.16</v>
      </c>
      <c r="I80" s="56">
        <f t="shared" si="5"/>
        <v>16.16</v>
      </c>
      <c r="J80" s="153"/>
      <c r="K80" s="153"/>
      <c r="L80" s="143"/>
      <c r="M80" s="143"/>
      <c r="N80" s="144"/>
      <c r="O80" s="5"/>
    </row>
    <row r="81" spans="1:15" ht="15" customHeight="1" x14ac:dyDescent="0.2">
      <c r="A81" s="5"/>
      <c r="B81" s="145" t="s">
        <v>78</v>
      </c>
      <c r="C81" s="145"/>
      <c r="D81" s="145"/>
      <c r="E81" s="145"/>
      <c r="F81" s="145"/>
      <c r="G81" s="145"/>
      <c r="H81" s="32" t="s">
        <v>39</v>
      </c>
      <c r="I81" s="90">
        <f>SUM(I74:I80)</f>
        <v>417.13000000000005</v>
      </c>
      <c r="J81" s="39"/>
      <c r="K81" s="39"/>
      <c r="L81" s="39"/>
      <c r="M81" s="39"/>
      <c r="N81" s="38"/>
      <c r="O81" s="5"/>
    </row>
    <row r="82" spans="1:15" ht="14.25" customHeight="1" x14ac:dyDescent="0.2">
      <c r="A82" s="5"/>
      <c r="B82" s="69"/>
      <c r="C82" s="69"/>
      <c r="D82" s="69"/>
      <c r="E82" s="69"/>
      <c r="F82" s="69"/>
      <c r="G82" s="69"/>
      <c r="H82" s="70"/>
      <c r="I82" s="71"/>
      <c r="J82" s="39"/>
      <c r="K82" s="39"/>
      <c r="L82" s="39"/>
      <c r="M82" s="39"/>
      <c r="N82" s="38"/>
      <c r="O82" s="5"/>
    </row>
    <row r="83" spans="1:15" ht="48" x14ac:dyDescent="0.2">
      <c r="A83" s="5"/>
      <c r="B83" s="75" t="s">
        <v>36</v>
      </c>
      <c r="C83" s="91" t="s">
        <v>24</v>
      </c>
      <c r="D83" s="75" t="s">
        <v>74</v>
      </c>
      <c r="E83" s="92" t="s">
        <v>35</v>
      </c>
      <c r="F83" s="75" t="s">
        <v>34</v>
      </c>
      <c r="G83" s="75" t="s">
        <v>38</v>
      </c>
      <c r="H83" s="75" t="s">
        <v>37</v>
      </c>
      <c r="I83" s="75" t="s">
        <v>75</v>
      </c>
      <c r="J83" s="75" t="s">
        <v>17</v>
      </c>
      <c r="K83" s="75" t="s">
        <v>16</v>
      </c>
      <c r="L83" s="75" t="s">
        <v>82</v>
      </c>
      <c r="M83" s="75" t="s">
        <v>83</v>
      </c>
      <c r="N83" s="75" t="s">
        <v>5</v>
      </c>
      <c r="O83" s="5"/>
    </row>
    <row r="84" spans="1:15" ht="15" customHeight="1" x14ac:dyDescent="0.2">
      <c r="A84" s="5"/>
      <c r="B84" s="149" t="s">
        <v>164</v>
      </c>
      <c r="C84" s="85">
        <v>1</v>
      </c>
      <c r="D84" s="151">
        <v>814480</v>
      </c>
      <c r="E84" s="86" t="s">
        <v>61</v>
      </c>
      <c r="F84" s="64" t="s">
        <v>156</v>
      </c>
      <c r="G84" s="64">
        <v>1</v>
      </c>
      <c r="H84" s="87">
        <v>40.909999999999997</v>
      </c>
      <c r="I84" s="56">
        <f t="shared" ref="I84:I92" si="6">G84*H84</f>
        <v>40.909999999999997</v>
      </c>
      <c r="J84" s="153">
        <v>520</v>
      </c>
      <c r="K84" s="153">
        <f>SUM(I93+J84)</f>
        <v>1050.74</v>
      </c>
      <c r="L84" s="141">
        <f>K84*0.1</f>
        <v>105.07400000000001</v>
      </c>
      <c r="M84" s="141">
        <f>K84+L84</f>
        <v>1155.8140000000001</v>
      </c>
      <c r="N84" s="144" t="s">
        <v>76</v>
      </c>
      <c r="O84" s="5"/>
    </row>
    <row r="85" spans="1:15" ht="15" customHeight="1" x14ac:dyDescent="0.2">
      <c r="A85" s="5"/>
      <c r="B85" s="150"/>
      <c r="C85" s="88">
        <v>2</v>
      </c>
      <c r="D85" s="152"/>
      <c r="E85" s="89" t="s">
        <v>65</v>
      </c>
      <c r="F85" s="64" t="s">
        <v>154</v>
      </c>
      <c r="G85" s="64">
        <v>1</v>
      </c>
      <c r="H85" s="87">
        <v>40.909999999999997</v>
      </c>
      <c r="I85" s="56">
        <f t="shared" si="6"/>
        <v>40.909999999999997</v>
      </c>
      <c r="J85" s="153"/>
      <c r="K85" s="153"/>
      <c r="L85" s="142"/>
      <c r="M85" s="142"/>
      <c r="N85" s="144"/>
      <c r="O85" s="5"/>
    </row>
    <row r="86" spans="1:15" ht="15" customHeight="1" x14ac:dyDescent="0.2">
      <c r="A86" s="5"/>
      <c r="B86" s="150"/>
      <c r="C86" s="85">
        <v>3</v>
      </c>
      <c r="D86" s="152"/>
      <c r="E86" s="89" t="s">
        <v>107</v>
      </c>
      <c r="F86" s="64" t="s">
        <v>157</v>
      </c>
      <c r="G86" s="64">
        <v>1</v>
      </c>
      <c r="H86" s="87">
        <v>250.93</v>
      </c>
      <c r="I86" s="56">
        <f t="shared" si="6"/>
        <v>250.93</v>
      </c>
      <c r="J86" s="153"/>
      <c r="K86" s="153"/>
      <c r="L86" s="142"/>
      <c r="M86" s="142"/>
      <c r="N86" s="144"/>
      <c r="O86" s="5"/>
    </row>
    <row r="87" spans="1:15" ht="15" customHeight="1" x14ac:dyDescent="0.2">
      <c r="A87" s="5"/>
      <c r="B87" s="150"/>
      <c r="C87" s="88">
        <v>4</v>
      </c>
      <c r="D87" s="152"/>
      <c r="E87" s="89" t="s">
        <v>126</v>
      </c>
      <c r="F87" s="64" t="s">
        <v>144</v>
      </c>
      <c r="G87" s="64">
        <v>1</v>
      </c>
      <c r="H87" s="87">
        <v>100</v>
      </c>
      <c r="I87" s="56">
        <f t="shared" si="6"/>
        <v>100</v>
      </c>
      <c r="J87" s="153"/>
      <c r="K87" s="153"/>
      <c r="L87" s="142"/>
      <c r="M87" s="142"/>
      <c r="N87" s="144"/>
      <c r="O87" s="5"/>
    </row>
    <row r="88" spans="1:15" ht="15" customHeight="1" x14ac:dyDescent="0.2">
      <c r="A88" s="5"/>
      <c r="B88" s="150"/>
      <c r="C88" s="85">
        <v>5</v>
      </c>
      <c r="D88" s="152"/>
      <c r="E88" s="89" t="s">
        <v>70</v>
      </c>
      <c r="F88" s="64" t="s">
        <v>158</v>
      </c>
      <c r="G88" s="64">
        <v>1</v>
      </c>
      <c r="H88" s="87">
        <v>18.36</v>
      </c>
      <c r="I88" s="56">
        <f t="shared" si="6"/>
        <v>18.36</v>
      </c>
      <c r="J88" s="153"/>
      <c r="K88" s="153"/>
      <c r="L88" s="142"/>
      <c r="M88" s="142"/>
      <c r="N88" s="144"/>
      <c r="O88" s="5"/>
    </row>
    <row r="89" spans="1:15" ht="16" x14ac:dyDescent="0.2">
      <c r="A89" s="5"/>
      <c r="B89" s="150"/>
      <c r="C89" s="88">
        <v>6</v>
      </c>
      <c r="D89" s="152"/>
      <c r="E89" s="89" t="s">
        <v>70</v>
      </c>
      <c r="F89" s="64" t="s">
        <v>159</v>
      </c>
      <c r="G89" s="64">
        <v>1</v>
      </c>
      <c r="H89" s="87">
        <v>18.36</v>
      </c>
      <c r="I89" s="56">
        <f t="shared" si="6"/>
        <v>18.36</v>
      </c>
      <c r="J89" s="153"/>
      <c r="K89" s="153"/>
      <c r="L89" s="142"/>
      <c r="M89" s="142"/>
      <c r="N89" s="144"/>
      <c r="O89" s="5"/>
    </row>
    <row r="90" spans="1:15" ht="16" x14ac:dyDescent="0.2">
      <c r="A90" s="5"/>
      <c r="B90" s="150"/>
      <c r="C90" s="85">
        <v>7</v>
      </c>
      <c r="D90" s="152"/>
      <c r="E90" s="89" t="s">
        <v>70</v>
      </c>
      <c r="F90" s="64" t="s">
        <v>155</v>
      </c>
      <c r="G90" s="64">
        <v>1</v>
      </c>
      <c r="H90" s="87">
        <v>18.36</v>
      </c>
      <c r="I90" s="56">
        <f t="shared" si="6"/>
        <v>18.36</v>
      </c>
      <c r="J90" s="153"/>
      <c r="K90" s="153"/>
      <c r="L90" s="142"/>
      <c r="M90" s="142"/>
      <c r="N90" s="144"/>
      <c r="O90" s="5"/>
    </row>
    <row r="91" spans="1:15" ht="16" x14ac:dyDescent="0.2">
      <c r="A91" s="5"/>
      <c r="B91" s="150"/>
      <c r="C91" s="88">
        <v>8</v>
      </c>
      <c r="D91" s="152"/>
      <c r="E91" s="89" t="s">
        <v>70</v>
      </c>
      <c r="F91" s="64" t="s">
        <v>160</v>
      </c>
      <c r="G91" s="64">
        <v>1</v>
      </c>
      <c r="H91" s="87">
        <v>18.36</v>
      </c>
      <c r="I91" s="56">
        <f t="shared" si="6"/>
        <v>18.36</v>
      </c>
      <c r="J91" s="153"/>
      <c r="K91" s="153"/>
      <c r="L91" s="142"/>
      <c r="M91" s="142"/>
      <c r="N91" s="144"/>
      <c r="O91" s="5"/>
    </row>
    <row r="92" spans="1:15" ht="16" x14ac:dyDescent="0.2">
      <c r="A92" s="5"/>
      <c r="B92" s="150"/>
      <c r="C92" s="85">
        <v>9</v>
      </c>
      <c r="D92" s="152"/>
      <c r="E92" s="89" t="s">
        <v>162</v>
      </c>
      <c r="F92" s="64" t="s">
        <v>161</v>
      </c>
      <c r="G92" s="64">
        <v>1</v>
      </c>
      <c r="H92" s="87">
        <v>24.55</v>
      </c>
      <c r="I92" s="56">
        <f t="shared" si="6"/>
        <v>24.55</v>
      </c>
      <c r="J92" s="153"/>
      <c r="K92" s="153"/>
      <c r="L92" s="143"/>
      <c r="M92" s="143"/>
      <c r="N92" s="144"/>
      <c r="O92" s="5"/>
    </row>
    <row r="93" spans="1:15" ht="15" customHeight="1" x14ac:dyDescent="0.2">
      <c r="A93" s="5"/>
      <c r="B93" s="145" t="s">
        <v>78</v>
      </c>
      <c r="C93" s="145"/>
      <c r="D93" s="145"/>
      <c r="E93" s="145"/>
      <c r="F93" s="145"/>
      <c r="G93" s="145"/>
      <c r="H93" s="32" t="s">
        <v>39</v>
      </c>
      <c r="I93" s="90">
        <f>SUM(I84:I92)</f>
        <v>530.74</v>
      </c>
      <c r="J93" s="39"/>
      <c r="K93" s="39"/>
      <c r="L93" s="39"/>
      <c r="M93" s="39"/>
      <c r="N93" s="38"/>
      <c r="O93" s="5"/>
    </row>
    <row r="94" spans="1:15" ht="14.25" customHeight="1" x14ac:dyDescent="0.2">
      <c r="A94" s="5"/>
      <c r="B94" s="69"/>
      <c r="C94" s="69"/>
      <c r="D94" s="69"/>
      <c r="E94" s="69"/>
      <c r="F94" s="69"/>
      <c r="G94" s="69"/>
      <c r="H94" s="70"/>
      <c r="I94" s="71"/>
      <c r="J94" s="39"/>
      <c r="K94" s="39"/>
      <c r="L94" s="39"/>
      <c r="M94" s="39"/>
      <c r="N94" s="38"/>
      <c r="O94" s="5"/>
    </row>
    <row r="95" spans="1:15" x14ac:dyDescent="0.2">
      <c r="A95" s="5"/>
      <c r="B95" s="146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8"/>
      <c r="O95" s="5"/>
    </row>
    <row r="96" spans="1:15" s="5" customFormat="1" x14ac:dyDescent="0.2">
      <c r="B96" s="74" t="s">
        <v>55</v>
      </c>
    </row>
    <row r="97" spans="1:15" s="5" customFormat="1" ht="49" thickBot="1" x14ac:dyDescent="0.25">
      <c r="B97" s="74" t="s">
        <v>56</v>
      </c>
      <c r="G97" s="58"/>
      <c r="H97" s="40"/>
      <c r="I97" s="75" t="s">
        <v>15</v>
      </c>
      <c r="J97" s="75" t="s">
        <v>17</v>
      </c>
      <c r="K97" s="75" t="s">
        <v>16</v>
      </c>
      <c r="L97" s="75" t="s">
        <v>82</v>
      </c>
      <c r="M97" s="75" t="s">
        <v>84</v>
      </c>
      <c r="N97" s="75" t="s">
        <v>5</v>
      </c>
    </row>
    <row r="98" spans="1:15" x14ac:dyDescent="0.2">
      <c r="A98" s="5"/>
      <c r="B98" s="74" t="s">
        <v>57</v>
      </c>
      <c r="C98" s="5"/>
      <c r="D98" s="5"/>
      <c r="E98" s="5"/>
      <c r="F98" s="5"/>
      <c r="G98" s="5"/>
      <c r="H98" s="158" t="s">
        <v>41</v>
      </c>
      <c r="I98" s="175">
        <f>I26+I37+I48+I60+I71+I81+I93</f>
        <v>3560.17</v>
      </c>
      <c r="J98" s="175">
        <f>J18+J29+J40+J51+J63+J74+J84</f>
        <v>3500</v>
      </c>
      <c r="K98" s="175">
        <f>K18+K29+K40+K51+K63+K74+K84</f>
        <v>7060.1699999999992</v>
      </c>
      <c r="L98" s="175">
        <f>L18+L29+L40+L51+L63+L74+L84</f>
        <v>706.01700000000005</v>
      </c>
      <c r="M98" s="175">
        <f>M18+M29+M40+M51+M63+M74+M84</f>
        <v>7766.1869999999999</v>
      </c>
      <c r="N98" s="156" t="s">
        <v>19</v>
      </c>
      <c r="O98" s="5"/>
    </row>
    <row r="99" spans="1:15" x14ac:dyDescent="0.2">
      <c r="A99" s="5"/>
      <c r="B99" s="7"/>
      <c r="C99" s="8"/>
      <c r="D99" s="8"/>
      <c r="E99" s="8"/>
      <c r="F99" s="8"/>
      <c r="G99" s="68"/>
      <c r="H99" s="159"/>
      <c r="I99" s="176"/>
      <c r="J99" s="176"/>
      <c r="K99" s="176"/>
      <c r="L99" s="176"/>
      <c r="M99" s="176"/>
      <c r="N99" s="157"/>
      <c r="O99" s="5"/>
    </row>
    <row r="100" spans="1:15" ht="15" customHeight="1" x14ac:dyDescent="0.2">
      <c r="A100" s="5"/>
      <c r="B100" s="177" t="s">
        <v>47</v>
      </c>
      <c r="C100" s="177"/>
      <c r="D100" s="177"/>
      <c r="E100" s="177"/>
      <c r="F100" s="177"/>
      <c r="G100" s="178"/>
      <c r="H100" s="174" t="s">
        <v>18</v>
      </c>
      <c r="I100" s="174"/>
      <c r="J100" s="174"/>
      <c r="K100" s="174"/>
      <c r="L100" s="174"/>
      <c r="M100" s="174"/>
      <c r="N100" s="174"/>
      <c r="O100" s="5"/>
    </row>
    <row r="101" spans="1:15" ht="5.2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x14ac:dyDescent="0.2">
      <c r="A102" s="5"/>
      <c r="B102" s="10"/>
      <c r="C102" s="10"/>
      <c r="D102" s="1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2:15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2:15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2:15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2:15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2:15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2:15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2:15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2:15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2:15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2:15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2:15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2:15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2:15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2:15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2:15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2:15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2:15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2:15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2:15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2:15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2:15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2:15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2:15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2:15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2:15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2:15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2:15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2:15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2:15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2:15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2:15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2:15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2:15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2:15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2:15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2:15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2:15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2:15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2:15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2:15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2:15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2:15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2:15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2:15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2:15" x14ac:dyDescent="0.2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2:15" x14ac:dyDescent="0.2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2:15" x14ac:dyDescent="0.2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2:15" x14ac:dyDescent="0.2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2:15" x14ac:dyDescent="0.2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2:15" x14ac:dyDescent="0.2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2:15" x14ac:dyDescent="0.2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2:15" x14ac:dyDescent="0.2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2:15" x14ac:dyDescent="0.2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2:15" x14ac:dyDescent="0.2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2:15" x14ac:dyDescent="0.2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2:15" x14ac:dyDescent="0.2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2:15" x14ac:dyDescent="0.2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2:15" x14ac:dyDescent="0.2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2:15" x14ac:dyDescent="0.2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2:15" x14ac:dyDescent="0.2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2:15" x14ac:dyDescent="0.2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2:15" x14ac:dyDescent="0.2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2:15" x14ac:dyDescent="0.2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2:15" x14ac:dyDescent="0.2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2:15" x14ac:dyDescent="0.2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2:15" x14ac:dyDescent="0.2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2:15" x14ac:dyDescent="0.2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2:15" x14ac:dyDescent="0.2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2:15" x14ac:dyDescent="0.2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2:15" x14ac:dyDescent="0.2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</sheetData>
  <mergeCells count="74">
    <mergeCell ref="B60:G60"/>
    <mergeCell ref="B63:B70"/>
    <mergeCell ref="H100:N100"/>
    <mergeCell ref="F15:G15"/>
    <mergeCell ref="I98:I99"/>
    <mergeCell ref="J98:J99"/>
    <mergeCell ref="K98:K99"/>
    <mergeCell ref="B100:G100"/>
    <mergeCell ref="L98:L99"/>
    <mergeCell ref="M98:M99"/>
    <mergeCell ref="N18:N25"/>
    <mergeCell ref="B26:G26"/>
    <mergeCell ref="B29:B36"/>
    <mergeCell ref="D29:D36"/>
    <mergeCell ref="J29:J36"/>
    <mergeCell ref="K29:K36"/>
    <mergeCell ref="N98:N99"/>
    <mergeCell ref="H98:H99"/>
    <mergeCell ref="H15:I15"/>
    <mergeCell ref="J5:N5"/>
    <mergeCell ref="J15:N15"/>
    <mergeCell ref="J11:N11"/>
    <mergeCell ref="J13:N13"/>
    <mergeCell ref="J10:N10"/>
    <mergeCell ref="J18:J25"/>
    <mergeCell ref="K18:K25"/>
    <mergeCell ref="L29:L36"/>
    <mergeCell ref="L18:L25"/>
    <mergeCell ref="N29:N36"/>
    <mergeCell ref="M18:M25"/>
    <mergeCell ref="M29:M36"/>
    <mergeCell ref="M40:M47"/>
    <mergeCell ref="D18:D25"/>
    <mergeCell ref="E11:I11"/>
    <mergeCell ref="B37:G37"/>
    <mergeCell ref="B18:B25"/>
    <mergeCell ref="N40:N47"/>
    <mergeCell ref="L51:L59"/>
    <mergeCell ref="M51:M59"/>
    <mergeCell ref="N51:N59"/>
    <mergeCell ref="B40:B47"/>
    <mergeCell ref="D40:D47"/>
    <mergeCell ref="J40:J47"/>
    <mergeCell ref="K40:K47"/>
    <mergeCell ref="L40:L47"/>
    <mergeCell ref="B48:G48"/>
    <mergeCell ref="B51:B59"/>
    <mergeCell ref="D51:D59"/>
    <mergeCell ref="J51:J59"/>
    <mergeCell ref="K51:K59"/>
    <mergeCell ref="N63:N70"/>
    <mergeCell ref="B71:G71"/>
    <mergeCell ref="B74:B80"/>
    <mergeCell ref="D74:D80"/>
    <mergeCell ref="J74:J80"/>
    <mergeCell ref="K74:K80"/>
    <mergeCell ref="L74:L80"/>
    <mergeCell ref="M74:M80"/>
    <mergeCell ref="N74:N80"/>
    <mergeCell ref="L63:L70"/>
    <mergeCell ref="M63:M70"/>
    <mergeCell ref="D63:D70"/>
    <mergeCell ref="J63:J70"/>
    <mergeCell ref="K63:K70"/>
    <mergeCell ref="B81:G81"/>
    <mergeCell ref="B84:B92"/>
    <mergeCell ref="D84:D92"/>
    <mergeCell ref="J84:J92"/>
    <mergeCell ref="K84:K92"/>
    <mergeCell ref="L84:L92"/>
    <mergeCell ref="M84:M92"/>
    <mergeCell ref="N84:N92"/>
    <mergeCell ref="B93:G93"/>
    <mergeCell ref="B95:N95"/>
  </mergeCells>
  <phoneticPr fontId="4" type="noConversion"/>
  <pageMargins left="0.23622047244094491" right="0.23622047244094491" top="0.35433070866141736" bottom="0.35433070866141736" header="0.31496062992125984" footer="0.31496062992125984"/>
  <pageSetup paperSize="9" scale="63" orientation="landscape" horizontalDpi="360" verticalDpi="360" r:id="rId1"/>
  <headerFooter>
    <oddFooter>&amp;L&amp;A&amp;R&amp;P</oddFooter>
  </headerFooter>
  <rowBreaks count="2" manualBreakCount="2">
    <brk id="49" max="14" man="1"/>
    <brk id="94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"/>
  <sheetViews>
    <sheetView topLeftCell="E1" zoomScaleNormal="100" zoomScaleSheetLayoutView="90" workbookViewId="0">
      <selection activeCell="O41" sqref="O41:O42"/>
    </sheetView>
  </sheetViews>
  <sheetFormatPr baseColWidth="10" defaultColWidth="8.83203125" defaultRowHeight="15" x14ac:dyDescent="0.2"/>
  <cols>
    <col min="1" max="1" width="0.6640625" customWidth="1"/>
    <col min="2" max="2" width="7.33203125" customWidth="1"/>
    <col min="3" max="3" width="11.6640625" customWidth="1"/>
    <col min="4" max="4" width="21.6640625" customWidth="1"/>
    <col min="5" max="5" width="4.83203125" customWidth="1"/>
    <col min="6" max="6" width="5.83203125" customWidth="1"/>
    <col min="7" max="7" width="9.1640625" customWidth="1"/>
    <col min="8" max="8" width="37.5" customWidth="1"/>
    <col min="9" max="9" width="26.33203125" customWidth="1"/>
    <col min="10" max="10" width="14.5" bestFit="1" customWidth="1"/>
    <col min="11" max="11" width="17.5" bestFit="1" customWidth="1"/>
    <col min="12" max="12" width="15" bestFit="1" customWidth="1"/>
    <col min="13" max="14" width="15" customWidth="1"/>
    <col min="15" max="15" width="14.6640625" customWidth="1"/>
    <col min="16" max="16" width="0.83203125" style="5" customWidth="1"/>
    <col min="17" max="17" width="9.1640625" customWidth="1"/>
  </cols>
  <sheetData>
    <row r="1" spans="1:15" ht="6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8" customHeight="1" x14ac:dyDescent="0.2">
      <c r="A2" s="5"/>
      <c r="B2" s="47"/>
      <c r="C2" s="48"/>
      <c r="D2" s="48"/>
      <c r="E2" s="48"/>
      <c r="F2" s="48"/>
      <c r="G2" s="48"/>
      <c r="H2" s="50" t="s">
        <v>13</v>
      </c>
      <c r="I2" s="2"/>
      <c r="J2" s="2"/>
      <c r="K2" s="2"/>
      <c r="L2" s="2"/>
      <c r="M2" s="2"/>
      <c r="N2" s="2"/>
      <c r="O2" s="3"/>
    </row>
    <row r="3" spans="1:15" ht="18" customHeight="1" x14ac:dyDescent="0.2">
      <c r="A3" s="5"/>
      <c r="B3" s="49"/>
      <c r="C3" s="46"/>
      <c r="D3" s="46"/>
      <c r="E3" s="46"/>
      <c r="F3" s="46"/>
      <c r="G3" s="46"/>
      <c r="H3" s="51" t="s">
        <v>0</v>
      </c>
      <c r="I3" s="5"/>
      <c r="J3" s="5"/>
      <c r="K3" s="5"/>
      <c r="L3" s="5"/>
      <c r="M3" s="5"/>
      <c r="N3" s="5"/>
      <c r="O3" s="6"/>
    </row>
    <row r="4" spans="1:15" ht="18" customHeight="1" x14ac:dyDescent="0.2">
      <c r="A4" s="5"/>
      <c r="B4" s="49"/>
      <c r="C4" s="46"/>
      <c r="D4" s="46"/>
      <c r="E4" s="46"/>
      <c r="F4" s="46"/>
      <c r="G4" s="46"/>
      <c r="H4" s="51" t="s">
        <v>2</v>
      </c>
      <c r="I4" s="5"/>
      <c r="J4" s="5"/>
      <c r="K4" s="5"/>
      <c r="L4" s="5"/>
      <c r="M4" s="5"/>
      <c r="N4" s="5"/>
      <c r="O4" s="6"/>
    </row>
    <row r="5" spans="1:15" ht="18" customHeight="1" x14ac:dyDescent="0.25">
      <c r="A5" s="5"/>
      <c r="B5" s="49"/>
      <c r="C5" s="46"/>
      <c r="D5" s="46"/>
      <c r="E5" s="46"/>
      <c r="F5" s="46"/>
      <c r="G5" s="46"/>
      <c r="H5" s="51" t="s">
        <v>1</v>
      </c>
      <c r="I5" s="5"/>
      <c r="J5" s="5"/>
      <c r="K5" s="154" t="s">
        <v>43</v>
      </c>
      <c r="L5" s="154"/>
      <c r="M5" s="154"/>
      <c r="N5" s="154"/>
      <c r="O5" s="155"/>
    </row>
    <row r="6" spans="1:15" ht="18" customHeight="1" x14ac:dyDescent="0.2">
      <c r="A6" s="5"/>
      <c r="B6" s="49"/>
      <c r="C6" s="46"/>
      <c r="D6" s="46"/>
      <c r="E6" s="46"/>
      <c r="F6" s="46"/>
      <c r="G6" s="46"/>
      <c r="H6" s="51" t="s">
        <v>11</v>
      </c>
      <c r="I6" s="5"/>
      <c r="J6" s="5"/>
      <c r="K6" s="5"/>
      <c r="L6" s="5"/>
      <c r="M6" s="5"/>
      <c r="N6" s="5"/>
      <c r="O6" s="6"/>
    </row>
    <row r="7" spans="1:15" ht="18" customHeight="1" x14ac:dyDescent="0.2">
      <c r="A7" s="5"/>
      <c r="B7" s="49"/>
      <c r="C7" s="46"/>
      <c r="D7" s="46"/>
      <c r="E7" s="46"/>
      <c r="F7" s="46"/>
      <c r="G7" s="46"/>
      <c r="H7" s="51" t="s">
        <v>33</v>
      </c>
      <c r="I7" s="5"/>
      <c r="J7" s="5"/>
      <c r="K7" s="5"/>
      <c r="L7" s="5"/>
      <c r="M7" s="5"/>
      <c r="N7" s="5"/>
      <c r="O7" s="6"/>
    </row>
    <row r="8" spans="1:15" ht="2.25" customHeight="1" x14ac:dyDescent="0.2">
      <c r="A8" s="5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ht="3" customHeight="1" x14ac:dyDescent="0.2">
      <c r="A9" s="5"/>
      <c r="B9" s="5"/>
      <c r="C9" s="5"/>
      <c r="D9" s="5"/>
      <c r="E9" s="5"/>
      <c r="F9" s="5"/>
      <c r="G9" s="5"/>
      <c r="H9" s="2"/>
      <c r="I9" s="5"/>
      <c r="J9" s="5"/>
      <c r="K9" s="5"/>
      <c r="L9" s="5"/>
      <c r="M9" s="5"/>
      <c r="N9" s="5"/>
      <c r="O9" s="5"/>
    </row>
    <row r="10" spans="1:15" ht="19" x14ac:dyDescent="0.25">
      <c r="A10" s="5"/>
      <c r="B10" s="1" t="s">
        <v>14</v>
      </c>
      <c r="C10" s="2"/>
      <c r="D10" s="2"/>
      <c r="E10" s="2"/>
      <c r="F10" s="2"/>
      <c r="G10" s="2"/>
      <c r="H10" s="28"/>
      <c r="I10" s="187"/>
      <c r="J10" s="188"/>
      <c r="K10" s="173" t="s">
        <v>4</v>
      </c>
      <c r="L10" s="189"/>
      <c r="M10" s="189"/>
      <c r="N10" s="189"/>
      <c r="O10" s="189"/>
    </row>
    <row r="11" spans="1:15" ht="19" x14ac:dyDescent="0.25">
      <c r="A11" s="5"/>
      <c r="B11" s="4"/>
      <c r="C11" s="5"/>
      <c r="D11" s="5"/>
      <c r="E11" s="5"/>
      <c r="F11" s="5"/>
      <c r="G11" s="154" t="s">
        <v>170</v>
      </c>
      <c r="H11" s="154"/>
      <c r="I11" s="154"/>
      <c r="J11" s="155"/>
      <c r="K11" s="147" t="s">
        <v>183</v>
      </c>
      <c r="L11" s="147"/>
      <c r="M11" s="147"/>
      <c r="N11" s="147"/>
      <c r="O11" s="148"/>
    </row>
    <row r="12" spans="1:15" ht="3.75" customHeight="1" x14ac:dyDescent="0.2">
      <c r="A12" s="5"/>
      <c r="B12" s="4"/>
      <c r="C12" s="5"/>
      <c r="D12" s="5"/>
      <c r="E12" s="5"/>
      <c r="F12" s="5"/>
      <c r="G12" s="5"/>
      <c r="H12" s="5"/>
      <c r="I12" s="5"/>
      <c r="J12" s="6"/>
      <c r="K12" s="95"/>
      <c r="L12" s="12"/>
      <c r="M12" s="12"/>
      <c r="N12" s="12"/>
      <c r="O12" s="12"/>
    </row>
    <row r="13" spans="1:15" x14ac:dyDescent="0.2">
      <c r="A13" s="5"/>
      <c r="B13" s="7" t="s">
        <v>3</v>
      </c>
      <c r="C13" s="8"/>
      <c r="D13" s="8"/>
      <c r="E13" s="8"/>
      <c r="F13" s="8"/>
      <c r="G13" s="8"/>
      <c r="H13" s="8"/>
      <c r="I13" s="8"/>
      <c r="J13" s="9"/>
      <c r="K13" s="183" t="s">
        <v>184</v>
      </c>
      <c r="L13" s="183"/>
      <c r="M13" s="183"/>
      <c r="N13" s="183"/>
      <c r="O13" s="184"/>
    </row>
    <row r="14" spans="1:15" ht="3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/>
      <c r="B15" s="163"/>
      <c r="C15" s="163"/>
      <c r="D15" s="163"/>
      <c r="E15" s="164"/>
      <c r="F15" s="160" t="s">
        <v>8</v>
      </c>
      <c r="G15" s="185"/>
      <c r="H15" s="185"/>
      <c r="I15" s="14" t="s">
        <v>9</v>
      </c>
      <c r="J15" s="13"/>
      <c r="K15" s="162" t="s">
        <v>10</v>
      </c>
      <c r="L15" s="163"/>
      <c r="M15" s="163"/>
      <c r="N15" s="163"/>
      <c r="O15" s="164"/>
    </row>
    <row r="16" spans="1:15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48" x14ac:dyDescent="0.2">
      <c r="A17" s="5"/>
      <c r="B17" s="23" t="s">
        <v>24</v>
      </c>
      <c r="C17" s="43" t="s">
        <v>44</v>
      </c>
      <c r="D17" s="174" t="s">
        <v>46</v>
      </c>
      <c r="E17" s="174"/>
      <c r="F17" s="174"/>
      <c r="G17" s="174"/>
      <c r="H17" s="174"/>
      <c r="I17" s="14" t="s">
        <v>36</v>
      </c>
      <c r="J17" s="93" t="s">
        <v>15</v>
      </c>
      <c r="K17" s="93" t="s">
        <v>17</v>
      </c>
      <c r="L17" s="93" t="s">
        <v>16</v>
      </c>
      <c r="M17" s="94" t="s">
        <v>82</v>
      </c>
      <c r="N17" s="94" t="s">
        <v>83</v>
      </c>
      <c r="O17" s="94" t="s">
        <v>6</v>
      </c>
    </row>
    <row r="18" spans="1:15" ht="15.75" customHeight="1" x14ac:dyDescent="0.2">
      <c r="A18" s="5"/>
      <c r="B18" s="57">
        <v>1</v>
      </c>
      <c r="C18" s="57">
        <v>814480</v>
      </c>
      <c r="D18" s="186" t="s">
        <v>80</v>
      </c>
      <c r="E18" s="186"/>
      <c r="F18" s="186"/>
      <c r="G18" s="186"/>
      <c r="H18" s="186"/>
      <c r="I18" s="190" t="s">
        <v>180</v>
      </c>
      <c r="J18" s="60">
        <f>'Proposta Detalhada MP 085_12_23'!I26</f>
        <v>1135.0899999999999</v>
      </c>
      <c r="K18" s="62">
        <v>520</v>
      </c>
      <c r="L18" s="62">
        <f>SUM(J18+K18)</f>
        <v>1655.09</v>
      </c>
      <c r="M18" s="62">
        <f>L18*0.1</f>
        <v>165.50900000000001</v>
      </c>
      <c r="N18" s="62">
        <f>L18+M18</f>
        <v>1820.5989999999999</v>
      </c>
      <c r="O18" s="67" t="s">
        <v>81</v>
      </c>
    </row>
    <row r="19" spans="1:15" ht="15" customHeight="1" x14ac:dyDescent="0.2">
      <c r="A19" s="5"/>
      <c r="B19" s="63">
        <v>2</v>
      </c>
      <c r="C19" s="57">
        <v>814480</v>
      </c>
      <c r="D19" s="186" t="s">
        <v>80</v>
      </c>
      <c r="E19" s="186"/>
      <c r="F19" s="186"/>
      <c r="G19" s="186"/>
      <c r="H19" s="186"/>
      <c r="I19" s="191"/>
      <c r="J19" s="60">
        <f>'Proposta Detalhada MP 085_12_23'!I37</f>
        <v>315.39999999999998</v>
      </c>
      <c r="K19" s="66">
        <v>520</v>
      </c>
      <c r="L19" s="62">
        <f t="shared" ref="L19:L24" si="0">SUM(J19+K19)</f>
        <v>835.4</v>
      </c>
      <c r="M19" s="62">
        <f t="shared" ref="M19:M24" si="1">L19*0.1</f>
        <v>83.54</v>
      </c>
      <c r="N19" s="62">
        <f t="shared" ref="N19:N24" si="2">L19+M19</f>
        <v>918.93999999999994</v>
      </c>
      <c r="O19" s="67" t="s">
        <v>81</v>
      </c>
    </row>
    <row r="20" spans="1:15" ht="15" customHeight="1" x14ac:dyDescent="0.2">
      <c r="A20" s="5"/>
      <c r="B20" s="41">
        <v>3</v>
      </c>
      <c r="C20" s="57">
        <v>814480</v>
      </c>
      <c r="D20" s="186" t="s">
        <v>179</v>
      </c>
      <c r="E20" s="186"/>
      <c r="F20" s="186"/>
      <c r="G20" s="186"/>
      <c r="H20" s="186"/>
      <c r="I20" s="191"/>
      <c r="J20" s="60">
        <f>'Proposta Detalhada MP 085_12_23'!I48</f>
        <v>408.6</v>
      </c>
      <c r="K20" s="66">
        <v>520</v>
      </c>
      <c r="L20" s="62">
        <f t="shared" si="0"/>
        <v>928.6</v>
      </c>
      <c r="M20" s="62">
        <f t="shared" si="1"/>
        <v>92.860000000000014</v>
      </c>
      <c r="N20" s="62">
        <f t="shared" si="2"/>
        <v>1021.46</v>
      </c>
      <c r="O20" s="67" t="s">
        <v>81</v>
      </c>
    </row>
    <row r="21" spans="1:15" ht="15" customHeight="1" x14ac:dyDescent="0.2">
      <c r="A21" s="5"/>
      <c r="B21" s="31">
        <v>4</v>
      </c>
      <c r="C21" s="57">
        <v>898269</v>
      </c>
      <c r="D21" s="186" t="s">
        <v>185</v>
      </c>
      <c r="E21" s="186"/>
      <c r="F21" s="186"/>
      <c r="G21" s="186"/>
      <c r="H21" s="186"/>
      <c r="I21" s="191"/>
      <c r="J21" s="60">
        <f>'Proposta Detalhada MP 085_12_23'!I60</f>
        <v>287.69</v>
      </c>
      <c r="K21" s="66">
        <v>450</v>
      </c>
      <c r="L21" s="62">
        <f t="shared" si="0"/>
        <v>737.69</v>
      </c>
      <c r="M21" s="62">
        <f t="shared" si="1"/>
        <v>73.769000000000005</v>
      </c>
      <c r="N21" s="62">
        <f t="shared" si="2"/>
        <v>811.45900000000006</v>
      </c>
      <c r="O21" s="67" t="s">
        <v>81</v>
      </c>
    </row>
    <row r="22" spans="1:15" ht="15" customHeight="1" x14ac:dyDescent="0.2">
      <c r="A22" s="5"/>
      <c r="B22" s="57">
        <v>5</v>
      </c>
      <c r="C22" s="41">
        <v>898269</v>
      </c>
      <c r="D22" s="186" t="s">
        <v>186</v>
      </c>
      <c r="E22" s="186"/>
      <c r="F22" s="186"/>
      <c r="G22" s="186"/>
      <c r="H22" s="186"/>
      <c r="I22" s="191"/>
      <c r="J22" s="60">
        <f>'Proposta Detalhada MP 085_12_23'!I71</f>
        <v>465.52000000000004</v>
      </c>
      <c r="K22" s="66">
        <v>450</v>
      </c>
      <c r="L22" s="62">
        <f t="shared" si="0"/>
        <v>915.52</v>
      </c>
      <c r="M22" s="62">
        <f t="shared" si="1"/>
        <v>91.552000000000007</v>
      </c>
      <c r="N22" s="62">
        <f t="shared" si="2"/>
        <v>1007.072</v>
      </c>
      <c r="O22" s="67" t="s">
        <v>81</v>
      </c>
    </row>
    <row r="23" spans="1:15" ht="15" customHeight="1" x14ac:dyDescent="0.2">
      <c r="A23" s="5"/>
      <c r="B23" s="31">
        <v>6</v>
      </c>
      <c r="C23" s="57">
        <v>814480</v>
      </c>
      <c r="D23" s="186" t="s">
        <v>181</v>
      </c>
      <c r="E23" s="186"/>
      <c r="F23" s="186"/>
      <c r="G23" s="186"/>
      <c r="H23" s="186"/>
      <c r="I23" s="191"/>
      <c r="J23" s="60">
        <f>'Proposta Detalhada MP 085_12_23'!I81</f>
        <v>417.13000000000005</v>
      </c>
      <c r="K23" s="66">
        <v>520</v>
      </c>
      <c r="L23" s="62">
        <f t="shared" si="0"/>
        <v>937.13000000000011</v>
      </c>
      <c r="M23" s="62">
        <f t="shared" si="1"/>
        <v>93.713000000000022</v>
      </c>
      <c r="N23" s="62">
        <f t="shared" si="2"/>
        <v>1030.8430000000001</v>
      </c>
      <c r="O23" s="67" t="s">
        <v>81</v>
      </c>
    </row>
    <row r="24" spans="1:15" ht="15" customHeight="1" x14ac:dyDescent="0.2">
      <c r="A24" s="5"/>
      <c r="B24" s="31">
        <v>7</v>
      </c>
      <c r="C24" s="57">
        <v>814480</v>
      </c>
      <c r="D24" s="186" t="s">
        <v>182</v>
      </c>
      <c r="E24" s="186"/>
      <c r="F24" s="186"/>
      <c r="G24" s="186"/>
      <c r="H24" s="186"/>
      <c r="I24" s="192"/>
      <c r="J24" s="60">
        <f>'Proposta Detalhada MP 085_12_23'!I93</f>
        <v>530.74</v>
      </c>
      <c r="K24" s="66">
        <v>520</v>
      </c>
      <c r="L24" s="62">
        <f t="shared" si="0"/>
        <v>1050.74</v>
      </c>
      <c r="M24" s="62">
        <f t="shared" si="1"/>
        <v>105.07400000000001</v>
      </c>
      <c r="N24" s="62">
        <f t="shared" si="2"/>
        <v>1155.8140000000001</v>
      </c>
      <c r="O24" s="67" t="s">
        <v>81</v>
      </c>
    </row>
    <row r="25" spans="1:15" ht="15" customHeight="1" x14ac:dyDescent="0.2">
      <c r="A25" s="5"/>
      <c r="B25" s="31">
        <v>8</v>
      </c>
      <c r="C25" s="31"/>
      <c r="D25" s="179"/>
      <c r="E25" s="179"/>
      <c r="F25" s="179"/>
      <c r="G25" s="179"/>
      <c r="H25" s="179"/>
      <c r="I25" s="32"/>
      <c r="J25" s="37"/>
      <c r="K25" s="45"/>
      <c r="L25" s="45"/>
      <c r="M25" s="45"/>
      <c r="N25" s="45"/>
      <c r="O25" s="61"/>
    </row>
    <row r="26" spans="1:15" ht="15" customHeight="1" x14ac:dyDescent="0.2">
      <c r="A26" s="5"/>
      <c r="B26" s="31">
        <v>9</v>
      </c>
      <c r="C26" s="31"/>
      <c r="D26" s="179"/>
      <c r="E26" s="179"/>
      <c r="F26" s="179"/>
      <c r="G26" s="179"/>
      <c r="H26" s="179"/>
      <c r="I26" s="32"/>
      <c r="J26" s="37"/>
      <c r="K26" s="45"/>
      <c r="L26" s="45"/>
      <c r="M26" s="45"/>
      <c r="N26" s="45"/>
      <c r="O26" s="61"/>
    </row>
    <row r="27" spans="1:15" ht="15" customHeight="1" x14ac:dyDescent="0.2">
      <c r="A27" s="5"/>
      <c r="B27" s="31">
        <v>10</v>
      </c>
      <c r="C27" s="31"/>
      <c r="D27" s="179"/>
      <c r="E27" s="179"/>
      <c r="F27" s="179"/>
      <c r="G27" s="179"/>
      <c r="H27" s="179"/>
      <c r="I27" s="32"/>
      <c r="J27" s="37"/>
      <c r="K27" s="45"/>
      <c r="L27" s="45"/>
      <c r="M27" s="45"/>
      <c r="N27" s="45"/>
      <c r="O27" s="61"/>
    </row>
    <row r="28" spans="1:15" ht="15" customHeight="1" x14ac:dyDescent="0.2">
      <c r="A28" s="5"/>
      <c r="B28" s="31">
        <v>11</v>
      </c>
      <c r="C28" s="31"/>
      <c r="D28" s="179"/>
      <c r="E28" s="179"/>
      <c r="F28" s="179"/>
      <c r="G28" s="179"/>
      <c r="H28" s="179"/>
      <c r="I28" s="32"/>
      <c r="J28" s="37"/>
      <c r="K28" s="45"/>
      <c r="L28" s="45"/>
      <c r="M28" s="45"/>
      <c r="N28" s="45"/>
      <c r="O28" s="61"/>
    </row>
    <row r="29" spans="1:15" ht="15" customHeight="1" x14ac:dyDescent="0.2">
      <c r="A29" s="5"/>
      <c r="B29" s="31">
        <v>12</v>
      </c>
      <c r="C29" s="31"/>
      <c r="D29" s="178"/>
      <c r="E29" s="178"/>
      <c r="F29" s="178"/>
      <c r="G29" s="178"/>
      <c r="H29" s="178"/>
      <c r="I29" s="32"/>
      <c r="J29" s="44"/>
      <c r="K29" s="33"/>
      <c r="L29" s="33"/>
      <c r="M29" s="33"/>
      <c r="N29" s="33"/>
      <c r="O29" s="31"/>
    </row>
    <row r="30" spans="1:15" ht="15" customHeight="1" x14ac:dyDescent="0.2">
      <c r="A30" s="5"/>
      <c r="B30" s="31">
        <v>13</v>
      </c>
      <c r="C30" s="31"/>
      <c r="D30" s="178"/>
      <c r="E30" s="178"/>
      <c r="F30" s="178"/>
      <c r="G30" s="178"/>
      <c r="H30" s="178"/>
      <c r="I30" s="32"/>
      <c r="J30" s="44"/>
      <c r="K30" s="33"/>
      <c r="L30" s="33"/>
      <c r="M30" s="33"/>
      <c r="N30" s="33"/>
      <c r="O30" s="31"/>
    </row>
    <row r="31" spans="1:15" ht="15" customHeight="1" x14ac:dyDescent="0.2">
      <c r="A31" s="5"/>
      <c r="B31" s="31">
        <v>14</v>
      </c>
      <c r="C31" s="42"/>
      <c r="D31" s="180"/>
      <c r="E31" s="181"/>
      <c r="F31" s="181"/>
      <c r="G31" s="181"/>
      <c r="H31" s="182"/>
      <c r="I31" s="32"/>
      <c r="J31" s="34"/>
      <c r="K31" s="33"/>
      <c r="L31" s="33"/>
      <c r="M31" s="33"/>
      <c r="N31" s="33"/>
      <c r="O31" s="31"/>
    </row>
    <row r="32" spans="1:15" ht="15" customHeight="1" x14ac:dyDescent="0.2">
      <c r="A32" s="5"/>
      <c r="B32" s="31">
        <v>15</v>
      </c>
      <c r="C32" s="42"/>
      <c r="D32" s="180"/>
      <c r="E32" s="181"/>
      <c r="F32" s="181"/>
      <c r="G32" s="181"/>
      <c r="H32" s="182"/>
      <c r="I32" s="32"/>
      <c r="J32" s="34"/>
      <c r="K32" s="33"/>
      <c r="L32" s="33"/>
      <c r="M32" s="33"/>
      <c r="N32" s="33"/>
      <c r="O32" s="31"/>
    </row>
    <row r="33" spans="1:16" ht="15" customHeight="1" x14ac:dyDescent="0.2">
      <c r="A33" s="5"/>
      <c r="B33" s="31">
        <v>16</v>
      </c>
      <c r="C33" s="42"/>
      <c r="D33" s="180"/>
      <c r="E33" s="181"/>
      <c r="F33" s="181"/>
      <c r="G33" s="181"/>
      <c r="H33" s="182"/>
      <c r="I33" s="32"/>
      <c r="J33" s="34"/>
      <c r="K33" s="33"/>
      <c r="L33" s="33"/>
      <c r="M33" s="33"/>
      <c r="N33" s="33"/>
      <c r="O33" s="31"/>
    </row>
    <row r="34" spans="1:16" ht="15" customHeight="1" x14ac:dyDescent="0.2">
      <c r="A34" s="5"/>
      <c r="B34" s="31">
        <v>17</v>
      </c>
      <c r="C34" s="42"/>
      <c r="D34" s="180"/>
      <c r="E34" s="181"/>
      <c r="F34" s="181"/>
      <c r="G34" s="181"/>
      <c r="H34" s="182"/>
      <c r="I34" s="32"/>
      <c r="J34" s="34"/>
      <c r="K34" s="33"/>
      <c r="L34" s="33"/>
      <c r="M34" s="33"/>
      <c r="N34" s="33"/>
      <c r="O34" s="31"/>
    </row>
    <row r="35" spans="1:16" ht="15" customHeight="1" x14ac:dyDescent="0.2">
      <c r="A35" s="5"/>
      <c r="B35" s="31">
        <v>18</v>
      </c>
      <c r="C35" s="42"/>
      <c r="D35" s="180"/>
      <c r="E35" s="181"/>
      <c r="F35" s="181"/>
      <c r="G35" s="181"/>
      <c r="H35" s="182"/>
      <c r="I35" s="32"/>
      <c r="J35" s="34"/>
      <c r="K35" s="33"/>
      <c r="L35" s="33"/>
      <c r="M35" s="33"/>
      <c r="N35" s="33"/>
      <c r="O35" s="31"/>
    </row>
    <row r="36" spans="1:16" ht="15" customHeight="1" x14ac:dyDescent="0.2">
      <c r="A36" s="5"/>
      <c r="B36" s="31">
        <v>19</v>
      </c>
      <c r="C36" s="42"/>
      <c r="D36" s="180"/>
      <c r="E36" s="181"/>
      <c r="F36" s="181"/>
      <c r="G36" s="181"/>
      <c r="H36" s="182"/>
      <c r="I36" s="32"/>
      <c r="J36" s="34"/>
      <c r="K36" s="33"/>
      <c r="L36" s="33"/>
      <c r="M36" s="33"/>
      <c r="N36" s="33"/>
      <c r="O36" s="31"/>
    </row>
    <row r="37" spans="1:16" ht="15" customHeight="1" x14ac:dyDescent="0.2">
      <c r="A37" s="5"/>
      <c r="B37" s="14">
        <v>20</v>
      </c>
      <c r="C37" s="13"/>
      <c r="D37" s="195"/>
      <c r="E37" s="196"/>
      <c r="F37" s="196"/>
      <c r="G37" s="196"/>
      <c r="H37" s="197"/>
      <c r="I37" s="32"/>
      <c r="J37" s="35"/>
      <c r="K37" s="36"/>
      <c r="L37" s="36"/>
      <c r="M37" s="36"/>
      <c r="N37" s="36"/>
      <c r="O37" s="14"/>
    </row>
    <row r="38" spans="1:16" ht="15" customHeight="1" x14ac:dyDescent="0.2">
      <c r="A38" s="5"/>
      <c r="B38" s="31">
        <v>21</v>
      </c>
      <c r="C38" s="42"/>
      <c r="D38" s="180"/>
      <c r="E38" s="181"/>
      <c r="F38" s="181"/>
      <c r="G38" s="181"/>
      <c r="H38" s="182"/>
      <c r="I38" s="32"/>
      <c r="J38" s="34"/>
      <c r="K38" s="33"/>
      <c r="L38" s="33"/>
      <c r="M38" s="33"/>
      <c r="N38" s="33"/>
      <c r="O38" s="31"/>
    </row>
    <row r="39" spans="1:16" ht="4.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6" ht="48" x14ac:dyDescent="0.2">
      <c r="A40" s="5"/>
      <c r="B40" s="73" t="s">
        <v>45</v>
      </c>
      <c r="C40" s="73"/>
      <c r="D40" s="198"/>
      <c r="E40" s="199"/>
      <c r="F40" s="199"/>
      <c r="G40" s="199"/>
      <c r="H40" s="200"/>
      <c r="I40" s="194" t="s">
        <v>41</v>
      </c>
      <c r="J40" s="93" t="s">
        <v>15</v>
      </c>
      <c r="K40" s="93" t="s">
        <v>17</v>
      </c>
      <c r="L40" s="93" t="s">
        <v>16</v>
      </c>
      <c r="M40" s="94" t="s">
        <v>82</v>
      </c>
      <c r="N40" s="94" t="s">
        <v>83</v>
      </c>
      <c r="O40" s="94" t="s">
        <v>6</v>
      </c>
    </row>
    <row r="41" spans="1:16" x14ac:dyDescent="0.2">
      <c r="A41" s="5"/>
      <c r="B41" s="201" t="s">
        <v>55</v>
      </c>
      <c r="C41" s="202"/>
      <c r="D41" s="202"/>
      <c r="E41" s="202"/>
      <c r="F41" s="202"/>
      <c r="G41" s="202"/>
      <c r="H41" s="203"/>
      <c r="I41" s="194"/>
      <c r="J41" s="210">
        <f>SUM(J18:J38)</f>
        <v>3560.17</v>
      </c>
      <c r="K41" s="210">
        <f>SUM(K18:K38)</f>
        <v>3500</v>
      </c>
      <c r="L41" s="210">
        <f>SUM(L18:L38)</f>
        <v>7060.1699999999992</v>
      </c>
      <c r="M41" s="210">
        <f>SUM(M18:M24)</f>
        <v>706.01700000000005</v>
      </c>
      <c r="N41" s="210">
        <f>SUM(N18:N24)</f>
        <v>7766.1869999999999</v>
      </c>
      <c r="O41" s="211" t="s">
        <v>19</v>
      </c>
    </row>
    <row r="42" spans="1:16" x14ac:dyDescent="0.2">
      <c r="A42" s="5"/>
      <c r="B42" s="204" t="s">
        <v>56</v>
      </c>
      <c r="C42" s="205"/>
      <c r="D42" s="205"/>
      <c r="E42" s="205"/>
      <c r="F42" s="205"/>
      <c r="G42" s="205"/>
      <c r="H42" s="206"/>
      <c r="I42" s="194"/>
      <c r="J42" s="176"/>
      <c r="K42" s="176"/>
      <c r="L42" s="176"/>
      <c r="M42" s="176"/>
      <c r="N42" s="176"/>
      <c r="O42" s="157"/>
    </row>
    <row r="43" spans="1:16" ht="14.25" customHeight="1" x14ac:dyDescent="0.2">
      <c r="A43" s="5"/>
      <c r="B43" s="207" t="s">
        <v>57</v>
      </c>
      <c r="C43" s="208"/>
      <c r="D43" s="208"/>
      <c r="E43" s="208"/>
      <c r="F43" s="208"/>
      <c r="G43" s="208"/>
      <c r="H43" s="209"/>
      <c r="I43" s="5"/>
      <c r="J43" s="11"/>
      <c r="K43" s="5"/>
      <c r="L43" s="5"/>
      <c r="M43" s="5"/>
      <c r="N43" s="5"/>
      <c r="O43" s="5"/>
    </row>
    <row r="44" spans="1:16" ht="15" customHeight="1" x14ac:dyDescent="0.2">
      <c r="A44" s="5"/>
      <c r="B44" s="178" t="s">
        <v>7</v>
      </c>
      <c r="C44" s="178"/>
      <c r="D44" s="178"/>
      <c r="E44" s="178"/>
      <c r="F44" s="178"/>
      <c r="G44" s="178"/>
      <c r="H44" s="178"/>
      <c r="I44" s="178"/>
      <c r="J44" s="174" t="s">
        <v>18</v>
      </c>
      <c r="K44" s="193"/>
      <c r="L44" s="193"/>
      <c r="M44" s="193"/>
      <c r="N44" s="193"/>
      <c r="O44" s="193"/>
      <c r="P44" s="193"/>
    </row>
    <row r="45" spans="1:16" ht="1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6" x14ac:dyDescent="0.2">
      <c r="A46" s="5"/>
      <c r="B46" s="10"/>
      <c r="C46" s="10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6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2:15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2:15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2:15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2:15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2:15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2:15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2:15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2:15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2:15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2:15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2:15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2:15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2:15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2:15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2:15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15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2:15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2:15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2:15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2:15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2:15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2:15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2:15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2:15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2:15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2:15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2:15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2:15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2:15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2:15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2:15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2:15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2:15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2:15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2:15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2:15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2:15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2:15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2:15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2:15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2:15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2:15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2:15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2:15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2:15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2:15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2:15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2:15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2:15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2:15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2:15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2:15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2:15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2:15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2:15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2:15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2:15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2:15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2:15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2:15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2:15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2:15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2:15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2:15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2:15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2:15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2:15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2:15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2:15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2:15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2:15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2:15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2:15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2:15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2:15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2:15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2:15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2:15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</sheetData>
  <mergeCells count="45">
    <mergeCell ref="J44:P44"/>
    <mergeCell ref="B44:I44"/>
    <mergeCell ref="I40:I42"/>
    <mergeCell ref="D37:H37"/>
    <mergeCell ref="D38:H38"/>
    <mergeCell ref="D40:H40"/>
    <mergeCell ref="B41:H41"/>
    <mergeCell ref="B42:H42"/>
    <mergeCell ref="B43:H43"/>
    <mergeCell ref="M41:M42"/>
    <mergeCell ref="N41:N42"/>
    <mergeCell ref="J41:J42"/>
    <mergeCell ref="K41:K42"/>
    <mergeCell ref="L41:L42"/>
    <mergeCell ref="O41:O42"/>
    <mergeCell ref="G11:J11"/>
    <mergeCell ref="D33:H33"/>
    <mergeCell ref="D34:H34"/>
    <mergeCell ref="D35:H35"/>
    <mergeCell ref="D36:H36"/>
    <mergeCell ref="D17:H17"/>
    <mergeCell ref="B15:E15"/>
    <mergeCell ref="K15:O15"/>
    <mergeCell ref="D32:H32"/>
    <mergeCell ref="D24:H24"/>
    <mergeCell ref="D25:H25"/>
    <mergeCell ref="D26:H26"/>
    <mergeCell ref="D27:H27"/>
    <mergeCell ref="I18:I24"/>
    <mergeCell ref="K5:O5"/>
    <mergeCell ref="D28:H28"/>
    <mergeCell ref="D29:H29"/>
    <mergeCell ref="D30:H30"/>
    <mergeCell ref="D31:H31"/>
    <mergeCell ref="K11:O11"/>
    <mergeCell ref="K13:O13"/>
    <mergeCell ref="F15:H15"/>
    <mergeCell ref="D23:H23"/>
    <mergeCell ref="D19:H19"/>
    <mergeCell ref="D20:H20"/>
    <mergeCell ref="D21:H21"/>
    <mergeCell ref="D22:H22"/>
    <mergeCell ref="D18:H18"/>
    <mergeCell ref="I10:J10"/>
    <mergeCell ref="K10:O10"/>
  </mergeCells>
  <phoneticPr fontId="4" type="noConversion"/>
  <pageMargins left="0.23622047244094491" right="0.23622047244094491" top="0.35433070866141736" bottom="0.35433070866141736" header="0.31496062992125984" footer="0.31496062992125984"/>
  <pageSetup paperSize="9" scale="66" orientation="landscape" horizontalDpi="360" verticalDpi="360" r:id="rId1"/>
  <headerFooter>
    <oddFooter>&amp;L&amp;A&amp;R&amp;P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Laudo Peritagem MP 085_12_23</vt:lpstr>
      <vt:lpstr>Yellow</vt:lpstr>
      <vt:lpstr>Brown</vt:lpstr>
      <vt:lpstr>Proposta Detalhada MP 085_12_23</vt:lpstr>
      <vt:lpstr>Proposta Resumida MP 085_12_23</vt:lpstr>
      <vt:lpstr>foto_item_1</vt:lpstr>
      <vt:lpstr>'Laudo Peritagem MP 085_12_23'!Print_Area</vt:lpstr>
      <vt:lpstr>'Proposta Detalhada MP 085_12_23'!Print_Area</vt:lpstr>
      <vt:lpstr>'Proposta Resumida MP 085_12_23'!Print_Area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Pratta</dc:creator>
  <cp:lastModifiedBy>Candido Lima</cp:lastModifiedBy>
  <cp:lastPrinted>2023-12-14T02:55:15Z</cp:lastPrinted>
  <dcterms:created xsi:type="dcterms:W3CDTF">2021-09-08T13:23:28Z</dcterms:created>
  <dcterms:modified xsi:type="dcterms:W3CDTF">2024-01-23T21:23:42Z</dcterms:modified>
</cp:coreProperties>
</file>