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EstaPastaDeTrabalho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Y:\DUO-AM\01 - CONTROLE\Robson Gestor\Estoque\"/>
    </mc:Choice>
  </mc:AlternateContent>
  <xr:revisionPtr revIDLastSave="0" documentId="13_ncr:1_{0D22616A-E1C0-4AC4-B000-3596327883E5}" xr6:coauthVersionLast="47" xr6:coauthVersionMax="47" xr10:uidLastSave="{00000000-0000-0000-0000-000000000000}"/>
  <bookViews>
    <workbookView showVerticalScroll="0" xWindow="-120" yWindow="-120" windowWidth="20730" windowHeight="11760" tabRatio="488" activeTab="9" xr2:uid="{832922C5-BF19-4CBD-932A-C07A2BC0CA56}"/>
  </bookViews>
  <sheets>
    <sheet name="Estoque" sheetId="1" r:id="rId1"/>
    <sheet name="Movimentação" sheetId="3" r:id="rId2"/>
    <sheet name="Retirada Material" sheetId="11" r:id="rId3"/>
    <sheet name="Epi's" sheetId="9" state="hidden" r:id="rId4"/>
    <sheet name="Materias" sheetId="10" state="hidden" r:id="rId5"/>
    <sheet name="Funcionários" sheetId="12" state="hidden" r:id="rId6"/>
    <sheet name="MATERIAIS" sheetId="13" state="hidden" r:id="rId7"/>
    <sheet name="AUX" sheetId="8" state="hidden" r:id="rId8"/>
    <sheet name="Dashboard" sheetId="14" state="hidden" r:id="rId9"/>
    <sheet name="Menu" sheetId="15" r:id="rId10"/>
  </sheets>
  <externalReferences>
    <externalReference r:id="rId11"/>
  </externalReferences>
  <definedNames>
    <definedName name="_xlnm._FilterDatabase" localSheetId="6" hidden="1">MATERIAIS!$A$1:$E$107</definedName>
    <definedName name="_xlnm.Print_Area" localSheetId="8">Dashboard!$B$1:$U$36</definedName>
    <definedName name="_xlnm.Print_Area" localSheetId="0">TblEstoque[#All]</definedName>
    <definedName name="_xlnm.Print_Area" localSheetId="2">'Retirada Material'!$A$1:$L$1710</definedName>
    <definedName name="_xlnm.Print_Titles" localSheetId="0">Estoque!$1:$1</definedName>
    <definedName name="_xlnm.Print_Titles" localSheetId="2">'Retirada Material'!$1:$1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45" i="11" l="1"/>
  <c r="K1546" i="11"/>
  <c r="K1547" i="11"/>
  <c r="K1548" i="11"/>
  <c r="K1549" i="11"/>
  <c r="K1550" i="11"/>
  <c r="K1551" i="11"/>
  <c r="K1552" i="11"/>
  <c r="K1553" i="11"/>
  <c r="K1554" i="11"/>
  <c r="K1555" i="11"/>
  <c r="K1556" i="11"/>
  <c r="K1557" i="11"/>
  <c r="K1558" i="11"/>
  <c r="K1559" i="11"/>
  <c r="K1560" i="11"/>
  <c r="K1561" i="11"/>
  <c r="K1562" i="11"/>
  <c r="K1563" i="11"/>
  <c r="K1564" i="11"/>
  <c r="K1565" i="11"/>
  <c r="K1566" i="11"/>
  <c r="K1567" i="11"/>
  <c r="K1568" i="11"/>
  <c r="K1569" i="11"/>
  <c r="K1570" i="11"/>
  <c r="K1571" i="11"/>
  <c r="K1572" i="11"/>
  <c r="K1573" i="11"/>
  <c r="K1574" i="11"/>
  <c r="K1575" i="11"/>
  <c r="K1576" i="11"/>
  <c r="K1577" i="11"/>
  <c r="K1578" i="11"/>
  <c r="K1579" i="11"/>
  <c r="K1580" i="11"/>
  <c r="K1581" i="11"/>
  <c r="K1582" i="11"/>
  <c r="K1583" i="11"/>
  <c r="K1584" i="11"/>
  <c r="K1585" i="11"/>
  <c r="K1586" i="11"/>
  <c r="K1587" i="11"/>
  <c r="K1588" i="11"/>
  <c r="K1589" i="11"/>
  <c r="K1590" i="11"/>
  <c r="K1591" i="11"/>
  <c r="K1592" i="11"/>
  <c r="K1593" i="11"/>
  <c r="K1594" i="11"/>
  <c r="K1595" i="11"/>
  <c r="K1596" i="11"/>
  <c r="K1597" i="11"/>
  <c r="K1598" i="11"/>
  <c r="K1599" i="11"/>
  <c r="K1600" i="11"/>
  <c r="K1601" i="11"/>
  <c r="K1602" i="11"/>
  <c r="K1603" i="11"/>
  <c r="K1604" i="11"/>
  <c r="K1605" i="11"/>
  <c r="K1606" i="11"/>
  <c r="K1607" i="11"/>
  <c r="K1608" i="11"/>
  <c r="K1609" i="11"/>
  <c r="K1610" i="11"/>
  <c r="K1611" i="11"/>
  <c r="K1612" i="11"/>
  <c r="K1613" i="11"/>
  <c r="K1614" i="11"/>
  <c r="K1615" i="11"/>
  <c r="K1616" i="11"/>
  <c r="K1617" i="11"/>
  <c r="K1618" i="11"/>
  <c r="K1631" i="11"/>
  <c r="K1632" i="11"/>
  <c r="K1633" i="11"/>
  <c r="K1634" i="11"/>
  <c r="K1635" i="11"/>
  <c r="K1636" i="11"/>
  <c r="K1637" i="11"/>
  <c r="K1638" i="11"/>
  <c r="K1639" i="11"/>
  <c r="K1640" i="11"/>
  <c r="K1641" i="11"/>
  <c r="K1642" i="11"/>
  <c r="K1643" i="11"/>
  <c r="K1644" i="11"/>
  <c r="K1645" i="11"/>
  <c r="K1646" i="11"/>
  <c r="K1647" i="11"/>
  <c r="K1648" i="11"/>
  <c r="K1649" i="11"/>
  <c r="K1650" i="11"/>
  <c r="K1651" i="11"/>
  <c r="K1652" i="11"/>
  <c r="K1653" i="11"/>
  <c r="K1654" i="11"/>
  <c r="K1655" i="11"/>
  <c r="K1656" i="11"/>
  <c r="K1657" i="11"/>
  <c r="K1658" i="11"/>
  <c r="K1659" i="11"/>
  <c r="K1660" i="11"/>
  <c r="K1661" i="11"/>
  <c r="K1662" i="11"/>
  <c r="K1663" i="11"/>
  <c r="K1664" i="11"/>
  <c r="K1665" i="11"/>
  <c r="K1666" i="11"/>
  <c r="K1667" i="11"/>
  <c r="K1669" i="11"/>
  <c r="K1621" i="11"/>
  <c r="K1622" i="11"/>
  <c r="K1623" i="11"/>
  <c r="K1624" i="11"/>
  <c r="K1625" i="11"/>
  <c r="K1626" i="11"/>
  <c r="K1627" i="11"/>
  <c r="K1628" i="11"/>
  <c r="K1629" i="11"/>
  <c r="K1630" i="11"/>
  <c r="K1670" i="11"/>
  <c r="K1671" i="11"/>
  <c r="K1672" i="11"/>
  <c r="K1673" i="11"/>
  <c r="K1674" i="11"/>
  <c r="K1675" i="11"/>
  <c r="K1676" i="11"/>
  <c r="K1677" i="11"/>
  <c r="K1678" i="11"/>
  <c r="K1679" i="11"/>
  <c r="K1680" i="11"/>
  <c r="K1681" i="11"/>
  <c r="K1682" i="11"/>
  <c r="K1683" i="11"/>
  <c r="K1684" i="11"/>
  <c r="K1685" i="11"/>
  <c r="K1686" i="11"/>
  <c r="K1687" i="11"/>
  <c r="K1688" i="11"/>
  <c r="K1689" i="11"/>
  <c r="K1690" i="11"/>
  <c r="K1691" i="11"/>
  <c r="K1692" i="11"/>
  <c r="K1693" i="11"/>
  <c r="K1694" i="11"/>
  <c r="K1695" i="11"/>
  <c r="K1696" i="11"/>
  <c r="K1697" i="11"/>
  <c r="K1698" i="11"/>
  <c r="K1699" i="11"/>
  <c r="K1700" i="11"/>
  <c r="K1701" i="11"/>
  <c r="K1702" i="11"/>
  <c r="K1703" i="11"/>
  <c r="K1704" i="11"/>
  <c r="K1705" i="11"/>
  <c r="K1706" i="11"/>
  <c r="K1707" i="11"/>
  <c r="K1708" i="11"/>
  <c r="K1709" i="11"/>
  <c r="L1709" i="11" s="1"/>
  <c r="B1710" i="11"/>
  <c r="C1710" i="11"/>
  <c r="G1710" i="11"/>
  <c r="K1710" i="11"/>
  <c r="L1710" i="11" s="1"/>
  <c r="B1709" i="11"/>
  <c r="C1709" i="11"/>
  <c r="G1709" i="11"/>
  <c r="L1699" i="11" l="1"/>
  <c r="L1700" i="11"/>
  <c r="L1704" i="11"/>
  <c r="L1706" i="11"/>
  <c r="L1707" i="11"/>
  <c r="B1708" i="11"/>
  <c r="C1708" i="11"/>
  <c r="G1708" i="11"/>
  <c r="L1708" i="11"/>
  <c r="L1702" i="11"/>
  <c r="L1705" i="11"/>
  <c r="B1707" i="11"/>
  <c r="C1707" i="11"/>
  <c r="G1707" i="11"/>
  <c r="L1701" i="11"/>
  <c r="B1706" i="11"/>
  <c r="C1706" i="11"/>
  <c r="G1706" i="11"/>
  <c r="L1703" i="11"/>
  <c r="B1705" i="11"/>
  <c r="C1705" i="11"/>
  <c r="G1705" i="11"/>
  <c r="B1704" i="11"/>
  <c r="C1704" i="11"/>
  <c r="G1704" i="11"/>
  <c r="B1703" i="11"/>
  <c r="C1703" i="11"/>
  <c r="G1703" i="11"/>
  <c r="C167" i="1"/>
  <c r="E167" i="1" s="1"/>
  <c r="D167" i="1"/>
  <c r="B1702" i="11"/>
  <c r="C1702" i="11"/>
  <c r="G1702" i="11"/>
  <c r="B1701" i="11"/>
  <c r="C1701" i="11"/>
  <c r="G1701" i="11"/>
  <c r="B1700" i="11"/>
  <c r="C1700" i="11"/>
  <c r="G1700" i="11"/>
  <c r="B1699" i="11"/>
  <c r="C1699" i="11"/>
  <c r="G1699" i="11"/>
  <c r="L1696" i="11" l="1"/>
  <c r="L1697" i="11"/>
  <c r="B1698" i="11"/>
  <c r="C1698" i="11"/>
  <c r="G1698" i="11"/>
  <c r="L1698" i="11"/>
  <c r="B1697" i="11"/>
  <c r="C1697" i="11"/>
  <c r="G1697" i="11"/>
  <c r="B1696" i="11"/>
  <c r="C1696" i="11"/>
  <c r="G1696" i="11"/>
  <c r="L1694" i="11" l="1"/>
  <c r="B1695" i="11"/>
  <c r="C1695" i="11"/>
  <c r="G1695" i="11"/>
  <c r="L1695" i="11"/>
  <c r="L1693" i="11"/>
  <c r="B1694" i="11"/>
  <c r="C1694" i="11"/>
  <c r="G1694" i="11"/>
  <c r="B1693" i="11"/>
  <c r="C1693" i="11"/>
  <c r="G1693" i="11"/>
  <c r="B1692" i="11" l="1"/>
  <c r="C1692" i="11"/>
  <c r="G1692" i="11"/>
  <c r="L1692" i="11"/>
  <c r="L1690" i="11" l="1"/>
  <c r="B1691" i="11"/>
  <c r="C1691" i="11"/>
  <c r="G1691" i="11"/>
  <c r="L1691" i="11"/>
  <c r="B1690" i="11"/>
  <c r="C1690" i="11"/>
  <c r="G1690" i="11"/>
  <c r="L1676" i="11" l="1"/>
  <c r="L1677" i="11"/>
  <c r="L1681" i="11"/>
  <c r="L1685" i="11"/>
  <c r="L1686" i="11"/>
  <c r="L1688" i="11"/>
  <c r="B1689" i="11"/>
  <c r="C1689" i="11"/>
  <c r="G1689" i="11"/>
  <c r="L1689" i="11"/>
  <c r="B1688" i="11"/>
  <c r="C1688" i="11"/>
  <c r="G1688" i="11"/>
  <c r="L1679" i="11"/>
  <c r="L1680" i="11"/>
  <c r="L1682" i="11"/>
  <c r="L1683" i="11"/>
  <c r="L1684" i="11"/>
  <c r="L1687" i="11"/>
  <c r="L1678" i="11"/>
  <c r="B1687" i="11"/>
  <c r="C1687" i="11"/>
  <c r="G1687" i="11"/>
  <c r="B1686" i="11"/>
  <c r="C1686" i="11"/>
  <c r="G1686" i="11"/>
  <c r="B1685" i="11"/>
  <c r="C1685" i="11"/>
  <c r="G1685" i="11"/>
  <c r="B1684" i="11"/>
  <c r="C1684" i="11"/>
  <c r="G1684" i="11"/>
  <c r="B1683" i="11"/>
  <c r="C1683" i="11"/>
  <c r="G1683" i="11"/>
  <c r="B1682" i="11"/>
  <c r="C1682" i="11"/>
  <c r="G1682" i="11"/>
  <c r="B1681" i="11"/>
  <c r="C1681" i="11"/>
  <c r="G1681" i="11"/>
  <c r="B1904" i="3"/>
  <c r="C1904" i="3"/>
  <c r="B1905" i="3"/>
  <c r="C1905" i="3"/>
  <c r="B1906" i="3"/>
  <c r="C1906" i="3"/>
  <c r="B1907" i="3"/>
  <c r="C1907" i="3"/>
  <c r="B1908" i="3"/>
  <c r="C1908" i="3"/>
  <c r="B1909" i="3"/>
  <c r="C1909" i="3"/>
  <c r="B1910" i="3"/>
  <c r="C1910" i="3"/>
  <c r="B1911" i="3"/>
  <c r="C1911" i="3"/>
  <c r="B1912" i="3"/>
  <c r="C1912" i="3"/>
  <c r="B1913" i="3"/>
  <c r="C1913" i="3"/>
  <c r="B1914" i="3"/>
  <c r="C1914" i="3"/>
  <c r="B1915" i="3"/>
  <c r="C1915" i="3"/>
  <c r="B1916" i="3"/>
  <c r="C1916" i="3"/>
  <c r="B1917" i="3"/>
  <c r="C1917" i="3"/>
  <c r="B1918" i="3"/>
  <c r="C1918" i="3"/>
  <c r="B1919" i="3"/>
  <c r="C1919" i="3"/>
  <c r="B1920" i="3"/>
  <c r="C1920" i="3"/>
  <c r="B1921" i="3"/>
  <c r="C1921" i="3"/>
  <c r="B1922" i="3"/>
  <c r="C1922" i="3"/>
  <c r="B1923" i="3"/>
  <c r="C1923" i="3"/>
  <c r="B1924" i="3"/>
  <c r="C1924" i="3"/>
  <c r="B1925" i="3"/>
  <c r="C1925" i="3"/>
  <c r="B1926" i="3"/>
  <c r="C1926" i="3"/>
  <c r="B1927" i="3"/>
  <c r="C1927" i="3"/>
  <c r="B1928" i="3"/>
  <c r="C1928" i="3"/>
  <c r="B1680" i="11"/>
  <c r="C1680" i="11"/>
  <c r="G1680" i="11"/>
  <c r="B1679" i="11"/>
  <c r="C1679" i="11"/>
  <c r="G1679" i="11"/>
  <c r="B1678" i="11"/>
  <c r="C1678" i="11"/>
  <c r="G1678" i="11"/>
  <c r="B1677" i="11"/>
  <c r="C1677" i="11"/>
  <c r="G1677" i="11"/>
  <c r="B1676" i="11"/>
  <c r="C1676" i="11"/>
  <c r="G1676" i="11"/>
  <c r="C166" i="1"/>
  <c r="D166" i="1"/>
  <c r="E166" i="1" l="1"/>
  <c r="L1674" i="11"/>
  <c r="B1675" i="11"/>
  <c r="C1675" i="11"/>
  <c r="G1675" i="11"/>
  <c r="L1675" i="11"/>
  <c r="B1674" i="11"/>
  <c r="C1674" i="11"/>
  <c r="G1674" i="11"/>
  <c r="L1671" i="11" l="1"/>
  <c r="L1672" i="11"/>
  <c r="B1673" i="11"/>
  <c r="C1673" i="11"/>
  <c r="G1673" i="11"/>
  <c r="L1673" i="11"/>
  <c r="B1672" i="11"/>
  <c r="C1672" i="11"/>
  <c r="G1672" i="11"/>
  <c r="B1671" i="11"/>
  <c r="C1671" i="11"/>
  <c r="G1671" i="11"/>
  <c r="G1665" i="11" l="1"/>
  <c r="G1666" i="11"/>
  <c r="G1667" i="11"/>
  <c r="G1668" i="11"/>
  <c r="G1669" i="11"/>
  <c r="G1670" i="11"/>
  <c r="L1669" i="11"/>
  <c r="B1670" i="11"/>
  <c r="C1670" i="11"/>
  <c r="L1670" i="11"/>
  <c r="K1668" i="11"/>
  <c r="L1668" i="11" s="1"/>
  <c r="C1669" i="11"/>
  <c r="B1669" i="11"/>
  <c r="C1668" i="11"/>
  <c r="B1668" i="11"/>
  <c r="B1876" i="3"/>
  <c r="C1876" i="3"/>
  <c r="B1877" i="3"/>
  <c r="C1877" i="3"/>
  <c r="B1878" i="3"/>
  <c r="C1878" i="3"/>
  <c r="B1879" i="3"/>
  <c r="C1879" i="3"/>
  <c r="B1880" i="3"/>
  <c r="C1880" i="3"/>
  <c r="B1881" i="3"/>
  <c r="C1881" i="3"/>
  <c r="B1882" i="3"/>
  <c r="C1882" i="3"/>
  <c r="B1883" i="3"/>
  <c r="C1883" i="3"/>
  <c r="B1884" i="3"/>
  <c r="C1884" i="3"/>
  <c r="B1885" i="3"/>
  <c r="C1885" i="3"/>
  <c r="B1886" i="3"/>
  <c r="C1886" i="3"/>
  <c r="B1887" i="3"/>
  <c r="C1887" i="3"/>
  <c r="B1888" i="3"/>
  <c r="C1888" i="3"/>
  <c r="B1889" i="3"/>
  <c r="C1889" i="3"/>
  <c r="B1890" i="3"/>
  <c r="C1890" i="3"/>
  <c r="B1891" i="3"/>
  <c r="C1891" i="3"/>
  <c r="B1892" i="3"/>
  <c r="C1892" i="3"/>
  <c r="B1893" i="3"/>
  <c r="C1893" i="3"/>
  <c r="B1894" i="3"/>
  <c r="C1894" i="3"/>
  <c r="B1895" i="3"/>
  <c r="C1895" i="3"/>
  <c r="B1896" i="3"/>
  <c r="C1896" i="3"/>
  <c r="B1897" i="3"/>
  <c r="C1897" i="3"/>
  <c r="B1898" i="3"/>
  <c r="C1898" i="3"/>
  <c r="B1899" i="3"/>
  <c r="C1899" i="3"/>
  <c r="B1900" i="3"/>
  <c r="C1900" i="3"/>
  <c r="B1901" i="3"/>
  <c r="C1901" i="3"/>
  <c r="B1902" i="3"/>
  <c r="C1902" i="3"/>
  <c r="B1903" i="3"/>
  <c r="C1903" i="3"/>
  <c r="B1667" i="11" l="1"/>
  <c r="C1667" i="11"/>
  <c r="L1667" i="11"/>
  <c r="L1661" i="11" l="1"/>
  <c r="L1662" i="11"/>
  <c r="L1663" i="11"/>
  <c r="L1664" i="11"/>
  <c r="L1665" i="11"/>
  <c r="B1666" i="11"/>
  <c r="C1666" i="11"/>
  <c r="L1666" i="11"/>
  <c r="B1665" i="11"/>
  <c r="C1665" i="11"/>
  <c r="B1664" i="11"/>
  <c r="C1664" i="11"/>
  <c r="G1664" i="11"/>
  <c r="B1663" i="11"/>
  <c r="C1663" i="11"/>
  <c r="G1663" i="11"/>
  <c r="B1662" i="11"/>
  <c r="C1662" i="11"/>
  <c r="G1662" i="11"/>
  <c r="B1661" i="11"/>
  <c r="C1661" i="11"/>
  <c r="G1661" i="11"/>
  <c r="L1635" i="11" l="1"/>
  <c r="L1639" i="11"/>
  <c r="L1643" i="11"/>
  <c r="L1647" i="11"/>
  <c r="L1651" i="11"/>
  <c r="L1654" i="11"/>
  <c r="L1655" i="11"/>
  <c r="L1658" i="11"/>
  <c r="L1659" i="11"/>
  <c r="B1660" i="11"/>
  <c r="C1660" i="11"/>
  <c r="G1660" i="11"/>
  <c r="L1660" i="11"/>
  <c r="B1659" i="11"/>
  <c r="C1659" i="11"/>
  <c r="G1659" i="11"/>
  <c r="L1636" i="11"/>
  <c r="L1637" i="11"/>
  <c r="L1640" i="11"/>
  <c r="L1641" i="11"/>
  <c r="L1644" i="11"/>
  <c r="L1645" i="11"/>
  <c r="L1652" i="11"/>
  <c r="L1653" i="11"/>
  <c r="L1656" i="11"/>
  <c r="B1658" i="11"/>
  <c r="C1658" i="11"/>
  <c r="G1658" i="11"/>
  <c r="L1634" i="11"/>
  <c r="L1638" i="11"/>
  <c r="L1646" i="11"/>
  <c r="L1650" i="11"/>
  <c r="B1657" i="11"/>
  <c r="C1657" i="11"/>
  <c r="G1657" i="11"/>
  <c r="L1657" i="11"/>
  <c r="L1642" i="11"/>
  <c r="B1656" i="11"/>
  <c r="C1656" i="11"/>
  <c r="G1656" i="11"/>
  <c r="L1648" i="11"/>
  <c r="B1655" i="11"/>
  <c r="C1655" i="11"/>
  <c r="G1655" i="11"/>
  <c r="B1654" i="11"/>
  <c r="C1654" i="11"/>
  <c r="G1654" i="11"/>
  <c r="B1653" i="11"/>
  <c r="C1653" i="11"/>
  <c r="G1653" i="11"/>
  <c r="B1652" i="11"/>
  <c r="C1652" i="11"/>
  <c r="G1652" i="11"/>
  <c r="L1649" i="11"/>
  <c r="B1651" i="11"/>
  <c r="C1651" i="11"/>
  <c r="G1651" i="11"/>
  <c r="B1650" i="11"/>
  <c r="C1650" i="11"/>
  <c r="G1650" i="11"/>
  <c r="B1649" i="11"/>
  <c r="C1649" i="11"/>
  <c r="G1649" i="11"/>
  <c r="B1648" i="11"/>
  <c r="C1648" i="11"/>
  <c r="G1648" i="11"/>
  <c r="B1647" i="11"/>
  <c r="C1647" i="11"/>
  <c r="G1647" i="11"/>
  <c r="B1646" i="11"/>
  <c r="C1646" i="11"/>
  <c r="G1646" i="11"/>
  <c r="B1645" i="11"/>
  <c r="C1645" i="11"/>
  <c r="G1645" i="11"/>
  <c r="B1644" i="11"/>
  <c r="C1644" i="11"/>
  <c r="G1644" i="11"/>
  <c r="B1643" i="11"/>
  <c r="C1643" i="11"/>
  <c r="G1643" i="11"/>
  <c r="B1642" i="11"/>
  <c r="C1642" i="11"/>
  <c r="G1642" i="11"/>
  <c r="B1641" i="11"/>
  <c r="C1641" i="11"/>
  <c r="G1641" i="11"/>
  <c r="B1640" i="11"/>
  <c r="C1640" i="11"/>
  <c r="G1640" i="11"/>
  <c r="B1639" i="11"/>
  <c r="C1639" i="11"/>
  <c r="G1639" i="11"/>
  <c r="B1638" i="11"/>
  <c r="C1638" i="11"/>
  <c r="G1638" i="11"/>
  <c r="B1637" i="11"/>
  <c r="C1637" i="11"/>
  <c r="G1637" i="11"/>
  <c r="B1636" i="11"/>
  <c r="C1636" i="11"/>
  <c r="G1636" i="11"/>
  <c r="B1635" i="11"/>
  <c r="C1635" i="11"/>
  <c r="G1635" i="11"/>
  <c r="B1634" i="11"/>
  <c r="C1634" i="11"/>
  <c r="G1634" i="11"/>
  <c r="B1633" i="11" l="1"/>
  <c r="C1633" i="11"/>
  <c r="G1633" i="11"/>
  <c r="L1633" i="11"/>
  <c r="L1631" i="11" l="1"/>
  <c r="B1632" i="11"/>
  <c r="C1632" i="11"/>
  <c r="G1632" i="11"/>
  <c r="L1632" i="11"/>
  <c r="B1631" i="11"/>
  <c r="C1631" i="11"/>
  <c r="G1631" i="11"/>
  <c r="B1747" i="3" l="1"/>
  <c r="C1747" i="3"/>
  <c r="B1748" i="3"/>
  <c r="C1748" i="3"/>
  <c r="B1749" i="3"/>
  <c r="C1749" i="3"/>
  <c r="B1750" i="3"/>
  <c r="C1750" i="3"/>
  <c r="B1751" i="3"/>
  <c r="C1751" i="3"/>
  <c r="B1752" i="3"/>
  <c r="C1752" i="3"/>
  <c r="B1753" i="3"/>
  <c r="C1753" i="3"/>
  <c r="B1754" i="3"/>
  <c r="C1754" i="3"/>
  <c r="B1755" i="3"/>
  <c r="C1755" i="3"/>
  <c r="B1756" i="3"/>
  <c r="C1756" i="3"/>
  <c r="B1757" i="3"/>
  <c r="C1757" i="3"/>
  <c r="B1758" i="3"/>
  <c r="C1758" i="3"/>
  <c r="B1759" i="3"/>
  <c r="C1759" i="3"/>
  <c r="B1760" i="3"/>
  <c r="C1760" i="3"/>
  <c r="B1761" i="3"/>
  <c r="C1761" i="3"/>
  <c r="B1762" i="3"/>
  <c r="C1762" i="3"/>
  <c r="B1763" i="3"/>
  <c r="C1763" i="3"/>
  <c r="B1764" i="3"/>
  <c r="C1764" i="3"/>
  <c r="B1765" i="3"/>
  <c r="C1765" i="3"/>
  <c r="B1766" i="3"/>
  <c r="C1766" i="3"/>
  <c r="B1767" i="3"/>
  <c r="C1767" i="3"/>
  <c r="B1768" i="3"/>
  <c r="C1768" i="3"/>
  <c r="B1769" i="3"/>
  <c r="C1769" i="3"/>
  <c r="B1770" i="3"/>
  <c r="C1770" i="3"/>
  <c r="B1771" i="3"/>
  <c r="C1771" i="3"/>
  <c r="B1772" i="3"/>
  <c r="C1772" i="3"/>
  <c r="B1773" i="3"/>
  <c r="C1773" i="3"/>
  <c r="B1774" i="3"/>
  <c r="C1774" i="3"/>
  <c r="B1775" i="3"/>
  <c r="C1775" i="3"/>
  <c r="B1776" i="3"/>
  <c r="C1776" i="3"/>
  <c r="B1777" i="3"/>
  <c r="C1777" i="3"/>
  <c r="B1778" i="3"/>
  <c r="C1778" i="3"/>
  <c r="B1779" i="3"/>
  <c r="C1779" i="3"/>
  <c r="B1780" i="3"/>
  <c r="C1780" i="3"/>
  <c r="B1781" i="3"/>
  <c r="C1781" i="3"/>
  <c r="B1782" i="3"/>
  <c r="C1782" i="3"/>
  <c r="B1783" i="3"/>
  <c r="C1783" i="3"/>
  <c r="B1784" i="3"/>
  <c r="C1784" i="3"/>
  <c r="B1785" i="3"/>
  <c r="C1785" i="3"/>
  <c r="B1786" i="3"/>
  <c r="C1786" i="3"/>
  <c r="B1787" i="3"/>
  <c r="C1787" i="3"/>
  <c r="B1788" i="3"/>
  <c r="C1788" i="3"/>
  <c r="B1789" i="3"/>
  <c r="C1789" i="3"/>
  <c r="B1790" i="3"/>
  <c r="C1790" i="3"/>
  <c r="B1791" i="3"/>
  <c r="C1791" i="3"/>
  <c r="B1792" i="3"/>
  <c r="C1792" i="3"/>
  <c r="B1793" i="3"/>
  <c r="C1793" i="3"/>
  <c r="B1794" i="3"/>
  <c r="C1794" i="3"/>
  <c r="B1795" i="3"/>
  <c r="C1795" i="3"/>
  <c r="B1796" i="3"/>
  <c r="C1796" i="3"/>
  <c r="B1797" i="3"/>
  <c r="C1797" i="3"/>
  <c r="B1798" i="3"/>
  <c r="C1798" i="3"/>
  <c r="B1799" i="3"/>
  <c r="C1799" i="3"/>
  <c r="B1800" i="3"/>
  <c r="C1800" i="3"/>
  <c r="B1801" i="3"/>
  <c r="C1801" i="3"/>
  <c r="B1802" i="3"/>
  <c r="C1802" i="3"/>
  <c r="B1803" i="3"/>
  <c r="C1803" i="3"/>
  <c r="B1804" i="3"/>
  <c r="C1804" i="3"/>
  <c r="B1805" i="3"/>
  <c r="C1805" i="3"/>
  <c r="B1806" i="3"/>
  <c r="C1806" i="3"/>
  <c r="B1807" i="3"/>
  <c r="C1807" i="3"/>
  <c r="B1808" i="3"/>
  <c r="C1808" i="3"/>
  <c r="B1809" i="3"/>
  <c r="C1809" i="3"/>
  <c r="B1810" i="3"/>
  <c r="C1810" i="3"/>
  <c r="B1811" i="3"/>
  <c r="C1811" i="3"/>
  <c r="B1812" i="3"/>
  <c r="C1812" i="3"/>
  <c r="B1813" i="3"/>
  <c r="C1813" i="3"/>
  <c r="B1814" i="3"/>
  <c r="C1814" i="3"/>
  <c r="B1815" i="3"/>
  <c r="C1815" i="3"/>
  <c r="B1816" i="3"/>
  <c r="C1816" i="3"/>
  <c r="B1817" i="3"/>
  <c r="C1817" i="3"/>
  <c r="B1818" i="3"/>
  <c r="C1818" i="3"/>
  <c r="B1819" i="3"/>
  <c r="C1819" i="3"/>
  <c r="B1820" i="3"/>
  <c r="C1820" i="3"/>
  <c r="B1821" i="3"/>
  <c r="C1821" i="3"/>
  <c r="B1822" i="3"/>
  <c r="C1822" i="3"/>
  <c r="B1823" i="3"/>
  <c r="C1823" i="3"/>
  <c r="B1824" i="3"/>
  <c r="C1824" i="3"/>
  <c r="B1825" i="3"/>
  <c r="C1825" i="3"/>
  <c r="B1826" i="3"/>
  <c r="C1826" i="3"/>
  <c r="B1827" i="3"/>
  <c r="C1827" i="3"/>
  <c r="B1828" i="3"/>
  <c r="C1828" i="3"/>
  <c r="B1829" i="3"/>
  <c r="C1829" i="3"/>
  <c r="B1830" i="3"/>
  <c r="C1830" i="3"/>
  <c r="B1831" i="3"/>
  <c r="C1831" i="3"/>
  <c r="B1832" i="3"/>
  <c r="C1832" i="3"/>
  <c r="B1833" i="3"/>
  <c r="C1833" i="3"/>
  <c r="B1834" i="3"/>
  <c r="C1834" i="3"/>
  <c r="B1835" i="3"/>
  <c r="C1835" i="3"/>
  <c r="B1836" i="3"/>
  <c r="C1836" i="3"/>
  <c r="B1837" i="3"/>
  <c r="C1837" i="3"/>
  <c r="B1838" i="3"/>
  <c r="C1838" i="3"/>
  <c r="B1839" i="3"/>
  <c r="C1839" i="3"/>
  <c r="B1840" i="3"/>
  <c r="C1840" i="3"/>
  <c r="B1841" i="3"/>
  <c r="C1841" i="3"/>
  <c r="B1842" i="3"/>
  <c r="C1842" i="3"/>
  <c r="B1843" i="3"/>
  <c r="C1843" i="3"/>
  <c r="B1844" i="3"/>
  <c r="C1844" i="3"/>
  <c r="B1845" i="3"/>
  <c r="C1845" i="3"/>
  <c r="B1846" i="3"/>
  <c r="C1846" i="3"/>
  <c r="B1847" i="3"/>
  <c r="C1847" i="3"/>
  <c r="B1848" i="3"/>
  <c r="C1848" i="3"/>
  <c r="B1849" i="3"/>
  <c r="C1849" i="3"/>
  <c r="B1850" i="3"/>
  <c r="C1850" i="3"/>
  <c r="B1851" i="3"/>
  <c r="C1851" i="3"/>
  <c r="B1852" i="3"/>
  <c r="C1852" i="3"/>
  <c r="B1853" i="3"/>
  <c r="C1853" i="3"/>
  <c r="B1854" i="3"/>
  <c r="C1854" i="3"/>
  <c r="B1855" i="3"/>
  <c r="C1855" i="3"/>
  <c r="B1856" i="3"/>
  <c r="C1856" i="3"/>
  <c r="B1857" i="3"/>
  <c r="C1857" i="3"/>
  <c r="B1858" i="3"/>
  <c r="C1858" i="3"/>
  <c r="B1859" i="3"/>
  <c r="C1859" i="3"/>
  <c r="B1860" i="3"/>
  <c r="C1860" i="3"/>
  <c r="B1861" i="3"/>
  <c r="C1861" i="3"/>
  <c r="B1862" i="3"/>
  <c r="C1862" i="3"/>
  <c r="B1863" i="3"/>
  <c r="C1863" i="3"/>
  <c r="B1864" i="3"/>
  <c r="C1864" i="3"/>
  <c r="B1865" i="3"/>
  <c r="C1865" i="3"/>
  <c r="B1866" i="3"/>
  <c r="C1866" i="3"/>
  <c r="B1867" i="3"/>
  <c r="C1867" i="3"/>
  <c r="B1868" i="3"/>
  <c r="C1868" i="3"/>
  <c r="B1869" i="3"/>
  <c r="C1869" i="3"/>
  <c r="B1870" i="3"/>
  <c r="C1870" i="3"/>
  <c r="B1871" i="3"/>
  <c r="C1871" i="3"/>
  <c r="B1872" i="3"/>
  <c r="C1872" i="3"/>
  <c r="B1873" i="3"/>
  <c r="C1873" i="3"/>
  <c r="B1874" i="3"/>
  <c r="C1874" i="3"/>
  <c r="B1875" i="3"/>
  <c r="C1875" i="3"/>
  <c r="L1616" i="11"/>
  <c r="L1617" i="11"/>
  <c r="L1618" i="11"/>
  <c r="L1621" i="11"/>
  <c r="L1622" i="11"/>
  <c r="L1623" i="11"/>
  <c r="L1624" i="11"/>
  <c r="L1625" i="11"/>
  <c r="L1626" i="11"/>
  <c r="L1627" i="11"/>
  <c r="L1628" i="11"/>
  <c r="L1629" i="11"/>
  <c r="L1630" i="11"/>
  <c r="K1619" i="11"/>
  <c r="L1619" i="11" s="1"/>
  <c r="B1620" i="11"/>
  <c r="C1620" i="11"/>
  <c r="G1620" i="11"/>
  <c r="K1620" i="11"/>
  <c r="L1620" i="11" s="1"/>
  <c r="L1614" i="11"/>
  <c r="B1619" i="11"/>
  <c r="C1619" i="11"/>
  <c r="G1619" i="11"/>
  <c r="B1630" i="11"/>
  <c r="C1630" i="11"/>
  <c r="G1630" i="11"/>
  <c r="B1629" i="11"/>
  <c r="C1629" i="11"/>
  <c r="G1629" i="11"/>
  <c r="B1628" i="11"/>
  <c r="C1628" i="11"/>
  <c r="G1628" i="11"/>
  <c r="B1627" i="11"/>
  <c r="C1627" i="11"/>
  <c r="G1627" i="11"/>
  <c r="B1626" i="11"/>
  <c r="C1626" i="11"/>
  <c r="G1626" i="11"/>
  <c r="L1615" i="11"/>
  <c r="B1625" i="11"/>
  <c r="C1625" i="11"/>
  <c r="G1625" i="11"/>
  <c r="B1624" i="11"/>
  <c r="C1624" i="11"/>
  <c r="G1624" i="11"/>
  <c r="B1623" i="11"/>
  <c r="C1623" i="11"/>
  <c r="G1623" i="11"/>
  <c r="B1622" i="11"/>
  <c r="C1622" i="11"/>
  <c r="G1622" i="11"/>
  <c r="B1621" i="11"/>
  <c r="C1621" i="11"/>
  <c r="G1621" i="11"/>
  <c r="B1618" i="11"/>
  <c r="C1618" i="11"/>
  <c r="G1618" i="11"/>
  <c r="B1617" i="11"/>
  <c r="C1617" i="11"/>
  <c r="G1617" i="11"/>
  <c r="B1616" i="11"/>
  <c r="C1616" i="11"/>
  <c r="G1616" i="11"/>
  <c r="B1615" i="11"/>
  <c r="C1615" i="11"/>
  <c r="G1615" i="11"/>
  <c r="B1614" i="11"/>
  <c r="C1614" i="11"/>
  <c r="G1614" i="11"/>
  <c r="B1613" i="11" l="1"/>
  <c r="C1613" i="11"/>
  <c r="G1613" i="11"/>
  <c r="L1613" i="11"/>
  <c r="C3" i="1"/>
  <c r="D3" i="1"/>
  <c r="C4" i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C40" i="1"/>
  <c r="D40" i="1"/>
  <c r="C41" i="1"/>
  <c r="D41" i="1"/>
  <c r="C42" i="1"/>
  <c r="D42" i="1"/>
  <c r="C43" i="1"/>
  <c r="D43" i="1"/>
  <c r="C44" i="1"/>
  <c r="D44" i="1"/>
  <c r="C45" i="1"/>
  <c r="D45" i="1"/>
  <c r="C46" i="1"/>
  <c r="D46" i="1"/>
  <c r="C47" i="1"/>
  <c r="D47" i="1"/>
  <c r="C48" i="1"/>
  <c r="D48" i="1"/>
  <c r="C49" i="1"/>
  <c r="D49" i="1"/>
  <c r="C50" i="1"/>
  <c r="D50" i="1"/>
  <c r="C51" i="1"/>
  <c r="D51" i="1"/>
  <c r="C52" i="1"/>
  <c r="D52" i="1"/>
  <c r="C53" i="1"/>
  <c r="D53" i="1"/>
  <c r="C54" i="1"/>
  <c r="D54" i="1"/>
  <c r="C55" i="1"/>
  <c r="D55" i="1"/>
  <c r="C56" i="1"/>
  <c r="D56" i="1"/>
  <c r="C57" i="1"/>
  <c r="D57" i="1"/>
  <c r="C58" i="1"/>
  <c r="D58" i="1"/>
  <c r="C59" i="1"/>
  <c r="D59" i="1"/>
  <c r="C60" i="1"/>
  <c r="D60" i="1"/>
  <c r="C61" i="1"/>
  <c r="D61" i="1"/>
  <c r="C62" i="1"/>
  <c r="D62" i="1"/>
  <c r="C63" i="1"/>
  <c r="D63" i="1"/>
  <c r="C64" i="1"/>
  <c r="D64" i="1"/>
  <c r="C65" i="1"/>
  <c r="D65" i="1"/>
  <c r="C66" i="1"/>
  <c r="D66" i="1"/>
  <c r="C67" i="1"/>
  <c r="D67" i="1"/>
  <c r="C68" i="1"/>
  <c r="D68" i="1"/>
  <c r="C69" i="1"/>
  <c r="D69" i="1"/>
  <c r="C70" i="1"/>
  <c r="D70" i="1"/>
  <c r="C71" i="1"/>
  <c r="D71" i="1"/>
  <c r="C72" i="1"/>
  <c r="D72" i="1"/>
  <c r="C73" i="1"/>
  <c r="D73" i="1"/>
  <c r="C74" i="1"/>
  <c r="D74" i="1"/>
  <c r="C75" i="1"/>
  <c r="D75" i="1"/>
  <c r="C76" i="1"/>
  <c r="D76" i="1"/>
  <c r="C77" i="1"/>
  <c r="D77" i="1"/>
  <c r="C78" i="1"/>
  <c r="D78" i="1"/>
  <c r="C79" i="1"/>
  <c r="D79" i="1"/>
  <c r="C80" i="1"/>
  <c r="D80" i="1"/>
  <c r="C81" i="1"/>
  <c r="D81" i="1"/>
  <c r="C82" i="1"/>
  <c r="D82" i="1"/>
  <c r="C83" i="1"/>
  <c r="D83" i="1"/>
  <c r="C84" i="1"/>
  <c r="D84" i="1"/>
  <c r="C85" i="1"/>
  <c r="D85" i="1"/>
  <c r="C86" i="1"/>
  <c r="D86" i="1"/>
  <c r="C87" i="1"/>
  <c r="D87" i="1"/>
  <c r="C88" i="1"/>
  <c r="D88" i="1"/>
  <c r="C89" i="1"/>
  <c r="D89" i="1"/>
  <c r="C90" i="1"/>
  <c r="D90" i="1"/>
  <c r="C91" i="1"/>
  <c r="D91" i="1"/>
  <c r="C92" i="1"/>
  <c r="D92" i="1"/>
  <c r="C93" i="1"/>
  <c r="D93" i="1"/>
  <c r="C94" i="1"/>
  <c r="D94" i="1"/>
  <c r="C95" i="1"/>
  <c r="D95" i="1"/>
  <c r="C96" i="1"/>
  <c r="D96" i="1"/>
  <c r="C97" i="1"/>
  <c r="D97" i="1"/>
  <c r="C98" i="1"/>
  <c r="D98" i="1"/>
  <c r="C99" i="1"/>
  <c r="D99" i="1"/>
  <c r="C100" i="1"/>
  <c r="D100" i="1"/>
  <c r="C101" i="1"/>
  <c r="D101" i="1"/>
  <c r="C102" i="1"/>
  <c r="D102" i="1"/>
  <c r="C103" i="1"/>
  <c r="D103" i="1"/>
  <c r="C104" i="1"/>
  <c r="D104" i="1"/>
  <c r="C105" i="1"/>
  <c r="D105" i="1"/>
  <c r="C106" i="1"/>
  <c r="D106" i="1"/>
  <c r="C107" i="1"/>
  <c r="D107" i="1"/>
  <c r="C108" i="1"/>
  <c r="D108" i="1"/>
  <c r="C109" i="1"/>
  <c r="D109" i="1"/>
  <c r="C110" i="1"/>
  <c r="D110" i="1"/>
  <c r="C111" i="1"/>
  <c r="D111" i="1"/>
  <c r="C112" i="1"/>
  <c r="D112" i="1"/>
  <c r="C113" i="1"/>
  <c r="D113" i="1"/>
  <c r="C114" i="1"/>
  <c r="D114" i="1"/>
  <c r="C115" i="1"/>
  <c r="D115" i="1"/>
  <c r="C116" i="1"/>
  <c r="D116" i="1"/>
  <c r="C117" i="1"/>
  <c r="D117" i="1"/>
  <c r="C118" i="1"/>
  <c r="D118" i="1"/>
  <c r="C119" i="1"/>
  <c r="D119" i="1"/>
  <c r="C120" i="1"/>
  <c r="D120" i="1"/>
  <c r="C121" i="1"/>
  <c r="D121" i="1"/>
  <c r="C122" i="1"/>
  <c r="D122" i="1"/>
  <c r="C123" i="1"/>
  <c r="D123" i="1"/>
  <c r="C124" i="1"/>
  <c r="D124" i="1"/>
  <c r="C125" i="1"/>
  <c r="D125" i="1"/>
  <c r="C126" i="1"/>
  <c r="D126" i="1"/>
  <c r="C127" i="1"/>
  <c r="D127" i="1"/>
  <c r="C128" i="1"/>
  <c r="D128" i="1"/>
  <c r="C129" i="1"/>
  <c r="D129" i="1"/>
  <c r="C130" i="1"/>
  <c r="D130" i="1"/>
  <c r="C131" i="1"/>
  <c r="D131" i="1"/>
  <c r="C132" i="1"/>
  <c r="D132" i="1"/>
  <c r="C133" i="1"/>
  <c r="D133" i="1"/>
  <c r="C134" i="1"/>
  <c r="D134" i="1"/>
  <c r="C135" i="1"/>
  <c r="D135" i="1"/>
  <c r="C136" i="1"/>
  <c r="D136" i="1"/>
  <c r="C137" i="1"/>
  <c r="D137" i="1"/>
  <c r="C138" i="1"/>
  <c r="D138" i="1"/>
  <c r="C139" i="1"/>
  <c r="D139" i="1"/>
  <c r="C140" i="1"/>
  <c r="D140" i="1"/>
  <c r="C141" i="1"/>
  <c r="D141" i="1"/>
  <c r="C142" i="1"/>
  <c r="D142" i="1"/>
  <c r="C143" i="1"/>
  <c r="D143" i="1"/>
  <c r="C144" i="1"/>
  <c r="D144" i="1"/>
  <c r="C145" i="1"/>
  <c r="D145" i="1"/>
  <c r="C146" i="1"/>
  <c r="D146" i="1"/>
  <c r="C147" i="1"/>
  <c r="D147" i="1"/>
  <c r="C148" i="1"/>
  <c r="D148" i="1"/>
  <c r="C149" i="1"/>
  <c r="D149" i="1"/>
  <c r="C150" i="1"/>
  <c r="D150" i="1"/>
  <c r="C151" i="1"/>
  <c r="D151" i="1"/>
  <c r="C152" i="1"/>
  <c r="D152" i="1"/>
  <c r="C153" i="1"/>
  <c r="D153" i="1"/>
  <c r="C154" i="1"/>
  <c r="D154" i="1"/>
  <c r="C155" i="1"/>
  <c r="D155" i="1"/>
  <c r="C156" i="1"/>
  <c r="D156" i="1"/>
  <c r="C157" i="1"/>
  <c r="D157" i="1"/>
  <c r="C158" i="1"/>
  <c r="D158" i="1"/>
  <c r="C159" i="1"/>
  <c r="D159" i="1"/>
  <c r="C160" i="1"/>
  <c r="D160" i="1"/>
  <c r="C161" i="1"/>
  <c r="D161" i="1"/>
  <c r="C162" i="1"/>
  <c r="D162" i="1"/>
  <c r="C163" i="1"/>
  <c r="D163" i="1"/>
  <c r="C164" i="1"/>
  <c r="D164" i="1"/>
  <c r="C165" i="1"/>
  <c r="D165" i="1"/>
  <c r="E82" i="1" l="1"/>
  <c r="E70" i="1"/>
  <c r="E109" i="1"/>
  <c r="E93" i="1"/>
  <c r="E130" i="1"/>
  <c r="E14" i="1"/>
  <c r="E157" i="1"/>
  <c r="E141" i="1"/>
  <c r="E114" i="1"/>
  <c r="E66" i="1"/>
  <c r="E50" i="1"/>
  <c r="E46" i="1"/>
  <c r="E44" i="1"/>
  <c r="E42" i="1"/>
  <c r="E40" i="1"/>
  <c r="E34" i="1"/>
  <c r="E30" i="1"/>
  <c r="E28" i="1"/>
  <c r="E26" i="1"/>
  <c r="E24" i="1"/>
  <c r="E134" i="1"/>
  <c r="E127" i="1"/>
  <c r="E119" i="1"/>
  <c r="E115" i="1"/>
  <c r="E63" i="1"/>
  <c r="E51" i="1"/>
  <c r="E15" i="1"/>
  <c r="E3" i="1"/>
  <c r="E162" i="1"/>
  <c r="E160" i="1"/>
  <c r="E158" i="1"/>
  <c r="E156" i="1"/>
  <c r="E154" i="1"/>
  <c r="E152" i="1"/>
  <c r="E146" i="1"/>
  <c r="E118" i="1"/>
  <c r="E79" i="1"/>
  <c r="E71" i="1"/>
  <c r="E67" i="1"/>
  <c r="E45" i="1"/>
  <c r="E41" i="1"/>
  <c r="E29" i="1"/>
  <c r="E25" i="1"/>
  <c r="E12" i="1"/>
  <c r="E6" i="1"/>
  <c r="E163" i="1"/>
  <c r="E104" i="1"/>
  <c r="E98" i="1"/>
  <c r="E96" i="1"/>
  <c r="E94" i="1"/>
  <c r="E92" i="1"/>
  <c r="E90" i="1"/>
  <c r="E88" i="1"/>
  <c r="E54" i="1"/>
  <c r="E18" i="1"/>
  <c r="E144" i="1"/>
  <c r="E142" i="1"/>
  <c r="E140" i="1"/>
  <c r="E138" i="1"/>
  <c r="E136" i="1"/>
  <c r="E111" i="1"/>
  <c r="E103" i="1"/>
  <c r="E99" i="1"/>
  <c r="E80" i="1"/>
  <c r="E78" i="1"/>
  <c r="E76" i="1"/>
  <c r="E74" i="1"/>
  <c r="E72" i="1"/>
  <c r="E47" i="1"/>
  <c r="E35" i="1"/>
  <c r="E151" i="1"/>
  <c r="E147" i="1"/>
  <c r="E128" i="1"/>
  <c r="E126" i="1"/>
  <c r="E124" i="1"/>
  <c r="E122" i="1"/>
  <c r="E120" i="1"/>
  <c r="E102" i="1"/>
  <c r="E95" i="1"/>
  <c r="E87" i="1"/>
  <c r="E83" i="1"/>
  <c r="E77" i="1"/>
  <c r="E62" i="1"/>
  <c r="E60" i="1"/>
  <c r="E58" i="1"/>
  <c r="E56" i="1"/>
  <c r="E38" i="1"/>
  <c r="E31" i="1"/>
  <c r="E19" i="1"/>
  <c r="E10" i="1"/>
  <c r="E8" i="1"/>
  <c r="E159" i="1"/>
  <c r="E150" i="1"/>
  <c r="E143" i="1"/>
  <c r="E135" i="1"/>
  <c r="E131" i="1"/>
  <c r="E125" i="1"/>
  <c r="E112" i="1"/>
  <c r="E110" i="1"/>
  <c r="E108" i="1"/>
  <c r="E106" i="1"/>
  <c r="E86" i="1"/>
  <c r="E61" i="1"/>
  <c r="E57" i="1"/>
  <c r="E22" i="1"/>
  <c r="E13" i="1"/>
  <c r="E9" i="1"/>
  <c r="E5" i="1"/>
  <c r="E164" i="1"/>
  <c r="E155" i="1"/>
  <c r="E153" i="1"/>
  <c r="E148" i="1"/>
  <c r="E139" i="1"/>
  <c r="E137" i="1"/>
  <c r="E132" i="1"/>
  <c r="E123" i="1"/>
  <c r="E121" i="1"/>
  <c r="E116" i="1"/>
  <c r="E107" i="1"/>
  <c r="E105" i="1"/>
  <c r="E100" i="1"/>
  <c r="E91" i="1"/>
  <c r="E89" i="1"/>
  <c r="E84" i="1"/>
  <c r="E75" i="1"/>
  <c r="E73" i="1"/>
  <c r="E68" i="1"/>
  <c r="E59" i="1"/>
  <c r="E52" i="1"/>
  <c r="E43" i="1"/>
  <c r="E36" i="1"/>
  <c r="E27" i="1"/>
  <c r="E20" i="1"/>
  <c r="E11" i="1"/>
  <c r="E4" i="1"/>
  <c r="E165" i="1"/>
  <c r="E149" i="1"/>
  <c r="E133" i="1"/>
  <c r="E117" i="1"/>
  <c r="E101" i="1"/>
  <c r="E85" i="1"/>
  <c r="E69" i="1"/>
  <c r="E64" i="1"/>
  <c r="E55" i="1"/>
  <c r="E53" i="1"/>
  <c r="E48" i="1"/>
  <c r="E39" i="1"/>
  <c r="E37" i="1"/>
  <c r="E32" i="1"/>
  <c r="E23" i="1"/>
  <c r="E21" i="1"/>
  <c r="E16" i="1"/>
  <c r="E7" i="1"/>
  <c r="E161" i="1"/>
  <c r="E145" i="1"/>
  <c r="E129" i="1"/>
  <c r="E113" i="1"/>
  <c r="E97" i="1"/>
  <c r="E81" i="1"/>
  <c r="E65" i="1"/>
  <c r="E49" i="1"/>
  <c r="E33" i="1"/>
  <c r="E17" i="1"/>
  <c r="L1610" i="11"/>
  <c r="B1612" i="11"/>
  <c r="C1612" i="11"/>
  <c r="G1612" i="11"/>
  <c r="L1612" i="11"/>
  <c r="L1609" i="11"/>
  <c r="B1611" i="11"/>
  <c r="C1611" i="11"/>
  <c r="G1611" i="11"/>
  <c r="L1611" i="11"/>
  <c r="B1610" i="11"/>
  <c r="C1610" i="11"/>
  <c r="G1610" i="11"/>
  <c r="B1609" i="11"/>
  <c r="C1609" i="11"/>
  <c r="G1609" i="11"/>
  <c r="L1604" i="11" l="1"/>
  <c r="L1606" i="11"/>
  <c r="L1607" i="11"/>
  <c r="B1608" i="11"/>
  <c r="C1608" i="11"/>
  <c r="G1608" i="11"/>
  <c r="L1608" i="11"/>
  <c r="L1605" i="11"/>
  <c r="B1607" i="11"/>
  <c r="C1607" i="11"/>
  <c r="G1607" i="11"/>
  <c r="B1606" i="11"/>
  <c r="C1606" i="11"/>
  <c r="G1606" i="11"/>
  <c r="B1605" i="11"/>
  <c r="C1605" i="11"/>
  <c r="G1605" i="11"/>
  <c r="B1604" i="11"/>
  <c r="C1604" i="11"/>
  <c r="G1604" i="11"/>
  <c r="L1601" i="11" l="1"/>
  <c r="L1602" i="11"/>
  <c r="B1603" i="11"/>
  <c r="C1603" i="11"/>
  <c r="G1603" i="11"/>
  <c r="L1603" i="11"/>
  <c r="B1602" i="11"/>
  <c r="C1602" i="11"/>
  <c r="G1602" i="11"/>
  <c r="B1601" i="11"/>
  <c r="C1601" i="11"/>
  <c r="G1601" i="11"/>
  <c r="B1600" i="11" l="1"/>
  <c r="C1600" i="11"/>
  <c r="G1600" i="11"/>
  <c r="L1600" i="11"/>
  <c r="L1596" i="11" l="1"/>
  <c r="L1597" i="11"/>
  <c r="L1598" i="11"/>
  <c r="B1599" i="11"/>
  <c r="C1599" i="11"/>
  <c r="G1599" i="11"/>
  <c r="L1599" i="11"/>
  <c r="L1595" i="11"/>
  <c r="B1598" i="11"/>
  <c r="C1598" i="11"/>
  <c r="G1598" i="11"/>
  <c r="B1597" i="11"/>
  <c r="C1597" i="11"/>
  <c r="G1597" i="11"/>
  <c r="B1596" i="11"/>
  <c r="C1596" i="11"/>
  <c r="G1596" i="11"/>
  <c r="B1595" i="11"/>
  <c r="C1595" i="11"/>
  <c r="G1595" i="11"/>
  <c r="L1592" i="11" l="1"/>
  <c r="B1594" i="11"/>
  <c r="C1594" i="11"/>
  <c r="G1594" i="11"/>
  <c r="L1594" i="11"/>
  <c r="B1593" i="11"/>
  <c r="C1593" i="11"/>
  <c r="G1593" i="11"/>
  <c r="L1593" i="11"/>
  <c r="B1592" i="11"/>
  <c r="C1592" i="11"/>
  <c r="G1592" i="11"/>
  <c r="B1591" i="11" l="1"/>
  <c r="C1591" i="11"/>
  <c r="G1591" i="11"/>
  <c r="L1591" i="11"/>
  <c r="B1590" i="11" l="1"/>
  <c r="C1590" i="11"/>
  <c r="G1590" i="11"/>
  <c r="L1590" i="11"/>
  <c r="L1588" i="11" l="1"/>
  <c r="L1586" i="11"/>
  <c r="B1589" i="11"/>
  <c r="C1589" i="11"/>
  <c r="G1589" i="11"/>
  <c r="L1589" i="11"/>
  <c r="B1588" i="11"/>
  <c r="C1588" i="11"/>
  <c r="G1588" i="11"/>
  <c r="B1587" i="11"/>
  <c r="C1587" i="11"/>
  <c r="G1587" i="11"/>
  <c r="L1587" i="11"/>
  <c r="B1586" i="11"/>
  <c r="C1586" i="11"/>
  <c r="G1586" i="11"/>
  <c r="L1583" i="11" l="1"/>
  <c r="B1585" i="11"/>
  <c r="C1585" i="11"/>
  <c r="G1585" i="11"/>
  <c r="L1585" i="11"/>
  <c r="B1584" i="11"/>
  <c r="C1584" i="11"/>
  <c r="G1584" i="11"/>
  <c r="L1584" i="11"/>
  <c r="B1583" i="11"/>
  <c r="C1583" i="11"/>
  <c r="G1583" i="11"/>
  <c r="L1581" i="11" l="1"/>
  <c r="B1582" i="11"/>
  <c r="C1582" i="11"/>
  <c r="G1582" i="11"/>
  <c r="L1582" i="11"/>
  <c r="B1581" i="11"/>
  <c r="C1581" i="11"/>
  <c r="G1581" i="11"/>
  <c r="B1580" i="11" l="1"/>
  <c r="C1580" i="11"/>
  <c r="G1580" i="11"/>
  <c r="L1580" i="11"/>
  <c r="B1579" i="11" l="1"/>
  <c r="C1579" i="11"/>
  <c r="G1579" i="11"/>
  <c r="L1579" i="11"/>
  <c r="B1578" i="11" l="1"/>
  <c r="C1578" i="11"/>
  <c r="G1578" i="11"/>
  <c r="L1578" i="11"/>
  <c r="L1575" i="11" l="1"/>
  <c r="L1576" i="11"/>
  <c r="B1577" i="11"/>
  <c r="C1577" i="11"/>
  <c r="G1577" i="11"/>
  <c r="L1577" i="11"/>
  <c r="B1576" i="11"/>
  <c r="C1576" i="11"/>
  <c r="G1576" i="11"/>
  <c r="B1575" i="11"/>
  <c r="C1575" i="11"/>
  <c r="G1575" i="11"/>
  <c r="L1556" i="11" l="1"/>
  <c r="L1559" i="11"/>
  <c r="L1560" i="11"/>
  <c r="L1567" i="11"/>
  <c r="L1568" i="11"/>
  <c r="L1570" i="11"/>
  <c r="B1574" i="11"/>
  <c r="C1574" i="11"/>
  <c r="G1574" i="11"/>
  <c r="L1574" i="11"/>
  <c r="L1571" i="11"/>
  <c r="L1572" i="11"/>
  <c r="B1573" i="11"/>
  <c r="C1573" i="11"/>
  <c r="G1573" i="11"/>
  <c r="L1573" i="11"/>
  <c r="L1563" i="11"/>
  <c r="B1572" i="11"/>
  <c r="C1572" i="11"/>
  <c r="G1572" i="11"/>
  <c r="L1569" i="11"/>
  <c r="B1571" i="11"/>
  <c r="C1571" i="11"/>
  <c r="G1571" i="11"/>
  <c r="L1562" i="11"/>
  <c r="B1570" i="11"/>
  <c r="C1570" i="11"/>
  <c r="G1570" i="11"/>
  <c r="L1564" i="11"/>
  <c r="B1569" i="11"/>
  <c r="C1569" i="11"/>
  <c r="G1569" i="11"/>
  <c r="B1568" i="11"/>
  <c r="C1568" i="11"/>
  <c r="G1568" i="11"/>
  <c r="L1565" i="11"/>
  <c r="B1567" i="11"/>
  <c r="C1567" i="11"/>
  <c r="G1567" i="11"/>
  <c r="L1566" i="11"/>
  <c r="L1558" i="11"/>
  <c r="B1566" i="11"/>
  <c r="C1566" i="11"/>
  <c r="G1566" i="11"/>
  <c r="L1555" i="11"/>
  <c r="B1565" i="11"/>
  <c r="C1565" i="11"/>
  <c r="G1565" i="11"/>
  <c r="B1564" i="11"/>
  <c r="C1564" i="11"/>
  <c r="G1564" i="11"/>
  <c r="L1561" i="11"/>
  <c r="B1563" i="11"/>
  <c r="C1563" i="11"/>
  <c r="G1563" i="11"/>
  <c r="B1562" i="11"/>
  <c r="C1562" i="11"/>
  <c r="G1562" i="11"/>
  <c r="L1557" i="11"/>
  <c r="B1561" i="11"/>
  <c r="C1561" i="11"/>
  <c r="G1561" i="11"/>
  <c r="B1560" i="11"/>
  <c r="C1560" i="11"/>
  <c r="G1560" i="11"/>
  <c r="B1559" i="11"/>
  <c r="C1559" i="11"/>
  <c r="G1559" i="11"/>
  <c r="B1506" i="11"/>
  <c r="C1506" i="11"/>
  <c r="B1507" i="11"/>
  <c r="C1507" i="11"/>
  <c r="B1508" i="11"/>
  <c r="C1508" i="11"/>
  <c r="B1509" i="11"/>
  <c r="C1509" i="11"/>
  <c r="B1510" i="11"/>
  <c r="C1510" i="11"/>
  <c r="B1511" i="11"/>
  <c r="C1511" i="11"/>
  <c r="B1512" i="11"/>
  <c r="C1512" i="11"/>
  <c r="B1513" i="11"/>
  <c r="C1513" i="11"/>
  <c r="B1514" i="11"/>
  <c r="C1514" i="11"/>
  <c r="B1515" i="11"/>
  <c r="C1515" i="11"/>
  <c r="B1516" i="11"/>
  <c r="C1516" i="11"/>
  <c r="B1517" i="11"/>
  <c r="C1517" i="11"/>
  <c r="B1518" i="11"/>
  <c r="C1518" i="11"/>
  <c r="B1519" i="11"/>
  <c r="C1519" i="11"/>
  <c r="B1520" i="11"/>
  <c r="C1520" i="11"/>
  <c r="B1521" i="11"/>
  <c r="C1521" i="11"/>
  <c r="B1522" i="11"/>
  <c r="C1522" i="11"/>
  <c r="B1523" i="11"/>
  <c r="C1523" i="11"/>
  <c r="B1524" i="11"/>
  <c r="C1524" i="11"/>
  <c r="B1525" i="11"/>
  <c r="C1525" i="11"/>
  <c r="B1526" i="11"/>
  <c r="C1526" i="11"/>
  <c r="B1527" i="11"/>
  <c r="C1527" i="11"/>
  <c r="B1528" i="11"/>
  <c r="C1528" i="11"/>
  <c r="B1529" i="11"/>
  <c r="C1529" i="11"/>
  <c r="B1530" i="11"/>
  <c r="C1530" i="11"/>
  <c r="B1531" i="11"/>
  <c r="C1531" i="11"/>
  <c r="B1532" i="11"/>
  <c r="C1532" i="11"/>
  <c r="B1533" i="11"/>
  <c r="C1533" i="11"/>
  <c r="B1534" i="11"/>
  <c r="C1534" i="11"/>
  <c r="B1535" i="11"/>
  <c r="C1535" i="11"/>
  <c r="B1536" i="11"/>
  <c r="C1536" i="11"/>
  <c r="B1537" i="11"/>
  <c r="C1537" i="11"/>
  <c r="B1538" i="11"/>
  <c r="C1538" i="11"/>
  <c r="B1539" i="11"/>
  <c r="C1539" i="11"/>
  <c r="B1540" i="11"/>
  <c r="C1540" i="11"/>
  <c r="B1541" i="11"/>
  <c r="C1541" i="11"/>
  <c r="B1542" i="11"/>
  <c r="C1542" i="11"/>
  <c r="B1543" i="11"/>
  <c r="C1543" i="11"/>
  <c r="B1544" i="11"/>
  <c r="C1544" i="11"/>
  <c r="B1545" i="11"/>
  <c r="C1545" i="11"/>
  <c r="B1546" i="11"/>
  <c r="C1546" i="11"/>
  <c r="B1547" i="11"/>
  <c r="C1547" i="11"/>
  <c r="B1548" i="11"/>
  <c r="C1548" i="11"/>
  <c r="B1549" i="11"/>
  <c r="C1549" i="11"/>
  <c r="B1550" i="11"/>
  <c r="C1550" i="11"/>
  <c r="B1551" i="11"/>
  <c r="C1551" i="11"/>
  <c r="B1552" i="11"/>
  <c r="C1552" i="11"/>
  <c r="B1553" i="11"/>
  <c r="C1553" i="11"/>
  <c r="B1554" i="11"/>
  <c r="C1554" i="11"/>
  <c r="B1555" i="11"/>
  <c r="C1555" i="11"/>
  <c r="B1556" i="11"/>
  <c r="C1556" i="11"/>
  <c r="B1557" i="11"/>
  <c r="C1557" i="11"/>
  <c r="B1558" i="11"/>
  <c r="C1558" i="11"/>
  <c r="B1505" i="11"/>
  <c r="C1505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285" i="11"/>
  <c r="C286" i="11"/>
  <c r="C287" i="11"/>
  <c r="C288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C319" i="11"/>
  <c r="C320" i="11"/>
  <c r="C321" i="11"/>
  <c r="C322" i="11"/>
  <c r="C323" i="11"/>
  <c r="C324" i="11"/>
  <c r="C325" i="11"/>
  <c r="C326" i="11"/>
  <c r="C327" i="11"/>
  <c r="C328" i="11"/>
  <c r="C329" i="11"/>
  <c r="C330" i="11"/>
  <c r="C331" i="11"/>
  <c r="C332" i="11"/>
  <c r="C333" i="11"/>
  <c r="C334" i="11"/>
  <c r="C335" i="11"/>
  <c r="C336" i="11"/>
  <c r="C337" i="11"/>
  <c r="C338" i="11"/>
  <c r="C339" i="11"/>
  <c r="C340" i="11"/>
  <c r="C341" i="11"/>
  <c r="C342" i="11"/>
  <c r="C343" i="11"/>
  <c r="C344" i="11"/>
  <c r="C345" i="11"/>
  <c r="C346" i="11"/>
  <c r="C347" i="11"/>
  <c r="C348" i="11"/>
  <c r="C349" i="11"/>
  <c r="C350" i="11"/>
  <c r="C351" i="11"/>
  <c r="C352" i="11"/>
  <c r="C353" i="11"/>
  <c r="C354" i="11"/>
  <c r="C355" i="11"/>
  <c r="C356" i="11"/>
  <c r="C357" i="11"/>
  <c r="C358" i="11"/>
  <c r="C359" i="11"/>
  <c r="C360" i="11"/>
  <c r="C361" i="11"/>
  <c r="C362" i="11"/>
  <c r="C363" i="11"/>
  <c r="C364" i="11"/>
  <c r="C365" i="11"/>
  <c r="C366" i="11"/>
  <c r="C367" i="11"/>
  <c r="C368" i="11"/>
  <c r="C369" i="11"/>
  <c r="C370" i="11"/>
  <c r="C371" i="11"/>
  <c r="C372" i="11"/>
  <c r="C373" i="11"/>
  <c r="C374" i="11"/>
  <c r="C375" i="11"/>
  <c r="C376" i="11"/>
  <c r="C377" i="11"/>
  <c r="C378" i="11"/>
  <c r="C379" i="11"/>
  <c r="C380" i="11"/>
  <c r="C381" i="11"/>
  <c r="C382" i="11"/>
  <c r="C383" i="11"/>
  <c r="C384" i="11"/>
  <c r="C385" i="11"/>
  <c r="C386" i="11"/>
  <c r="C387" i="11"/>
  <c r="C388" i="11"/>
  <c r="C389" i="11"/>
  <c r="C390" i="11"/>
  <c r="C391" i="11"/>
  <c r="C392" i="11"/>
  <c r="C393" i="11"/>
  <c r="C394" i="11"/>
  <c r="C395" i="11"/>
  <c r="C396" i="11"/>
  <c r="C397" i="11"/>
  <c r="C398" i="11"/>
  <c r="C399" i="11"/>
  <c r="C400" i="11"/>
  <c r="C401" i="11"/>
  <c r="C402" i="11"/>
  <c r="C403" i="11"/>
  <c r="C404" i="11"/>
  <c r="C405" i="11"/>
  <c r="C406" i="11"/>
  <c r="C407" i="11"/>
  <c r="C408" i="11"/>
  <c r="C409" i="11"/>
  <c r="C410" i="11"/>
  <c r="C411" i="11"/>
  <c r="C412" i="11"/>
  <c r="C413" i="11"/>
  <c r="C414" i="11"/>
  <c r="C415" i="11"/>
  <c r="C416" i="11"/>
  <c r="C417" i="11"/>
  <c r="C418" i="11"/>
  <c r="C419" i="11"/>
  <c r="C420" i="11"/>
  <c r="C421" i="11"/>
  <c r="C422" i="11"/>
  <c r="C423" i="11"/>
  <c r="C424" i="11"/>
  <c r="C425" i="11"/>
  <c r="C426" i="11"/>
  <c r="C427" i="11"/>
  <c r="C428" i="11"/>
  <c r="C429" i="11"/>
  <c r="C430" i="11"/>
  <c r="C431" i="11"/>
  <c r="C432" i="11"/>
  <c r="C433" i="11"/>
  <c r="C434" i="11"/>
  <c r="C435" i="11"/>
  <c r="C436" i="11"/>
  <c r="C437" i="11"/>
  <c r="C438" i="11"/>
  <c r="C439" i="11"/>
  <c r="C440" i="11"/>
  <c r="C441" i="11"/>
  <c r="C442" i="11"/>
  <c r="C443" i="11"/>
  <c r="C444" i="11"/>
  <c r="C445" i="11"/>
  <c r="C446" i="11"/>
  <c r="C447" i="11"/>
  <c r="C448" i="11"/>
  <c r="C449" i="11"/>
  <c r="C450" i="11"/>
  <c r="C451" i="11"/>
  <c r="C452" i="11"/>
  <c r="C453" i="11"/>
  <c r="C454" i="11"/>
  <c r="C455" i="11"/>
  <c r="C456" i="11"/>
  <c r="C457" i="11"/>
  <c r="C458" i="11"/>
  <c r="C459" i="11"/>
  <c r="C460" i="11"/>
  <c r="C461" i="11"/>
  <c r="C462" i="11"/>
  <c r="C463" i="11"/>
  <c r="C464" i="11"/>
  <c r="C465" i="11"/>
  <c r="C466" i="11"/>
  <c r="C467" i="11"/>
  <c r="C468" i="11"/>
  <c r="C469" i="11"/>
  <c r="C470" i="11"/>
  <c r="C471" i="11"/>
  <c r="C472" i="11"/>
  <c r="C473" i="11"/>
  <c r="C474" i="11"/>
  <c r="C475" i="11"/>
  <c r="C476" i="11"/>
  <c r="C477" i="11"/>
  <c r="C478" i="11"/>
  <c r="C479" i="11"/>
  <c r="C480" i="11"/>
  <c r="C481" i="11"/>
  <c r="C482" i="11"/>
  <c r="C483" i="11"/>
  <c r="C484" i="11"/>
  <c r="C485" i="11"/>
  <c r="C486" i="11"/>
  <c r="C487" i="11"/>
  <c r="C488" i="11"/>
  <c r="C489" i="11"/>
  <c r="C490" i="11"/>
  <c r="C491" i="11"/>
  <c r="C492" i="11"/>
  <c r="C493" i="11"/>
  <c r="C494" i="11"/>
  <c r="C495" i="11"/>
  <c r="C496" i="11"/>
  <c r="C497" i="11"/>
  <c r="C498" i="11"/>
  <c r="C499" i="11"/>
  <c r="C500" i="11"/>
  <c r="C501" i="11"/>
  <c r="C502" i="11"/>
  <c r="C503" i="11"/>
  <c r="C504" i="11"/>
  <c r="C505" i="11"/>
  <c r="C506" i="11"/>
  <c r="C507" i="11"/>
  <c r="C508" i="11"/>
  <c r="C509" i="11"/>
  <c r="C510" i="11"/>
  <c r="C511" i="11"/>
  <c r="C512" i="11"/>
  <c r="C513" i="11"/>
  <c r="C514" i="11"/>
  <c r="C515" i="11"/>
  <c r="C516" i="11"/>
  <c r="C517" i="11"/>
  <c r="C518" i="11"/>
  <c r="C519" i="11"/>
  <c r="C520" i="11"/>
  <c r="C521" i="11"/>
  <c r="C522" i="11"/>
  <c r="C523" i="11"/>
  <c r="C524" i="11"/>
  <c r="C525" i="11"/>
  <c r="C526" i="11"/>
  <c r="C527" i="11"/>
  <c r="C528" i="11"/>
  <c r="C529" i="11"/>
  <c r="C530" i="11"/>
  <c r="C531" i="11"/>
  <c r="C532" i="11"/>
  <c r="C533" i="11"/>
  <c r="C534" i="11"/>
  <c r="C535" i="11"/>
  <c r="C536" i="11"/>
  <c r="C537" i="11"/>
  <c r="C538" i="11"/>
  <c r="C539" i="11"/>
  <c r="C540" i="11"/>
  <c r="C541" i="11"/>
  <c r="C542" i="11"/>
  <c r="C543" i="11"/>
  <c r="C544" i="11"/>
  <c r="C545" i="11"/>
  <c r="C546" i="11"/>
  <c r="C547" i="11"/>
  <c r="C548" i="11"/>
  <c r="C549" i="11"/>
  <c r="C550" i="11"/>
  <c r="C551" i="11"/>
  <c r="C552" i="11"/>
  <c r="C553" i="11"/>
  <c r="C554" i="11"/>
  <c r="C555" i="11"/>
  <c r="C556" i="11"/>
  <c r="C557" i="11"/>
  <c r="C558" i="11"/>
  <c r="C559" i="11"/>
  <c r="C560" i="11"/>
  <c r="C561" i="11"/>
  <c r="C562" i="11"/>
  <c r="C563" i="11"/>
  <c r="C564" i="11"/>
  <c r="C565" i="11"/>
  <c r="C566" i="11"/>
  <c r="C567" i="11"/>
  <c r="C568" i="11"/>
  <c r="C569" i="11"/>
  <c r="C570" i="11"/>
  <c r="C571" i="11"/>
  <c r="C572" i="11"/>
  <c r="C573" i="11"/>
  <c r="C574" i="11"/>
  <c r="C575" i="11"/>
  <c r="C576" i="11"/>
  <c r="C577" i="11"/>
  <c r="C578" i="11"/>
  <c r="C579" i="11"/>
  <c r="C580" i="11"/>
  <c r="C581" i="11"/>
  <c r="C582" i="11"/>
  <c r="C583" i="11"/>
  <c r="C584" i="11"/>
  <c r="C585" i="11"/>
  <c r="C586" i="11"/>
  <c r="C587" i="11"/>
  <c r="C588" i="11"/>
  <c r="C589" i="11"/>
  <c r="C590" i="11"/>
  <c r="C591" i="11"/>
  <c r="C592" i="11"/>
  <c r="C593" i="11"/>
  <c r="C594" i="11"/>
  <c r="C595" i="11"/>
  <c r="C596" i="11"/>
  <c r="C597" i="11"/>
  <c r="C598" i="11"/>
  <c r="C599" i="11"/>
  <c r="C600" i="11"/>
  <c r="C601" i="11"/>
  <c r="C602" i="11"/>
  <c r="C603" i="11"/>
  <c r="C604" i="11"/>
  <c r="C605" i="11"/>
  <c r="C606" i="11"/>
  <c r="C607" i="11"/>
  <c r="C608" i="11"/>
  <c r="C609" i="11"/>
  <c r="C610" i="11"/>
  <c r="C611" i="11"/>
  <c r="C612" i="11"/>
  <c r="C613" i="11"/>
  <c r="C614" i="11"/>
  <c r="C615" i="11"/>
  <c r="C616" i="11"/>
  <c r="C617" i="11"/>
  <c r="C618" i="11"/>
  <c r="C619" i="11"/>
  <c r="C620" i="11"/>
  <c r="C621" i="11"/>
  <c r="C622" i="11"/>
  <c r="C623" i="11"/>
  <c r="C624" i="11"/>
  <c r="C625" i="11"/>
  <c r="C626" i="11"/>
  <c r="C627" i="11"/>
  <c r="C628" i="11"/>
  <c r="C629" i="11"/>
  <c r="C630" i="11"/>
  <c r="C631" i="11"/>
  <c r="C632" i="11"/>
  <c r="C633" i="11"/>
  <c r="C634" i="11"/>
  <c r="C635" i="11"/>
  <c r="C636" i="11"/>
  <c r="C637" i="11"/>
  <c r="C638" i="11"/>
  <c r="C639" i="11"/>
  <c r="C640" i="11"/>
  <c r="C641" i="11"/>
  <c r="C642" i="11"/>
  <c r="C643" i="11"/>
  <c r="C644" i="11"/>
  <c r="C645" i="11"/>
  <c r="C646" i="11"/>
  <c r="C647" i="11"/>
  <c r="C648" i="11"/>
  <c r="C649" i="11"/>
  <c r="C650" i="11"/>
  <c r="C651" i="11"/>
  <c r="C652" i="11"/>
  <c r="C653" i="11"/>
  <c r="C654" i="11"/>
  <c r="C655" i="11"/>
  <c r="C656" i="11"/>
  <c r="C657" i="11"/>
  <c r="C658" i="11"/>
  <c r="C659" i="11"/>
  <c r="C660" i="11"/>
  <c r="C661" i="11"/>
  <c r="C662" i="11"/>
  <c r="C663" i="11"/>
  <c r="C664" i="11"/>
  <c r="C665" i="11"/>
  <c r="C666" i="11"/>
  <c r="C667" i="11"/>
  <c r="C668" i="11"/>
  <c r="C669" i="11"/>
  <c r="C670" i="11"/>
  <c r="C671" i="11"/>
  <c r="C672" i="11"/>
  <c r="C673" i="11"/>
  <c r="C674" i="11"/>
  <c r="C675" i="11"/>
  <c r="C676" i="11"/>
  <c r="C677" i="11"/>
  <c r="C678" i="11"/>
  <c r="C679" i="11"/>
  <c r="C680" i="11"/>
  <c r="C681" i="11"/>
  <c r="C682" i="11"/>
  <c r="C683" i="11"/>
  <c r="C684" i="11"/>
  <c r="C685" i="11"/>
  <c r="C686" i="11"/>
  <c r="C687" i="11"/>
  <c r="C688" i="11"/>
  <c r="C689" i="11"/>
  <c r="C690" i="11"/>
  <c r="C691" i="11"/>
  <c r="C692" i="11"/>
  <c r="C693" i="11"/>
  <c r="C694" i="11"/>
  <c r="C695" i="11"/>
  <c r="C696" i="11"/>
  <c r="C697" i="11"/>
  <c r="C698" i="11"/>
  <c r="C699" i="11"/>
  <c r="C700" i="11"/>
  <c r="C701" i="11"/>
  <c r="C702" i="11"/>
  <c r="C703" i="11"/>
  <c r="C704" i="11"/>
  <c r="C705" i="11"/>
  <c r="C706" i="11"/>
  <c r="C707" i="11"/>
  <c r="C708" i="11"/>
  <c r="C709" i="11"/>
  <c r="C710" i="11"/>
  <c r="C711" i="11"/>
  <c r="C712" i="11"/>
  <c r="C713" i="11"/>
  <c r="C714" i="11"/>
  <c r="C715" i="11"/>
  <c r="C716" i="11"/>
  <c r="C717" i="11"/>
  <c r="C718" i="11"/>
  <c r="C719" i="11"/>
  <c r="C720" i="11"/>
  <c r="C721" i="11"/>
  <c r="C722" i="11"/>
  <c r="C723" i="11"/>
  <c r="C724" i="11"/>
  <c r="C725" i="11"/>
  <c r="C726" i="11"/>
  <c r="C727" i="11"/>
  <c r="C728" i="11"/>
  <c r="C729" i="11"/>
  <c r="C730" i="11"/>
  <c r="C731" i="11"/>
  <c r="C732" i="11"/>
  <c r="C733" i="11"/>
  <c r="C734" i="11"/>
  <c r="C735" i="11"/>
  <c r="C736" i="11"/>
  <c r="C737" i="11"/>
  <c r="C738" i="11"/>
  <c r="C739" i="11"/>
  <c r="C740" i="11"/>
  <c r="C741" i="11"/>
  <c r="C742" i="11"/>
  <c r="C743" i="11"/>
  <c r="C744" i="11"/>
  <c r="C745" i="11"/>
  <c r="C746" i="11"/>
  <c r="C747" i="11"/>
  <c r="C748" i="11"/>
  <c r="C749" i="11"/>
  <c r="C750" i="11"/>
  <c r="C751" i="11"/>
  <c r="C752" i="11"/>
  <c r="C753" i="11"/>
  <c r="C754" i="11"/>
  <c r="C755" i="11"/>
  <c r="C756" i="11"/>
  <c r="C757" i="11"/>
  <c r="C758" i="11"/>
  <c r="C759" i="11"/>
  <c r="C760" i="11"/>
  <c r="C761" i="11"/>
  <c r="C762" i="11"/>
  <c r="C763" i="11"/>
  <c r="C764" i="11"/>
  <c r="C765" i="11"/>
  <c r="C766" i="11"/>
  <c r="C767" i="11"/>
  <c r="C768" i="11"/>
  <c r="C769" i="11"/>
  <c r="C770" i="11"/>
  <c r="C771" i="11"/>
  <c r="C772" i="11"/>
  <c r="C773" i="11"/>
  <c r="C774" i="11"/>
  <c r="C775" i="11"/>
  <c r="C776" i="11"/>
  <c r="C777" i="11"/>
  <c r="C778" i="11"/>
  <c r="C779" i="11"/>
  <c r="C780" i="11"/>
  <c r="C781" i="11"/>
  <c r="C782" i="11"/>
  <c r="C783" i="11"/>
  <c r="C784" i="11"/>
  <c r="C785" i="11"/>
  <c r="C786" i="11"/>
  <c r="C787" i="11"/>
  <c r="C788" i="11"/>
  <c r="C789" i="11"/>
  <c r="C790" i="11"/>
  <c r="C791" i="11"/>
  <c r="C792" i="11"/>
  <c r="C793" i="11"/>
  <c r="C794" i="11"/>
  <c r="C795" i="11"/>
  <c r="C796" i="11"/>
  <c r="C797" i="11"/>
  <c r="C798" i="11"/>
  <c r="C799" i="11"/>
  <c r="C800" i="11"/>
  <c r="C801" i="11"/>
  <c r="C802" i="11"/>
  <c r="C803" i="11"/>
  <c r="C804" i="11"/>
  <c r="C805" i="11"/>
  <c r="C806" i="11"/>
  <c r="C807" i="11"/>
  <c r="C808" i="11"/>
  <c r="C809" i="11"/>
  <c r="C810" i="11"/>
  <c r="C811" i="11"/>
  <c r="C812" i="11"/>
  <c r="C813" i="11"/>
  <c r="C814" i="11"/>
  <c r="C815" i="11"/>
  <c r="C816" i="11"/>
  <c r="C817" i="11"/>
  <c r="C818" i="11"/>
  <c r="C819" i="11"/>
  <c r="C820" i="11"/>
  <c r="C821" i="11"/>
  <c r="C822" i="11"/>
  <c r="C823" i="11"/>
  <c r="C824" i="11"/>
  <c r="C825" i="11"/>
  <c r="C826" i="11"/>
  <c r="C827" i="11"/>
  <c r="C828" i="11"/>
  <c r="C829" i="11"/>
  <c r="C830" i="11"/>
  <c r="C831" i="11"/>
  <c r="C832" i="11"/>
  <c r="C833" i="11"/>
  <c r="C834" i="11"/>
  <c r="C835" i="11"/>
  <c r="C836" i="11"/>
  <c r="C837" i="11"/>
  <c r="C838" i="11"/>
  <c r="C839" i="11"/>
  <c r="C840" i="11"/>
  <c r="C841" i="11"/>
  <c r="C842" i="11"/>
  <c r="C843" i="11"/>
  <c r="C844" i="11"/>
  <c r="C845" i="11"/>
  <c r="C846" i="11"/>
  <c r="C847" i="11"/>
  <c r="C848" i="11"/>
  <c r="C849" i="11"/>
  <c r="C850" i="11"/>
  <c r="C851" i="11"/>
  <c r="C852" i="11"/>
  <c r="C853" i="11"/>
  <c r="C854" i="11"/>
  <c r="C855" i="11"/>
  <c r="C856" i="11"/>
  <c r="C857" i="11"/>
  <c r="C858" i="11"/>
  <c r="C859" i="11"/>
  <c r="C860" i="11"/>
  <c r="C861" i="11"/>
  <c r="C862" i="11"/>
  <c r="C863" i="11"/>
  <c r="C864" i="11"/>
  <c r="C865" i="11"/>
  <c r="C866" i="11"/>
  <c r="C867" i="11"/>
  <c r="C868" i="11"/>
  <c r="C869" i="11"/>
  <c r="C870" i="11"/>
  <c r="C871" i="11"/>
  <c r="C872" i="11"/>
  <c r="C873" i="11"/>
  <c r="C874" i="11"/>
  <c r="C875" i="11"/>
  <c r="C876" i="11"/>
  <c r="C877" i="11"/>
  <c r="C878" i="11"/>
  <c r="C879" i="11"/>
  <c r="C880" i="11"/>
  <c r="C881" i="11"/>
  <c r="C882" i="11"/>
  <c r="C883" i="11"/>
  <c r="C884" i="11"/>
  <c r="C885" i="11"/>
  <c r="C886" i="11"/>
  <c r="C887" i="11"/>
  <c r="C888" i="11"/>
  <c r="C889" i="11"/>
  <c r="C890" i="11"/>
  <c r="C891" i="11"/>
  <c r="C892" i="11"/>
  <c r="C893" i="11"/>
  <c r="C894" i="11"/>
  <c r="C895" i="11"/>
  <c r="C896" i="11"/>
  <c r="C897" i="11"/>
  <c r="C898" i="11"/>
  <c r="C899" i="11"/>
  <c r="C900" i="11"/>
  <c r="C901" i="11"/>
  <c r="C902" i="11"/>
  <c r="C903" i="11"/>
  <c r="C904" i="11"/>
  <c r="C905" i="11"/>
  <c r="C906" i="11"/>
  <c r="C907" i="11"/>
  <c r="C908" i="11"/>
  <c r="C909" i="11"/>
  <c r="C910" i="11"/>
  <c r="C911" i="11"/>
  <c r="C912" i="11"/>
  <c r="C913" i="11"/>
  <c r="C914" i="11"/>
  <c r="C915" i="11"/>
  <c r="C916" i="11"/>
  <c r="C917" i="11"/>
  <c r="C918" i="11"/>
  <c r="C919" i="11"/>
  <c r="C920" i="11"/>
  <c r="C921" i="11"/>
  <c r="C922" i="11"/>
  <c r="C923" i="11"/>
  <c r="C924" i="11"/>
  <c r="C925" i="11"/>
  <c r="C926" i="11"/>
  <c r="C927" i="11"/>
  <c r="C928" i="11"/>
  <c r="C929" i="11"/>
  <c r="C930" i="11"/>
  <c r="C931" i="11"/>
  <c r="C932" i="11"/>
  <c r="C933" i="11"/>
  <c r="C934" i="11"/>
  <c r="C935" i="11"/>
  <c r="C936" i="11"/>
  <c r="C937" i="11"/>
  <c r="C938" i="11"/>
  <c r="C939" i="11"/>
  <c r="C940" i="11"/>
  <c r="C941" i="11"/>
  <c r="C942" i="11"/>
  <c r="C943" i="11"/>
  <c r="C944" i="11"/>
  <c r="C945" i="11"/>
  <c r="C946" i="11"/>
  <c r="C947" i="11"/>
  <c r="C948" i="11"/>
  <c r="C949" i="11"/>
  <c r="C950" i="11"/>
  <c r="C951" i="11"/>
  <c r="C952" i="11"/>
  <c r="C953" i="11"/>
  <c r="C954" i="11"/>
  <c r="C955" i="11"/>
  <c r="C956" i="11"/>
  <c r="C957" i="11"/>
  <c r="C958" i="11"/>
  <c r="C959" i="11"/>
  <c r="C960" i="11"/>
  <c r="C961" i="11"/>
  <c r="C962" i="11"/>
  <c r="C963" i="11"/>
  <c r="C964" i="11"/>
  <c r="C965" i="11"/>
  <c r="C966" i="11"/>
  <c r="C967" i="11"/>
  <c r="C968" i="11"/>
  <c r="C969" i="11"/>
  <c r="C970" i="11"/>
  <c r="C971" i="11"/>
  <c r="C972" i="11"/>
  <c r="C973" i="11"/>
  <c r="C974" i="11"/>
  <c r="C975" i="11"/>
  <c r="C976" i="11"/>
  <c r="C977" i="11"/>
  <c r="C978" i="11"/>
  <c r="C979" i="11"/>
  <c r="C980" i="11"/>
  <c r="C981" i="11"/>
  <c r="C982" i="11"/>
  <c r="C983" i="11"/>
  <c r="C984" i="11"/>
  <c r="C985" i="11"/>
  <c r="C986" i="11"/>
  <c r="C987" i="11"/>
  <c r="C988" i="11"/>
  <c r="C989" i="11"/>
  <c r="C990" i="11"/>
  <c r="C991" i="11"/>
  <c r="C992" i="11"/>
  <c r="C993" i="11"/>
  <c r="C994" i="11"/>
  <c r="C995" i="11"/>
  <c r="C996" i="11"/>
  <c r="C997" i="11"/>
  <c r="C998" i="11"/>
  <c r="C999" i="11"/>
  <c r="C1000" i="11"/>
  <c r="C1001" i="11"/>
  <c r="C1002" i="11"/>
  <c r="C1003" i="11"/>
  <c r="C1004" i="11"/>
  <c r="C1005" i="11"/>
  <c r="C1006" i="11"/>
  <c r="C1007" i="11"/>
  <c r="C1008" i="11"/>
  <c r="C1009" i="11"/>
  <c r="C1010" i="11"/>
  <c r="C1011" i="11"/>
  <c r="C1012" i="11"/>
  <c r="C1013" i="11"/>
  <c r="C1014" i="11"/>
  <c r="C1015" i="11"/>
  <c r="C1016" i="11"/>
  <c r="C1017" i="11"/>
  <c r="C1018" i="11"/>
  <c r="C1019" i="11"/>
  <c r="C1020" i="11"/>
  <c r="C1021" i="11"/>
  <c r="C1022" i="11"/>
  <c r="C1023" i="11"/>
  <c r="C1024" i="11"/>
  <c r="C1025" i="11"/>
  <c r="C1026" i="11"/>
  <c r="C1027" i="11"/>
  <c r="C1028" i="11"/>
  <c r="C1029" i="11"/>
  <c r="C1030" i="11"/>
  <c r="C1031" i="11"/>
  <c r="C1032" i="11"/>
  <c r="C1033" i="11"/>
  <c r="C1034" i="11"/>
  <c r="C1035" i="11"/>
  <c r="C1036" i="11"/>
  <c r="C1037" i="11"/>
  <c r="C1038" i="11"/>
  <c r="C1039" i="11"/>
  <c r="C1040" i="11"/>
  <c r="C1041" i="11"/>
  <c r="C1042" i="11"/>
  <c r="C1043" i="11"/>
  <c r="C1044" i="11"/>
  <c r="C1045" i="11"/>
  <c r="C1046" i="11"/>
  <c r="C1047" i="11"/>
  <c r="C1048" i="11"/>
  <c r="C1049" i="11"/>
  <c r="C1050" i="11"/>
  <c r="C1051" i="11"/>
  <c r="C1052" i="11"/>
  <c r="C1053" i="11"/>
  <c r="C1054" i="11"/>
  <c r="C1055" i="11"/>
  <c r="C1056" i="11"/>
  <c r="C1057" i="11"/>
  <c r="C1058" i="11"/>
  <c r="C1059" i="11"/>
  <c r="C1060" i="11"/>
  <c r="C1061" i="11"/>
  <c r="C1062" i="11"/>
  <c r="C1063" i="11"/>
  <c r="C1064" i="11"/>
  <c r="C1065" i="11"/>
  <c r="C1066" i="11"/>
  <c r="C1067" i="11"/>
  <c r="C1068" i="11"/>
  <c r="C1069" i="11"/>
  <c r="C1070" i="11"/>
  <c r="C1071" i="11"/>
  <c r="C1072" i="11"/>
  <c r="C1073" i="11"/>
  <c r="C1074" i="11"/>
  <c r="C1075" i="11"/>
  <c r="C1076" i="11"/>
  <c r="C1077" i="11"/>
  <c r="C1078" i="11"/>
  <c r="C1079" i="11"/>
  <c r="C1080" i="11"/>
  <c r="C1081" i="11"/>
  <c r="C1082" i="11"/>
  <c r="C1083" i="11"/>
  <c r="C1084" i="11"/>
  <c r="C1085" i="11"/>
  <c r="C1086" i="11"/>
  <c r="C1087" i="11"/>
  <c r="C1088" i="11"/>
  <c r="C1089" i="11"/>
  <c r="C1090" i="11"/>
  <c r="C1091" i="11"/>
  <c r="C1092" i="11"/>
  <c r="C1093" i="11"/>
  <c r="C1094" i="11"/>
  <c r="C1095" i="11"/>
  <c r="C1096" i="11"/>
  <c r="C1097" i="11"/>
  <c r="C1098" i="11"/>
  <c r="C1099" i="11"/>
  <c r="C1100" i="11"/>
  <c r="C1101" i="11"/>
  <c r="C1102" i="11"/>
  <c r="C1103" i="11"/>
  <c r="C1104" i="11"/>
  <c r="C1105" i="11"/>
  <c r="C1106" i="11"/>
  <c r="C1107" i="11"/>
  <c r="C1108" i="11"/>
  <c r="C1109" i="11"/>
  <c r="C1110" i="11"/>
  <c r="C1111" i="11"/>
  <c r="C1112" i="11"/>
  <c r="C1113" i="11"/>
  <c r="C1114" i="11"/>
  <c r="C1115" i="11"/>
  <c r="C1116" i="11"/>
  <c r="C1117" i="11"/>
  <c r="C1118" i="11"/>
  <c r="C1119" i="11"/>
  <c r="C1120" i="11"/>
  <c r="C1121" i="11"/>
  <c r="C1122" i="11"/>
  <c r="C1123" i="11"/>
  <c r="C1124" i="11"/>
  <c r="C1125" i="11"/>
  <c r="C1126" i="11"/>
  <c r="C1127" i="11"/>
  <c r="C1128" i="11"/>
  <c r="C1129" i="11"/>
  <c r="C1130" i="11"/>
  <c r="C1131" i="11"/>
  <c r="C1132" i="11"/>
  <c r="C1133" i="11"/>
  <c r="C1134" i="11"/>
  <c r="C1135" i="11"/>
  <c r="C1136" i="11"/>
  <c r="C1137" i="11"/>
  <c r="C1138" i="11"/>
  <c r="C1139" i="11"/>
  <c r="C1140" i="11"/>
  <c r="C1141" i="11"/>
  <c r="C1142" i="11"/>
  <c r="C1143" i="11"/>
  <c r="C1144" i="11"/>
  <c r="C1145" i="11"/>
  <c r="C1146" i="11"/>
  <c r="C1147" i="11"/>
  <c r="C1148" i="11"/>
  <c r="C1149" i="11"/>
  <c r="C1150" i="11"/>
  <c r="C1151" i="11"/>
  <c r="C1152" i="11"/>
  <c r="C1153" i="11"/>
  <c r="C1154" i="11"/>
  <c r="C1155" i="11"/>
  <c r="C1156" i="11"/>
  <c r="C1157" i="11"/>
  <c r="C1158" i="11"/>
  <c r="C1159" i="11"/>
  <c r="C1160" i="11"/>
  <c r="C1161" i="11"/>
  <c r="C1162" i="11"/>
  <c r="C1163" i="11"/>
  <c r="C1164" i="11"/>
  <c r="C1165" i="11"/>
  <c r="C1166" i="11"/>
  <c r="C1167" i="11"/>
  <c r="C1168" i="11"/>
  <c r="C1169" i="11"/>
  <c r="C1170" i="11"/>
  <c r="C1171" i="11"/>
  <c r="C1172" i="11"/>
  <c r="C1173" i="11"/>
  <c r="C1174" i="11"/>
  <c r="C1175" i="11"/>
  <c r="C1176" i="11"/>
  <c r="C1177" i="11"/>
  <c r="C1178" i="11"/>
  <c r="C1179" i="11"/>
  <c r="C1180" i="11"/>
  <c r="C1181" i="11"/>
  <c r="C1182" i="11"/>
  <c r="C1183" i="11"/>
  <c r="C1184" i="11"/>
  <c r="C1185" i="11"/>
  <c r="C1186" i="11"/>
  <c r="C1187" i="11"/>
  <c r="C1188" i="11"/>
  <c r="C1189" i="11"/>
  <c r="C1190" i="11"/>
  <c r="C1191" i="11"/>
  <c r="C1192" i="11"/>
  <c r="C1193" i="11"/>
  <c r="C1194" i="11"/>
  <c r="C1195" i="11"/>
  <c r="C1196" i="11"/>
  <c r="C1197" i="11"/>
  <c r="C1198" i="11"/>
  <c r="C1199" i="11"/>
  <c r="C1200" i="11"/>
  <c r="C1201" i="11"/>
  <c r="C1202" i="11"/>
  <c r="C1203" i="11"/>
  <c r="C1204" i="11"/>
  <c r="C1205" i="11"/>
  <c r="C1206" i="11"/>
  <c r="C1207" i="11"/>
  <c r="C1208" i="11"/>
  <c r="C1209" i="11"/>
  <c r="C1210" i="11"/>
  <c r="C1211" i="11"/>
  <c r="C1212" i="11"/>
  <c r="C1213" i="11"/>
  <c r="C1214" i="11"/>
  <c r="C1215" i="11"/>
  <c r="C1216" i="11"/>
  <c r="C1217" i="11"/>
  <c r="C1218" i="11"/>
  <c r="C1219" i="11"/>
  <c r="C1220" i="11"/>
  <c r="C1221" i="11"/>
  <c r="C1222" i="11"/>
  <c r="C1223" i="11"/>
  <c r="C1224" i="11"/>
  <c r="C1225" i="11"/>
  <c r="C1226" i="11"/>
  <c r="C1227" i="11"/>
  <c r="C1228" i="11"/>
  <c r="C1229" i="11"/>
  <c r="C1230" i="11"/>
  <c r="C1231" i="11"/>
  <c r="C1232" i="11"/>
  <c r="C1233" i="11"/>
  <c r="C1234" i="11"/>
  <c r="C1235" i="11"/>
  <c r="C1236" i="11"/>
  <c r="C1237" i="11"/>
  <c r="C1238" i="11"/>
  <c r="C1239" i="11"/>
  <c r="C1240" i="11"/>
  <c r="C1241" i="11"/>
  <c r="C1242" i="11"/>
  <c r="C1243" i="11"/>
  <c r="C1244" i="11"/>
  <c r="C1245" i="11"/>
  <c r="C1246" i="11"/>
  <c r="C1247" i="11"/>
  <c r="C1248" i="11"/>
  <c r="C1249" i="11"/>
  <c r="C1250" i="11"/>
  <c r="C1251" i="11"/>
  <c r="C1252" i="11"/>
  <c r="C1253" i="11"/>
  <c r="C1254" i="11"/>
  <c r="C1255" i="11"/>
  <c r="C1256" i="11"/>
  <c r="C1257" i="11"/>
  <c r="C1258" i="11"/>
  <c r="C1259" i="11"/>
  <c r="C1260" i="11"/>
  <c r="C1261" i="11"/>
  <c r="C1262" i="11"/>
  <c r="C1263" i="11"/>
  <c r="C1264" i="11"/>
  <c r="C1265" i="11"/>
  <c r="C1266" i="11"/>
  <c r="C1267" i="11"/>
  <c r="C1268" i="11"/>
  <c r="C1269" i="11"/>
  <c r="C1270" i="11"/>
  <c r="C1271" i="11"/>
  <c r="C1272" i="11"/>
  <c r="C1273" i="11"/>
  <c r="C1274" i="11"/>
  <c r="C1275" i="11"/>
  <c r="C1276" i="11"/>
  <c r="C1277" i="11"/>
  <c r="C1278" i="11"/>
  <c r="C1279" i="11"/>
  <c r="C1280" i="11"/>
  <c r="C1281" i="11"/>
  <c r="C1282" i="11"/>
  <c r="C1283" i="11"/>
  <c r="C1284" i="11"/>
  <c r="C1285" i="11"/>
  <c r="C1286" i="11"/>
  <c r="C1287" i="11"/>
  <c r="C1288" i="11"/>
  <c r="C1289" i="11"/>
  <c r="C1290" i="11"/>
  <c r="C1291" i="11"/>
  <c r="C1292" i="11"/>
  <c r="C1293" i="11"/>
  <c r="C1294" i="11"/>
  <c r="C1295" i="11"/>
  <c r="C1296" i="11"/>
  <c r="C1297" i="11"/>
  <c r="C1298" i="11"/>
  <c r="C1299" i="11"/>
  <c r="C1300" i="11"/>
  <c r="C1301" i="11"/>
  <c r="C1302" i="11"/>
  <c r="C1303" i="11"/>
  <c r="C1304" i="11"/>
  <c r="C1305" i="11"/>
  <c r="C1306" i="11"/>
  <c r="C1307" i="11"/>
  <c r="C1308" i="11"/>
  <c r="C1309" i="11"/>
  <c r="C1310" i="11"/>
  <c r="C1311" i="11"/>
  <c r="C1312" i="11"/>
  <c r="C1313" i="11"/>
  <c r="C1314" i="11"/>
  <c r="C1315" i="11"/>
  <c r="C1316" i="11"/>
  <c r="C1317" i="11"/>
  <c r="C1318" i="11"/>
  <c r="C1319" i="11"/>
  <c r="C1320" i="11"/>
  <c r="C1321" i="11"/>
  <c r="C1322" i="11"/>
  <c r="C1323" i="11"/>
  <c r="C1324" i="11"/>
  <c r="C1325" i="11"/>
  <c r="C1326" i="11"/>
  <c r="C1327" i="11"/>
  <c r="C1328" i="11"/>
  <c r="C1329" i="11"/>
  <c r="C1330" i="11"/>
  <c r="C1331" i="11"/>
  <c r="C1332" i="11"/>
  <c r="C1333" i="11"/>
  <c r="C1334" i="11"/>
  <c r="C1335" i="11"/>
  <c r="C1336" i="11"/>
  <c r="C1337" i="11"/>
  <c r="C1338" i="11"/>
  <c r="C1339" i="11"/>
  <c r="C1340" i="11"/>
  <c r="C1341" i="11"/>
  <c r="C1342" i="11"/>
  <c r="C1343" i="11"/>
  <c r="C1344" i="11"/>
  <c r="C1345" i="11"/>
  <c r="C1346" i="11"/>
  <c r="C1347" i="11"/>
  <c r="C1348" i="11"/>
  <c r="C1349" i="11"/>
  <c r="C1350" i="11"/>
  <c r="C1351" i="11"/>
  <c r="C1352" i="11"/>
  <c r="C1353" i="11"/>
  <c r="C1354" i="11"/>
  <c r="C1355" i="11"/>
  <c r="C1356" i="11"/>
  <c r="C1357" i="11"/>
  <c r="C1358" i="11"/>
  <c r="C1359" i="11"/>
  <c r="C1360" i="11"/>
  <c r="C1361" i="11"/>
  <c r="C1362" i="11"/>
  <c r="C1363" i="11"/>
  <c r="C1364" i="11"/>
  <c r="C1365" i="11"/>
  <c r="C1366" i="11"/>
  <c r="C1367" i="11"/>
  <c r="C1368" i="11"/>
  <c r="C1369" i="11"/>
  <c r="C1370" i="11"/>
  <c r="C1371" i="11"/>
  <c r="C1372" i="11"/>
  <c r="C1373" i="11"/>
  <c r="C1374" i="11"/>
  <c r="C1375" i="11"/>
  <c r="C1376" i="11"/>
  <c r="C1377" i="11"/>
  <c r="C1378" i="11"/>
  <c r="C1379" i="11"/>
  <c r="C1380" i="11"/>
  <c r="C1381" i="11"/>
  <c r="C1382" i="11"/>
  <c r="C1383" i="11"/>
  <c r="C1384" i="11"/>
  <c r="C1385" i="11"/>
  <c r="C1386" i="11"/>
  <c r="C1387" i="11"/>
  <c r="C1388" i="11"/>
  <c r="C1389" i="11"/>
  <c r="C1390" i="11"/>
  <c r="C1391" i="11"/>
  <c r="C1392" i="11"/>
  <c r="C1393" i="11"/>
  <c r="C1394" i="11"/>
  <c r="C1395" i="11"/>
  <c r="C1396" i="11"/>
  <c r="C1397" i="11"/>
  <c r="C1398" i="11"/>
  <c r="C1399" i="11"/>
  <c r="C1400" i="11"/>
  <c r="C1401" i="11"/>
  <c r="C1402" i="11"/>
  <c r="C1403" i="11"/>
  <c r="C1404" i="11"/>
  <c r="C1405" i="11"/>
  <c r="C1406" i="11"/>
  <c r="C1407" i="11"/>
  <c r="C1408" i="11"/>
  <c r="C1409" i="11"/>
  <c r="C1410" i="11"/>
  <c r="C1411" i="11"/>
  <c r="C1412" i="11"/>
  <c r="C1413" i="11"/>
  <c r="C1414" i="11"/>
  <c r="C1415" i="11"/>
  <c r="C1416" i="11"/>
  <c r="C1417" i="11"/>
  <c r="C1418" i="11"/>
  <c r="C1419" i="11"/>
  <c r="C1420" i="11"/>
  <c r="C1421" i="11"/>
  <c r="C1422" i="11"/>
  <c r="C1423" i="11"/>
  <c r="C1424" i="11"/>
  <c r="C1425" i="11"/>
  <c r="C1426" i="11"/>
  <c r="C1427" i="11"/>
  <c r="C1428" i="11"/>
  <c r="C1429" i="11"/>
  <c r="C1430" i="11"/>
  <c r="C1431" i="11"/>
  <c r="C1432" i="11"/>
  <c r="C1433" i="11"/>
  <c r="C1434" i="11"/>
  <c r="C1435" i="11"/>
  <c r="C1436" i="11"/>
  <c r="C1437" i="11"/>
  <c r="C1438" i="11"/>
  <c r="C1439" i="11"/>
  <c r="C1440" i="11"/>
  <c r="C1441" i="11"/>
  <c r="C1442" i="11"/>
  <c r="C1443" i="11"/>
  <c r="C1444" i="11"/>
  <c r="C1445" i="11"/>
  <c r="C1446" i="11"/>
  <c r="C1447" i="11"/>
  <c r="C1448" i="11"/>
  <c r="C1449" i="11"/>
  <c r="C1450" i="11"/>
  <c r="C1451" i="11"/>
  <c r="C1452" i="11"/>
  <c r="C1453" i="11"/>
  <c r="C1454" i="11"/>
  <c r="C1455" i="11"/>
  <c r="C1456" i="11"/>
  <c r="C1457" i="11"/>
  <c r="C1458" i="11"/>
  <c r="C1459" i="11"/>
  <c r="C1460" i="11"/>
  <c r="C1461" i="11"/>
  <c r="C1462" i="11"/>
  <c r="C1463" i="11"/>
  <c r="C1464" i="11"/>
  <c r="C1465" i="11"/>
  <c r="C1466" i="11"/>
  <c r="C1467" i="11"/>
  <c r="C1468" i="11"/>
  <c r="C1469" i="11"/>
  <c r="C1470" i="11"/>
  <c r="C1471" i="11"/>
  <c r="C1472" i="11"/>
  <c r="C1473" i="11"/>
  <c r="C1474" i="11"/>
  <c r="C1475" i="11"/>
  <c r="C1476" i="11"/>
  <c r="C1477" i="11"/>
  <c r="C1478" i="11"/>
  <c r="C1479" i="11"/>
  <c r="C1480" i="11"/>
  <c r="C1481" i="11"/>
  <c r="C1482" i="11"/>
  <c r="C1483" i="11"/>
  <c r="C1484" i="11"/>
  <c r="C1485" i="11"/>
  <c r="C1486" i="11"/>
  <c r="C1487" i="11"/>
  <c r="C1488" i="11"/>
  <c r="C1489" i="11"/>
  <c r="C1490" i="11"/>
  <c r="C1491" i="11"/>
  <c r="C1492" i="11"/>
  <c r="C1493" i="11"/>
  <c r="C1494" i="11"/>
  <c r="C1495" i="11"/>
  <c r="C1496" i="11"/>
  <c r="C1497" i="11"/>
  <c r="C1498" i="11"/>
  <c r="C1499" i="11"/>
  <c r="C1500" i="11"/>
  <c r="C1501" i="11"/>
  <c r="C1502" i="11"/>
  <c r="C1503" i="11"/>
  <c r="C1504" i="11"/>
  <c r="K5" i="11"/>
  <c r="G1558" i="11"/>
  <c r="G1557" i="11"/>
  <c r="G1556" i="11"/>
  <c r="G1555" i="11"/>
  <c r="L1548" i="11" l="1"/>
  <c r="L1552" i="11"/>
  <c r="L1553" i="11"/>
  <c r="G1554" i="11"/>
  <c r="L1554" i="11"/>
  <c r="G1553" i="11"/>
  <c r="L1549" i="11"/>
  <c r="L1550" i="11"/>
  <c r="L1551" i="11"/>
  <c r="G1552" i="11"/>
  <c r="G1551" i="11"/>
  <c r="G1550" i="11"/>
  <c r="G1549" i="11"/>
  <c r="L1545" i="11"/>
  <c r="G1548" i="11"/>
  <c r="L1546" i="11"/>
  <c r="G1547" i="11"/>
  <c r="L1547" i="11"/>
  <c r="G1546" i="11"/>
  <c r="G2" i="11"/>
  <c r="G3" i="1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G105" i="11"/>
  <c r="G106" i="11"/>
  <c r="G107" i="11"/>
  <c r="G108" i="11"/>
  <c r="G109" i="11"/>
  <c r="G110" i="11"/>
  <c r="G111" i="11"/>
  <c r="G112" i="11"/>
  <c r="G113" i="11"/>
  <c r="G114" i="11"/>
  <c r="G115" i="11"/>
  <c r="G116" i="11"/>
  <c r="G117" i="11"/>
  <c r="G118" i="11"/>
  <c r="G119" i="11"/>
  <c r="G120" i="11"/>
  <c r="G121" i="11"/>
  <c r="G122" i="11"/>
  <c r="G123" i="11"/>
  <c r="G124" i="11"/>
  <c r="G125" i="11"/>
  <c r="G126" i="11"/>
  <c r="G127" i="11"/>
  <c r="G128" i="11"/>
  <c r="G129" i="11"/>
  <c r="G130" i="11"/>
  <c r="G131" i="11"/>
  <c r="G132" i="11"/>
  <c r="G133" i="11"/>
  <c r="G134" i="11"/>
  <c r="G135" i="11"/>
  <c r="G136" i="11"/>
  <c r="G137" i="11"/>
  <c r="G138" i="11"/>
  <c r="G139" i="11"/>
  <c r="G140" i="11"/>
  <c r="G141" i="11"/>
  <c r="G142" i="11"/>
  <c r="G143" i="11"/>
  <c r="G144" i="11"/>
  <c r="G145" i="11"/>
  <c r="G146" i="11"/>
  <c r="G147" i="11"/>
  <c r="G148" i="11"/>
  <c r="G149" i="11"/>
  <c r="G150" i="11"/>
  <c r="G151" i="11"/>
  <c r="G152" i="11"/>
  <c r="G153" i="11"/>
  <c r="G154" i="11"/>
  <c r="G155" i="11"/>
  <c r="G156" i="11"/>
  <c r="G157" i="11"/>
  <c r="G158" i="11"/>
  <c r="G159" i="11"/>
  <c r="G160" i="11"/>
  <c r="G161" i="11"/>
  <c r="G162" i="11"/>
  <c r="G163" i="11"/>
  <c r="G164" i="11"/>
  <c r="G165" i="11"/>
  <c r="G166" i="11"/>
  <c r="G167" i="11"/>
  <c r="G168" i="11"/>
  <c r="G169" i="11"/>
  <c r="G170" i="11"/>
  <c r="G171" i="11"/>
  <c r="G172" i="11"/>
  <c r="G173" i="11"/>
  <c r="G174" i="11"/>
  <c r="G175" i="11"/>
  <c r="G176" i="11"/>
  <c r="G177" i="11"/>
  <c r="G178" i="11"/>
  <c r="G179" i="11"/>
  <c r="G180" i="11"/>
  <c r="G181" i="11"/>
  <c r="G182" i="11"/>
  <c r="G183" i="11"/>
  <c r="G184" i="11"/>
  <c r="G185" i="11"/>
  <c r="G186" i="11"/>
  <c r="G187" i="11"/>
  <c r="G188" i="11"/>
  <c r="G189" i="11"/>
  <c r="G190" i="11"/>
  <c r="G191" i="11"/>
  <c r="G192" i="11"/>
  <c r="G193" i="11"/>
  <c r="G194" i="11"/>
  <c r="G195" i="11"/>
  <c r="G196" i="11"/>
  <c r="G197" i="11"/>
  <c r="G198" i="11"/>
  <c r="G199" i="11"/>
  <c r="G200" i="11"/>
  <c r="G201" i="11"/>
  <c r="G202" i="11"/>
  <c r="G203" i="11"/>
  <c r="G204" i="11"/>
  <c r="G205" i="11"/>
  <c r="G206" i="11"/>
  <c r="G207" i="11"/>
  <c r="G208" i="11"/>
  <c r="G209" i="11"/>
  <c r="G210" i="11"/>
  <c r="G211" i="11"/>
  <c r="G212" i="11"/>
  <c r="G213" i="11"/>
  <c r="G214" i="11"/>
  <c r="G215" i="11"/>
  <c r="G216" i="11"/>
  <c r="G217" i="11"/>
  <c r="G218" i="11"/>
  <c r="G219" i="11"/>
  <c r="G220" i="11"/>
  <c r="G221" i="11"/>
  <c r="G222" i="11"/>
  <c r="G223" i="11"/>
  <c r="G224" i="11"/>
  <c r="G225" i="11"/>
  <c r="G226" i="11"/>
  <c r="G227" i="11"/>
  <c r="G228" i="11"/>
  <c r="G229" i="11"/>
  <c r="G230" i="11"/>
  <c r="G231" i="11"/>
  <c r="G232" i="11"/>
  <c r="G233" i="11"/>
  <c r="G234" i="11"/>
  <c r="G235" i="11"/>
  <c r="G236" i="11"/>
  <c r="G237" i="11"/>
  <c r="G238" i="11"/>
  <c r="G239" i="11"/>
  <c r="G240" i="11"/>
  <c r="G241" i="11"/>
  <c r="G242" i="11"/>
  <c r="G243" i="11"/>
  <c r="G244" i="11"/>
  <c r="G245" i="11"/>
  <c r="G246" i="11"/>
  <c r="G247" i="11"/>
  <c r="G248" i="11"/>
  <c r="G249" i="11"/>
  <c r="G250" i="11"/>
  <c r="G251" i="11"/>
  <c r="G252" i="11"/>
  <c r="G253" i="11"/>
  <c r="G254" i="11"/>
  <c r="G255" i="11"/>
  <c r="G256" i="11"/>
  <c r="G257" i="11"/>
  <c r="G258" i="11"/>
  <c r="G259" i="11"/>
  <c r="G260" i="11"/>
  <c r="G261" i="11"/>
  <c r="G262" i="11"/>
  <c r="G263" i="11"/>
  <c r="G264" i="11"/>
  <c r="G265" i="11"/>
  <c r="G266" i="11"/>
  <c r="G267" i="11"/>
  <c r="G268" i="11"/>
  <c r="G269" i="11"/>
  <c r="G270" i="11"/>
  <c r="G271" i="11"/>
  <c r="G272" i="11"/>
  <c r="G273" i="11"/>
  <c r="G274" i="11"/>
  <c r="G275" i="11"/>
  <c r="G276" i="11"/>
  <c r="G277" i="11"/>
  <c r="G278" i="11"/>
  <c r="G279" i="11"/>
  <c r="G280" i="11"/>
  <c r="G281" i="11"/>
  <c r="G282" i="11"/>
  <c r="G283" i="11"/>
  <c r="G284" i="11"/>
  <c r="G285" i="11"/>
  <c r="G286" i="11"/>
  <c r="G287" i="11"/>
  <c r="G288" i="11"/>
  <c r="G289" i="11"/>
  <c r="G290" i="11"/>
  <c r="G291" i="11"/>
  <c r="G292" i="11"/>
  <c r="G293" i="11"/>
  <c r="G294" i="11"/>
  <c r="G295" i="11"/>
  <c r="G296" i="11"/>
  <c r="G297" i="11"/>
  <c r="G298" i="11"/>
  <c r="G299" i="11"/>
  <c r="G300" i="11"/>
  <c r="G301" i="11"/>
  <c r="G302" i="11"/>
  <c r="G303" i="11"/>
  <c r="G304" i="11"/>
  <c r="G305" i="11"/>
  <c r="G306" i="11"/>
  <c r="G307" i="11"/>
  <c r="G308" i="11"/>
  <c r="G309" i="11"/>
  <c r="G310" i="11"/>
  <c r="G311" i="11"/>
  <c r="G312" i="11"/>
  <c r="G313" i="11"/>
  <c r="G314" i="11"/>
  <c r="G315" i="11"/>
  <c r="G316" i="11"/>
  <c r="G317" i="11"/>
  <c r="G318" i="11"/>
  <c r="G319" i="11"/>
  <c r="G320" i="11"/>
  <c r="G321" i="11"/>
  <c r="G322" i="11"/>
  <c r="G323" i="11"/>
  <c r="G324" i="11"/>
  <c r="G325" i="11"/>
  <c r="G326" i="11"/>
  <c r="G327" i="11"/>
  <c r="G328" i="11"/>
  <c r="G329" i="11"/>
  <c r="G330" i="11"/>
  <c r="G331" i="11"/>
  <c r="G332" i="11"/>
  <c r="G333" i="11"/>
  <c r="G334" i="11"/>
  <c r="G335" i="11"/>
  <c r="G336" i="11"/>
  <c r="G337" i="11"/>
  <c r="G338" i="11"/>
  <c r="G339" i="11"/>
  <c r="G340" i="11"/>
  <c r="G341" i="11"/>
  <c r="G342" i="11"/>
  <c r="G343" i="11"/>
  <c r="G344" i="11"/>
  <c r="G345" i="11"/>
  <c r="G346" i="11"/>
  <c r="G347" i="11"/>
  <c r="G348" i="11"/>
  <c r="G349" i="11"/>
  <c r="G350" i="11"/>
  <c r="G351" i="11"/>
  <c r="G352" i="11"/>
  <c r="G353" i="11"/>
  <c r="G354" i="11"/>
  <c r="G355" i="11"/>
  <c r="G356" i="11"/>
  <c r="G357" i="11"/>
  <c r="G358" i="11"/>
  <c r="G359" i="11"/>
  <c r="G360" i="11"/>
  <c r="G361" i="11"/>
  <c r="G362" i="11"/>
  <c r="G363" i="11"/>
  <c r="G364" i="11"/>
  <c r="G365" i="11"/>
  <c r="G366" i="11"/>
  <c r="G367" i="11"/>
  <c r="G368" i="11"/>
  <c r="G369" i="11"/>
  <c r="G370" i="11"/>
  <c r="G371" i="11"/>
  <c r="G372" i="11"/>
  <c r="G373" i="11"/>
  <c r="G374" i="11"/>
  <c r="G375" i="11"/>
  <c r="G376" i="11"/>
  <c r="G377" i="11"/>
  <c r="G378" i="11"/>
  <c r="G379" i="11"/>
  <c r="G380" i="11"/>
  <c r="G381" i="11"/>
  <c r="G382" i="11"/>
  <c r="G383" i="11"/>
  <c r="G384" i="11"/>
  <c r="G385" i="11"/>
  <c r="G386" i="11"/>
  <c r="G387" i="11"/>
  <c r="G388" i="11"/>
  <c r="G389" i="11"/>
  <c r="G390" i="11"/>
  <c r="G391" i="11"/>
  <c r="G392" i="11"/>
  <c r="G393" i="11"/>
  <c r="G394" i="11"/>
  <c r="G395" i="11"/>
  <c r="G396" i="11"/>
  <c r="G397" i="11"/>
  <c r="G398" i="11"/>
  <c r="G399" i="11"/>
  <c r="G400" i="11"/>
  <c r="G401" i="11"/>
  <c r="G402" i="11"/>
  <c r="G403" i="11"/>
  <c r="G404" i="11"/>
  <c r="G405" i="11"/>
  <c r="G406" i="11"/>
  <c r="G407" i="11"/>
  <c r="G408" i="11"/>
  <c r="G409" i="11"/>
  <c r="G410" i="11"/>
  <c r="G411" i="11"/>
  <c r="G412" i="11"/>
  <c r="G413" i="11"/>
  <c r="G414" i="11"/>
  <c r="G415" i="11"/>
  <c r="G416" i="11"/>
  <c r="G417" i="11"/>
  <c r="G418" i="11"/>
  <c r="G419" i="11"/>
  <c r="G420" i="11"/>
  <c r="G421" i="11"/>
  <c r="G422" i="11"/>
  <c r="G423" i="11"/>
  <c r="G424" i="11"/>
  <c r="G425" i="11"/>
  <c r="G426" i="11"/>
  <c r="G427" i="11"/>
  <c r="G428" i="11"/>
  <c r="G429" i="11"/>
  <c r="G430" i="11"/>
  <c r="G431" i="11"/>
  <c r="G432" i="11"/>
  <c r="G433" i="11"/>
  <c r="G434" i="11"/>
  <c r="G435" i="11"/>
  <c r="G436" i="11"/>
  <c r="G437" i="11"/>
  <c r="G438" i="11"/>
  <c r="G439" i="11"/>
  <c r="G440" i="11"/>
  <c r="G441" i="11"/>
  <c r="G442" i="11"/>
  <c r="G443" i="11"/>
  <c r="G444" i="11"/>
  <c r="G445" i="11"/>
  <c r="G446" i="11"/>
  <c r="G447" i="11"/>
  <c r="G448" i="11"/>
  <c r="G449" i="11"/>
  <c r="G450" i="11"/>
  <c r="G451" i="11"/>
  <c r="G452" i="11"/>
  <c r="G453" i="11"/>
  <c r="G454" i="11"/>
  <c r="G455" i="11"/>
  <c r="G456" i="11"/>
  <c r="G457" i="11"/>
  <c r="G458" i="11"/>
  <c r="G459" i="11"/>
  <c r="G460" i="11"/>
  <c r="G461" i="11"/>
  <c r="G462" i="11"/>
  <c r="G463" i="11"/>
  <c r="G464" i="11"/>
  <c r="G465" i="11"/>
  <c r="G466" i="11"/>
  <c r="G467" i="11"/>
  <c r="G468" i="11"/>
  <c r="G469" i="11"/>
  <c r="G470" i="11"/>
  <c r="G471" i="11"/>
  <c r="G472" i="11"/>
  <c r="G473" i="11"/>
  <c r="G474" i="11"/>
  <c r="G475" i="11"/>
  <c r="G476" i="11"/>
  <c r="G477" i="11"/>
  <c r="G478" i="11"/>
  <c r="G479" i="11"/>
  <c r="G480" i="11"/>
  <c r="G481" i="11"/>
  <c r="G482" i="11"/>
  <c r="G483" i="11"/>
  <c r="G484" i="11"/>
  <c r="G485" i="11"/>
  <c r="G486" i="11"/>
  <c r="G487" i="11"/>
  <c r="G488" i="11"/>
  <c r="G489" i="11"/>
  <c r="G490" i="11"/>
  <c r="G491" i="11"/>
  <c r="G492" i="11"/>
  <c r="G493" i="11"/>
  <c r="G494" i="11"/>
  <c r="G495" i="11"/>
  <c r="G496" i="11"/>
  <c r="G497" i="11"/>
  <c r="G498" i="11"/>
  <c r="G499" i="11"/>
  <c r="G500" i="11"/>
  <c r="G501" i="11"/>
  <c r="G502" i="11"/>
  <c r="G503" i="11"/>
  <c r="G504" i="11"/>
  <c r="G505" i="11"/>
  <c r="G506" i="11"/>
  <c r="G507" i="11"/>
  <c r="G508" i="11"/>
  <c r="G509" i="11"/>
  <c r="G510" i="11"/>
  <c r="G511" i="11"/>
  <c r="G512" i="11"/>
  <c r="G513" i="11"/>
  <c r="G514" i="11"/>
  <c r="G515" i="11"/>
  <c r="G516" i="11"/>
  <c r="G517" i="11"/>
  <c r="G518" i="11"/>
  <c r="G519" i="11"/>
  <c r="G520" i="11"/>
  <c r="G521" i="11"/>
  <c r="G522" i="11"/>
  <c r="G523" i="11"/>
  <c r="G524" i="11"/>
  <c r="G525" i="11"/>
  <c r="G526" i="11"/>
  <c r="G527" i="11"/>
  <c r="G528" i="11"/>
  <c r="G529" i="11"/>
  <c r="G530" i="11"/>
  <c r="G531" i="11"/>
  <c r="G532" i="11"/>
  <c r="G533" i="11"/>
  <c r="G534" i="11"/>
  <c r="G535" i="11"/>
  <c r="G536" i="11"/>
  <c r="G537" i="11"/>
  <c r="G538" i="11"/>
  <c r="G539" i="11"/>
  <c r="G540" i="11"/>
  <c r="G541" i="11"/>
  <c r="G542" i="11"/>
  <c r="G543" i="11"/>
  <c r="G544" i="11"/>
  <c r="G545" i="11"/>
  <c r="G546" i="11"/>
  <c r="G547" i="11"/>
  <c r="G548" i="11"/>
  <c r="G549" i="11"/>
  <c r="G550" i="11"/>
  <c r="G551" i="11"/>
  <c r="G552" i="11"/>
  <c r="G553" i="11"/>
  <c r="G554" i="11"/>
  <c r="G555" i="11"/>
  <c r="G556" i="11"/>
  <c r="G557" i="11"/>
  <c r="G558" i="11"/>
  <c r="G559" i="11"/>
  <c r="G560" i="11"/>
  <c r="G561" i="11"/>
  <c r="G562" i="11"/>
  <c r="G563" i="11"/>
  <c r="G564" i="11"/>
  <c r="G565" i="11"/>
  <c r="G566" i="11"/>
  <c r="G567" i="11"/>
  <c r="G568" i="11"/>
  <c r="G569" i="11"/>
  <c r="G570" i="11"/>
  <c r="G571" i="11"/>
  <c r="G572" i="11"/>
  <c r="G573" i="11"/>
  <c r="G574" i="11"/>
  <c r="G575" i="11"/>
  <c r="G576" i="11"/>
  <c r="G577" i="11"/>
  <c r="G578" i="11"/>
  <c r="G579" i="11"/>
  <c r="G580" i="11"/>
  <c r="G581" i="11"/>
  <c r="G582" i="11"/>
  <c r="G583" i="11"/>
  <c r="G584" i="11"/>
  <c r="G585" i="11"/>
  <c r="G586" i="11"/>
  <c r="G587" i="11"/>
  <c r="G588" i="11"/>
  <c r="G589" i="11"/>
  <c r="G590" i="11"/>
  <c r="G591" i="11"/>
  <c r="G592" i="11"/>
  <c r="G593" i="11"/>
  <c r="G594" i="11"/>
  <c r="G595" i="11"/>
  <c r="G596" i="11"/>
  <c r="G597" i="11"/>
  <c r="G598" i="11"/>
  <c r="G599" i="11"/>
  <c r="G600" i="11"/>
  <c r="G601" i="11"/>
  <c r="G602" i="11"/>
  <c r="G603" i="11"/>
  <c r="G604" i="11"/>
  <c r="G605" i="11"/>
  <c r="G606" i="11"/>
  <c r="G607" i="11"/>
  <c r="G608" i="11"/>
  <c r="G609" i="11"/>
  <c r="G610" i="11"/>
  <c r="G611" i="11"/>
  <c r="G612" i="11"/>
  <c r="G613" i="11"/>
  <c r="G614" i="11"/>
  <c r="G615" i="11"/>
  <c r="G616" i="11"/>
  <c r="G617" i="11"/>
  <c r="G618" i="11"/>
  <c r="G619" i="11"/>
  <c r="G620" i="11"/>
  <c r="G621" i="11"/>
  <c r="G622" i="11"/>
  <c r="G623" i="11"/>
  <c r="G624" i="11"/>
  <c r="G625" i="11"/>
  <c r="G626" i="11"/>
  <c r="G627" i="11"/>
  <c r="G628" i="11"/>
  <c r="G629" i="11"/>
  <c r="G630" i="11"/>
  <c r="G631" i="11"/>
  <c r="G632" i="11"/>
  <c r="G633" i="11"/>
  <c r="G634" i="11"/>
  <c r="G635" i="11"/>
  <c r="G636" i="11"/>
  <c r="G637" i="11"/>
  <c r="G638" i="11"/>
  <c r="G639" i="11"/>
  <c r="G640" i="11"/>
  <c r="G641" i="11"/>
  <c r="G642" i="11"/>
  <c r="G643" i="11"/>
  <c r="G644" i="11"/>
  <c r="G645" i="11"/>
  <c r="G646" i="11"/>
  <c r="G647" i="11"/>
  <c r="G648" i="11"/>
  <c r="G649" i="11"/>
  <c r="G650" i="11"/>
  <c r="G651" i="11"/>
  <c r="G652" i="11"/>
  <c r="G653" i="11"/>
  <c r="G654" i="11"/>
  <c r="G655" i="11"/>
  <c r="G656" i="11"/>
  <c r="G657" i="11"/>
  <c r="G658" i="11"/>
  <c r="G659" i="11"/>
  <c r="G660" i="11"/>
  <c r="G661" i="11"/>
  <c r="G662" i="11"/>
  <c r="G663" i="11"/>
  <c r="G664" i="11"/>
  <c r="G665" i="11"/>
  <c r="G666" i="11"/>
  <c r="G667" i="11"/>
  <c r="G668" i="11"/>
  <c r="G669" i="11"/>
  <c r="G670" i="11"/>
  <c r="G671" i="11"/>
  <c r="G672" i="11"/>
  <c r="G673" i="11"/>
  <c r="G674" i="11"/>
  <c r="G675" i="11"/>
  <c r="G676" i="11"/>
  <c r="G677" i="11"/>
  <c r="G678" i="11"/>
  <c r="G679" i="11"/>
  <c r="G680" i="11"/>
  <c r="G681" i="11"/>
  <c r="G682" i="11"/>
  <c r="G683" i="11"/>
  <c r="G684" i="11"/>
  <c r="G685" i="11"/>
  <c r="G686" i="11"/>
  <c r="G687" i="11"/>
  <c r="G688" i="11"/>
  <c r="G689" i="11"/>
  <c r="G690" i="11"/>
  <c r="G691" i="11"/>
  <c r="G692" i="11"/>
  <c r="G693" i="11"/>
  <c r="G694" i="11"/>
  <c r="G695" i="11"/>
  <c r="G696" i="11"/>
  <c r="G697" i="11"/>
  <c r="G698" i="11"/>
  <c r="G699" i="11"/>
  <c r="G700" i="11"/>
  <c r="G701" i="11"/>
  <c r="G702" i="11"/>
  <c r="G703" i="11"/>
  <c r="G704" i="11"/>
  <c r="G705" i="11"/>
  <c r="G706" i="11"/>
  <c r="G707" i="11"/>
  <c r="G708" i="11"/>
  <c r="G709" i="11"/>
  <c r="G710" i="11"/>
  <c r="G711" i="11"/>
  <c r="G712" i="11"/>
  <c r="G713" i="11"/>
  <c r="G714" i="11"/>
  <c r="G715" i="11"/>
  <c r="G716" i="11"/>
  <c r="G717" i="11"/>
  <c r="G718" i="11"/>
  <c r="G719" i="11"/>
  <c r="G720" i="11"/>
  <c r="G721" i="11"/>
  <c r="G722" i="11"/>
  <c r="G723" i="11"/>
  <c r="G724" i="11"/>
  <c r="G725" i="11"/>
  <c r="G726" i="11"/>
  <c r="G727" i="11"/>
  <c r="G728" i="11"/>
  <c r="G729" i="11"/>
  <c r="G730" i="11"/>
  <c r="G731" i="11"/>
  <c r="G732" i="11"/>
  <c r="G733" i="11"/>
  <c r="G734" i="11"/>
  <c r="G735" i="11"/>
  <c r="G736" i="11"/>
  <c r="G737" i="11"/>
  <c r="G738" i="11"/>
  <c r="G739" i="11"/>
  <c r="G740" i="11"/>
  <c r="G741" i="11"/>
  <c r="G742" i="11"/>
  <c r="G743" i="11"/>
  <c r="G744" i="11"/>
  <c r="G745" i="11"/>
  <c r="G746" i="11"/>
  <c r="G747" i="11"/>
  <c r="G748" i="11"/>
  <c r="G749" i="11"/>
  <c r="G750" i="11"/>
  <c r="G751" i="11"/>
  <c r="G752" i="11"/>
  <c r="G753" i="11"/>
  <c r="G754" i="11"/>
  <c r="G755" i="11"/>
  <c r="G756" i="11"/>
  <c r="G757" i="11"/>
  <c r="G758" i="11"/>
  <c r="G759" i="11"/>
  <c r="G760" i="11"/>
  <c r="G761" i="11"/>
  <c r="G762" i="11"/>
  <c r="G763" i="11"/>
  <c r="G764" i="11"/>
  <c r="G765" i="11"/>
  <c r="G766" i="11"/>
  <c r="G767" i="11"/>
  <c r="G768" i="11"/>
  <c r="G769" i="11"/>
  <c r="G770" i="11"/>
  <c r="G771" i="11"/>
  <c r="G772" i="11"/>
  <c r="G773" i="11"/>
  <c r="G774" i="11"/>
  <c r="G775" i="11"/>
  <c r="G776" i="11"/>
  <c r="G777" i="11"/>
  <c r="G778" i="11"/>
  <c r="G779" i="11"/>
  <c r="G780" i="11"/>
  <c r="G781" i="11"/>
  <c r="G782" i="11"/>
  <c r="G783" i="11"/>
  <c r="G784" i="11"/>
  <c r="G785" i="11"/>
  <c r="G786" i="11"/>
  <c r="G787" i="11"/>
  <c r="G788" i="11"/>
  <c r="G789" i="11"/>
  <c r="G790" i="11"/>
  <c r="G791" i="11"/>
  <c r="G792" i="11"/>
  <c r="G793" i="11"/>
  <c r="G794" i="11"/>
  <c r="G795" i="11"/>
  <c r="G796" i="11"/>
  <c r="G797" i="11"/>
  <c r="G798" i="11"/>
  <c r="G799" i="11"/>
  <c r="G800" i="11"/>
  <c r="G801" i="11"/>
  <c r="G802" i="11"/>
  <c r="G803" i="11"/>
  <c r="G804" i="11"/>
  <c r="G805" i="11"/>
  <c r="G806" i="11"/>
  <c r="G807" i="11"/>
  <c r="G808" i="11"/>
  <c r="G809" i="11"/>
  <c r="G810" i="11"/>
  <c r="G811" i="11"/>
  <c r="G812" i="11"/>
  <c r="G813" i="11"/>
  <c r="G814" i="11"/>
  <c r="G815" i="11"/>
  <c r="G816" i="11"/>
  <c r="G817" i="11"/>
  <c r="G818" i="11"/>
  <c r="G819" i="11"/>
  <c r="G820" i="11"/>
  <c r="G821" i="11"/>
  <c r="G822" i="11"/>
  <c r="G823" i="11"/>
  <c r="G824" i="11"/>
  <c r="G825" i="11"/>
  <c r="G826" i="11"/>
  <c r="G827" i="11"/>
  <c r="G828" i="11"/>
  <c r="G829" i="11"/>
  <c r="G830" i="11"/>
  <c r="G831" i="11"/>
  <c r="G832" i="11"/>
  <c r="G833" i="11"/>
  <c r="G834" i="11"/>
  <c r="G835" i="11"/>
  <c r="G836" i="11"/>
  <c r="G837" i="11"/>
  <c r="G838" i="11"/>
  <c r="G839" i="11"/>
  <c r="G840" i="11"/>
  <c r="G841" i="11"/>
  <c r="G842" i="11"/>
  <c r="G843" i="11"/>
  <c r="G844" i="11"/>
  <c r="G845" i="11"/>
  <c r="G846" i="11"/>
  <c r="G847" i="11"/>
  <c r="G848" i="11"/>
  <c r="G849" i="11"/>
  <c r="G850" i="11"/>
  <c r="G851" i="11"/>
  <c r="G852" i="11"/>
  <c r="G853" i="11"/>
  <c r="G854" i="11"/>
  <c r="G855" i="11"/>
  <c r="G856" i="11"/>
  <c r="G857" i="11"/>
  <c r="G858" i="11"/>
  <c r="G859" i="11"/>
  <c r="G860" i="11"/>
  <c r="G861" i="11"/>
  <c r="G862" i="11"/>
  <c r="G863" i="11"/>
  <c r="G864" i="11"/>
  <c r="G865" i="11"/>
  <c r="G866" i="11"/>
  <c r="G867" i="11"/>
  <c r="G868" i="11"/>
  <c r="G869" i="11"/>
  <c r="G870" i="11"/>
  <c r="G871" i="11"/>
  <c r="G872" i="11"/>
  <c r="G873" i="11"/>
  <c r="G874" i="11"/>
  <c r="G875" i="11"/>
  <c r="G876" i="11"/>
  <c r="G877" i="11"/>
  <c r="G878" i="11"/>
  <c r="G879" i="11"/>
  <c r="G880" i="11"/>
  <c r="G881" i="11"/>
  <c r="G882" i="11"/>
  <c r="G883" i="11"/>
  <c r="G884" i="11"/>
  <c r="G885" i="11"/>
  <c r="G886" i="11"/>
  <c r="G887" i="11"/>
  <c r="G888" i="11"/>
  <c r="G889" i="11"/>
  <c r="G890" i="11"/>
  <c r="G891" i="11"/>
  <c r="G892" i="11"/>
  <c r="G893" i="11"/>
  <c r="G894" i="11"/>
  <c r="G895" i="11"/>
  <c r="G896" i="11"/>
  <c r="G897" i="11"/>
  <c r="G898" i="11"/>
  <c r="G899" i="11"/>
  <c r="G900" i="11"/>
  <c r="G901" i="11"/>
  <c r="G902" i="11"/>
  <c r="G903" i="11"/>
  <c r="G904" i="11"/>
  <c r="G905" i="11"/>
  <c r="G906" i="11"/>
  <c r="G907" i="11"/>
  <c r="G908" i="11"/>
  <c r="G909" i="11"/>
  <c r="G910" i="11"/>
  <c r="G911" i="11"/>
  <c r="G912" i="11"/>
  <c r="G913" i="11"/>
  <c r="G914" i="11"/>
  <c r="G915" i="11"/>
  <c r="G916" i="11"/>
  <c r="G917" i="11"/>
  <c r="G918" i="11"/>
  <c r="G919" i="11"/>
  <c r="G920" i="11"/>
  <c r="G921" i="11"/>
  <c r="G922" i="11"/>
  <c r="G923" i="11"/>
  <c r="G924" i="11"/>
  <c r="G925" i="11"/>
  <c r="G926" i="11"/>
  <c r="G927" i="11"/>
  <c r="G928" i="11"/>
  <c r="G929" i="11"/>
  <c r="G930" i="11"/>
  <c r="G931" i="11"/>
  <c r="G932" i="11"/>
  <c r="G933" i="11"/>
  <c r="G934" i="11"/>
  <c r="G935" i="11"/>
  <c r="G936" i="11"/>
  <c r="G937" i="11"/>
  <c r="G938" i="11"/>
  <c r="G939" i="11"/>
  <c r="G940" i="11"/>
  <c r="G941" i="11"/>
  <c r="G942" i="11"/>
  <c r="G943" i="11"/>
  <c r="G944" i="11"/>
  <c r="G945" i="11"/>
  <c r="G946" i="11"/>
  <c r="G947" i="11"/>
  <c r="G948" i="11"/>
  <c r="G949" i="11"/>
  <c r="G950" i="11"/>
  <c r="G951" i="11"/>
  <c r="G952" i="11"/>
  <c r="G953" i="11"/>
  <c r="G954" i="11"/>
  <c r="G955" i="11"/>
  <c r="G956" i="11"/>
  <c r="G957" i="11"/>
  <c r="G958" i="11"/>
  <c r="G959" i="11"/>
  <c r="G960" i="11"/>
  <c r="G961" i="11"/>
  <c r="G962" i="11"/>
  <c r="G963" i="11"/>
  <c r="G964" i="11"/>
  <c r="G965" i="11"/>
  <c r="G966" i="11"/>
  <c r="G967" i="11"/>
  <c r="G968" i="11"/>
  <c r="G969" i="11"/>
  <c r="G970" i="11"/>
  <c r="G971" i="11"/>
  <c r="G972" i="11"/>
  <c r="G973" i="11"/>
  <c r="G974" i="11"/>
  <c r="G975" i="11"/>
  <c r="G976" i="11"/>
  <c r="G977" i="11"/>
  <c r="G978" i="11"/>
  <c r="G979" i="11"/>
  <c r="G980" i="11"/>
  <c r="G981" i="11"/>
  <c r="G982" i="11"/>
  <c r="G983" i="11"/>
  <c r="G984" i="11"/>
  <c r="G985" i="11"/>
  <c r="G986" i="11"/>
  <c r="G987" i="11"/>
  <c r="G988" i="11"/>
  <c r="G989" i="11"/>
  <c r="G990" i="11"/>
  <c r="G991" i="11"/>
  <c r="G992" i="11"/>
  <c r="G993" i="11"/>
  <c r="G994" i="11"/>
  <c r="G995" i="11"/>
  <c r="G996" i="11"/>
  <c r="G997" i="11"/>
  <c r="G998" i="11"/>
  <c r="G999" i="11"/>
  <c r="G1000" i="11"/>
  <c r="G1001" i="11"/>
  <c r="G1002" i="11"/>
  <c r="G1003" i="11"/>
  <c r="G1004" i="11"/>
  <c r="G1005" i="11"/>
  <c r="G1006" i="11"/>
  <c r="G1007" i="11"/>
  <c r="G1008" i="11"/>
  <c r="G1009" i="11"/>
  <c r="G1010" i="11"/>
  <c r="G1011" i="11"/>
  <c r="G1012" i="11"/>
  <c r="G1013" i="11"/>
  <c r="G1014" i="11"/>
  <c r="G1015" i="11"/>
  <c r="G1016" i="11"/>
  <c r="G1017" i="11"/>
  <c r="G1018" i="11"/>
  <c r="G1019" i="11"/>
  <c r="G1020" i="11"/>
  <c r="G1021" i="11"/>
  <c r="G1022" i="11"/>
  <c r="G1023" i="11"/>
  <c r="G1024" i="11"/>
  <c r="G1025" i="11"/>
  <c r="G1026" i="11"/>
  <c r="G1027" i="11"/>
  <c r="G1028" i="11"/>
  <c r="G1029" i="11"/>
  <c r="G1030" i="11"/>
  <c r="G1031" i="11"/>
  <c r="G1032" i="11"/>
  <c r="G1033" i="11"/>
  <c r="G1034" i="11"/>
  <c r="G1035" i="11"/>
  <c r="G1036" i="11"/>
  <c r="G1037" i="11"/>
  <c r="G1038" i="11"/>
  <c r="G1039" i="11"/>
  <c r="G1040" i="11"/>
  <c r="G1041" i="11"/>
  <c r="G1042" i="11"/>
  <c r="G1043" i="11"/>
  <c r="G1044" i="11"/>
  <c r="G1045" i="11"/>
  <c r="G1046" i="11"/>
  <c r="G1047" i="11"/>
  <c r="G1048" i="11"/>
  <c r="G1049" i="11"/>
  <c r="G1050" i="11"/>
  <c r="G1051" i="11"/>
  <c r="G1052" i="11"/>
  <c r="G1053" i="11"/>
  <c r="G1054" i="11"/>
  <c r="G1055" i="11"/>
  <c r="G1056" i="11"/>
  <c r="G1057" i="11"/>
  <c r="G1058" i="11"/>
  <c r="G1059" i="11"/>
  <c r="G1060" i="11"/>
  <c r="G1061" i="11"/>
  <c r="G1062" i="11"/>
  <c r="G1063" i="11"/>
  <c r="G1064" i="11"/>
  <c r="G1065" i="11"/>
  <c r="G1066" i="11"/>
  <c r="G1067" i="11"/>
  <c r="G1068" i="11"/>
  <c r="G1069" i="11"/>
  <c r="G1070" i="11"/>
  <c r="G1071" i="11"/>
  <c r="G1072" i="11"/>
  <c r="G1073" i="11"/>
  <c r="G1074" i="11"/>
  <c r="G1075" i="11"/>
  <c r="G1076" i="11"/>
  <c r="G1077" i="11"/>
  <c r="G1078" i="11"/>
  <c r="G1079" i="11"/>
  <c r="G1080" i="11"/>
  <c r="G1081" i="11"/>
  <c r="G1082" i="11"/>
  <c r="G1083" i="11"/>
  <c r="G1084" i="11"/>
  <c r="G1085" i="11"/>
  <c r="G1086" i="11"/>
  <c r="G1087" i="11"/>
  <c r="G1088" i="11"/>
  <c r="G1089" i="11"/>
  <c r="G1090" i="11"/>
  <c r="G1091" i="11"/>
  <c r="G1092" i="11"/>
  <c r="G1093" i="11"/>
  <c r="G1094" i="11"/>
  <c r="G1095" i="11"/>
  <c r="G1096" i="11"/>
  <c r="G1097" i="11"/>
  <c r="G1098" i="11"/>
  <c r="G1099" i="11"/>
  <c r="G1100" i="11"/>
  <c r="G1101" i="11"/>
  <c r="G1102" i="11"/>
  <c r="G1103" i="11"/>
  <c r="G1104" i="11"/>
  <c r="G1105" i="11"/>
  <c r="G1106" i="11"/>
  <c r="G1107" i="11"/>
  <c r="G1108" i="11"/>
  <c r="G1109" i="11"/>
  <c r="G1110" i="11"/>
  <c r="G1111" i="11"/>
  <c r="G1112" i="11"/>
  <c r="G1113" i="11"/>
  <c r="G1114" i="11"/>
  <c r="G1115" i="11"/>
  <c r="G1116" i="11"/>
  <c r="G1117" i="11"/>
  <c r="G1118" i="11"/>
  <c r="G1119" i="11"/>
  <c r="G1120" i="11"/>
  <c r="G1121" i="11"/>
  <c r="G1122" i="11"/>
  <c r="G1123" i="11"/>
  <c r="G1124" i="11"/>
  <c r="G1125" i="11"/>
  <c r="G1126" i="11"/>
  <c r="G1127" i="11"/>
  <c r="G1128" i="11"/>
  <c r="G1129" i="11"/>
  <c r="G1130" i="11"/>
  <c r="G1131" i="11"/>
  <c r="G1132" i="11"/>
  <c r="G1133" i="11"/>
  <c r="G1134" i="11"/>
  <c r="G1135" i="11"/>
  <c r="G1136" i="11"/>
  <c r="G1137" i="11"/>
  <c r="G1138" i="11"/>
  <c r="G1139" i="11"/>
  <c r="G1140" i="11"/>
  <c r="G1141" i="11"/>
  <c r="G1142" i="11"/>
  <c r="G1143" i="11"/>
  <c r="G1144" i="11"/>
  <c r="G1145" i="11"/>
  <c r="G1146" i="11"/>
  <c r="G1147" i="11"/>
  <c r="G1148" i="11"/>
  <c r="G1149" i="11"/>
  <c r="G1150" i="11"/>
  <c r="G1151" i="11"/>
  <c r="G1152" i="11"/>
  <c r="G1153" i="11"/>
  <c r="G1154" i="11"/>
  <c r="G1155" i="11"/>
  <c r="G1156" i="11"/>
  <c r="G1157" i="11"/>
  <c r="G1158" i="11"/>
  <c r="G1159" i="11"/>
  <c r="G1160" i="11"/>
  <c r="G1161" i="11"/>
  <c r="G1162" i="11"/>
  <c r="G1163" i="11"/>
  <c r="G1164" i="11"/>
  <c r="G1165" i="11"/>
  <c r="G1166" i="11"/>
  <c r="G1167" i="11"/>
  <c r="G1168" i="11"/>
  <c r="G1169" i="11"/>
  <c r="G1170" i="11"/>
  <c r="G1171" i="11"/>
  <c r="G1172" i="11"/>
  <c r="G1173" i="11"/>
  <c r="G1174" i="11"/>
  <c r="G1175" i="11"/>
  <c r="G1176" i="11"/>
  <c r="G1177" i="11"/>
  <c r="G1178" i="11"/>
  <c r="G1179" i="11"/>
  <c r="G1180" i="11"/>
  <c r="G1181" i="11"/>
  <c r="G1182" i="11"/>
  <c r="G1183" i="11"/>
  <c r="G1184" i="11"/>
  <c r="G1185" i="11"/>
  <c r="G1186" i="11"/>
  <c r="G1187" i="11"/>
  <c r="G1188" i="11"/>
  <c r="G1189" i="11"/>
  <c r="G1190" i="11"/>
  <c r="G1191" i="11"/>
  <c r="G1192" i="11"/>
  <c r="G1193" i="11"/>
  <c r="G1194" i="11"/>
  <c r="G1195" i="11"/>
  <c r="G1196" i="11"/>
  <c r="G1197" i="11"/>
  <c r="G1198" i="11"/>
  <c r="G1199" i="11"/>
  <c r="G1200" i="11"/>
  <c r="G1201" i="11"/>
  <c r="G1202" i="11"/>
  <c r="G1203" i="11"/>
  <c r="G1204" i="11"/>
  <c r="G1205" i="11"/>
  <c r="G1206" i="11"/>
  <c r="G1207" i="11"/>
  <c r="G1208" i="11"/>
  <c r="G1209" i="11"/>
  <c r="G1210" i="11"/>
  <c r="G1211" i="11"/>
  <c r="G1212" i="11"/>
  <c r="G1213" i="11"/>
  <c r="G1214" i="11"/>
  <c r="G1215" i="11"/>
  <c r="G1216" i="11"/>
  <c r="G1217" i="11"/>
  <c r="G1218" i="11"/>
  <c r="G1219" i="11"/>
  <c r="G1220" i="11"/>
  <c r="G1221" i="11"/>
  <c r="G1222" i="11"/>
  <c r="G1223" i="11"/>
  <c r="G1224" i="11"/>
  <c r="G1225" i="11"/>
  <c r="G1226" i="11"/>
  <c r="G1227" i="11"/>
  <c r="G1228" i="11"/>
  <c r="G1229" i="11"/>
  <c r="G1230" i="11"/>
  <c r="G1231" i="11"/>
  <c r="G1232" i="11"/>
  <c r="G1233" i="11"/>
  <c r="G1234" i="11"/>
  <c r="G1235" i="11"/>
  <c r="G1236" i="11"/>
  <c r="G1237" i="11"/>
  <c r="G1238" i="11"/>
  <c r="G1239" i="11"/>
  <c r="G1240" i="11"/>
  <c r="G1241" i="11"/>
  <c r="G1242" i="11"/>
  <c r="G1243" i="11"/>
  <c r="G1244" i="11"/>
  <c r="G1245" i="11"/>
  <c r="G1246" i="11"/>
  <c r="G1247" i="11"/>
  <c r="G1248" i="11"/>
  <c r="G1249" i="11"/>
  <c r="G1250" i="11"/>
  <c r="G1251" i="11"/>
  <c r="G1252" i="11"/>
  <c r="G1253" i="11"/>
  <c r="G1254" i="11"/>
  <c r="G1255" i="11"/>
  <c r="G1256" i="11"/>
  <c r="G1257" i="11"/>
  <c r="G1258" i="11"/>
  <c r="G1259" i="11"/>
  <c r="G1260" i="11"/>
  <c r="G1261" i="11"/>
  <c r="G1262" i="11"/>
  <c r="G1263" i="11"/>
  <c r="G1264" i="11"/>
  <c r="G1265" i="11"/>
  <c r="G1266" i="11"/>
  <c r="G1267" i="11"/>
  <c r="G1268" i="11"/>
  <c r="G1269" i="11"/>
  <c r="G1270" i="11"/>
  <c r="G1271" i="11"/>
  <c r="G1272" i="11"/>
  <c r="G1273" i="11"/>
  <c r="G1274" i="11"/>
  <c r="G1275" i="11"/>
  <c r="G1276" i="11"/>
  <c r="G1277" i="11"/>
  <c r="G1278" i="11"/>
  <c r="G1279" i="11"/>
  <c r="G1280" i="11"/>
  <c r="G1281" i="11"/>
  <c r="G1282" i="11"/>
  <c r="G1283" i="11"/>
  <c r="G1284" i="11"/>
  <c r="G1285" i="11"/>
  <c r="G1286" i="11"/>
  <c r="G1287" i="11"/>
  <c r="G1288" i="11"/>
  <c r="G1289" i="11"/>
  <c r="G1290" i="11"/>
  <c r="G1291" i="11"/>
  <c r="G1292" i="11"/>
  <c r="G1293" i="11"/>
  <c r="G1294" i="11"/>
  <c r="G1295" i="11"/>
  <c r="G1296" i="11"/>
  <c r="G1297" i="11"/>
  <c r="G1298" i="11"/>
  <c r="G1299" i="11"/>
  <c r="G1300" i="11"/>
  <c r="G1301" i="11"/>
  <c r="G1302" i="11"/>
  <c r="G1303" i="11"/>
  <c r="G1304" i="11"/>
  <c r="G1305" i="11"/>
  <c r="G1306" i="11"/>
  <c r="G1307" i="11"/>
  <c r="G1308" i="11"/>
  <c r="G1309" i="11"/>
  <c r="G1310" i="11"/>
  <c r="G1311" i="11"/>
  <c r="G1312" i="11"/>
  <c r="G1313" i="11"/>
  <c r="G1314" i="11"/>
  <c r="G1315" i="11"/>
  <c r="G1316" i="11"/>
  <c r="G1317" i="11"/>
  <c r="G1318" i="11"/>
  <c r="G1319" i="11"/>
  <c r="G1320" i="11"/>
  <c r="G1321" i="11"/>
  <c r="G1322" i="11"/>
  <c r="G1323" i="11"/>
  <c r="G1324" i="11"/>
  <c r="G1325" i="11"/>
  <c r="G1326" i="11"/>
  <c r="G1327" i="11"/>
  <c r="G1328" i="11"/>
  <c r="G1329" i="11"/>
  <c r="G1330" i="11"/>
  <c r="G1331" i="11"/>
  <c r="G1332" i="11"/>
  <c r="G1333" i="11"/>
  <c r="G1334" i="11"/>
  <c r="G1335" i="11"/>
  <c r="G1336" i="11"/>
  <c r="G1337" i="11"/>
  <c r="G1338" i="11"/>
  <c r="G1339" i="11"/>
  <c r="G1340" i="11"/>
  <c r="G1341" i="11"/>
  <c r="G1342" i="11"/>
  <c r="G1343" i="11"/>
  <c r="G1344" i="11"/>
  <c r="G1345" i="11"/>
  <c r="G1346" i="11"/>
  <c r="G1347" i="11"/>
  <c r="G1348" i="11"/>
  <c r="G1349" i="11"/>
  <c r="G1350" i="11"/>
  <c r="G1351" i="11"/>
  <c r="G1352" i="11"/>
  <c r="G1353" i="11"/>
  <c r="G1354" i="11"/>
  <c r="G1355" i="11"/>
  <c r="G1356" i="11"/>
  <c r="G1357" i="11"/>
  <c r="G1358" i="11"/>
  <c r="G1359" i="11"/>
  <c r="G1360" i="11"/>
  <c r="G1361" i="11"/>
  <c r="G1362" i="11"/>
  <c r="G1363" i="11"/>
  <c r="G1364" i="11"/>
  <c r="G1365" i="11"/>
  <c r="G1366" i="11"/>
  <c r="G1367" i="11"/>
  <c r="G1368" i="11"/>
  <c r="G1369" i="11"/>
  <c r="G1370" i="11"/>
  <c r="G1371" i="11"/>
  <c r="G1372" i="11"/>
  <c r="G1373" i="11"/>
  <c r="G1374" i="11"/>
  <c r="G1375" i="11"/>
  <c r="G1376" i="11"/>
  <c r="G1377" i="11"/>
  <c r="G1378" i="11"/>
  <c r="G1379" i="11"/>
  <c r="G1380" i="11"/>
  <c r="G1381" i="11"/>
  <c r="G1382" i="11"/>
  <c r="G1383" i="11"/>
  <c r="G1384" i="11"/>
  <c r="G1385" i="11"/>
  <c r="G1386" i="11"/>
  <c r="G1387" i="11"/>
  <c r="G1388" i="11"/>
  <c r="G1389" i="11"/>
  <c r="G1390" i="11"/>
  <c r="G1391" i="11"/>
  <c r="G1392" i="11"/>
  <c r="G1393" i="11"/>
  <c r="G1394" i="11"/>
  <c r="G1395" i="11"/>
  <c r="G1396" i="11"/>
  <c r="G1397" i="11"/>
  <c r="G1398" i="11"/>
  <c r="G1399" i="11"/>
  <c r="G1400" i="11"/>
  <c r="G1401" i="11"/>
  <c r="G1402" i="11"/>
  <c r="G1403" i="11"/>
  <c r="G1404" i="11"/>
  <c r="G1405" i="11"/>
  <c r="G1406" i="11"/>
  <c r="G1407" i="11"/>
  <c r="G1408" i="11"/>
  <c r="G1409" i="11"/>
  <c r="G1410" i="11"/>
  <c r="G1411" i="11"/>
  <c r="G1412" i="11"/>
  <c r="G1413" i="11"/>
  <c r="G1414" i="11"/>
  <c r="G1415" i="11"/>
  <c r="G1416" i="11"/>
  <c r="G1417" i="11"/>
  <c r="G1418" i="11"/>
  <c r="G1419" i="11"/>
  <c r="G1420" i="11"/>
  <c r="G1421" i="11"/>
  <c r="G1422" i="11"/>
  <c r="G1423" i="11"/>
  <c r="G1424" i="11"/>
  <c r="G1425" i="11"/>
  <c r="G1426" i="11"/>
  <c r="G1427" i="11"/>
  <c r="G1428" i="11"/>
  <c r="G1429" i="11"/>
  <c r="G1430" i="11"/>
  <c r="G1431" i="11"/>
  <c r="G1432" i="11"/>
  <c r="G1433" i="11"/>
  <c r="G1434" i="11"/>
  <c r="G1435" i="11"/>
  <c r="G1436" i="11"/>
  <c r="G1437" i="11"/>
  <c r="G1438" i="11"/>
  <c r="G1439" i="11"/>
  <c r="G1440" i="11"/>
  <c r="G1441" i="11"/>
  <c r="G1442" i="11"/>
  <c r="G1443" i="11"/>
  <c r="G1444" i="11"/>
  <c r="G1445" i="11"/>
  <c r="G1446" i="11"/>
  <c r="G1447" i="11"/>
  <c r="G1448" i="11"/>
  <c r="G1449" i="11"/>
  <c r="G1450" i="11"/>
  <c r="G1451" i="11"/>
  <c r="G1452" i="11"/>
  <c r="G1453" i="11"/>
  <c r="G1454" i="11"/>
  <c r="G1455" i="11"/>
  <c r="G1456" i="11"/>
  <c r="G1457" i="11"/>
  <c r="G1458" i="11"/>
  <c r="G1459" i="11"/>
  <c r="G1460" i="11"/>
  <c r="G1461" i="11"/>
  <c r="G1462" i="11"/>
  <c r="G1463" i="11"/>
  <c r="G1464" i="11"/>
  <c r="G1465" i="11"/>
  <c r="G1466" i="11"/>
  <c r="G1467" i="11"/>
  <c r="G1468" i="11"/>
  <c r="G1469" i="11"/>
  <c r="G1470" i="11"/>
  <c r="G1471" i="11"/>
  <c r="G1472" i="11"/>
  <c r="G1473" i="11"/>
  <c r="G1474" i="11"/>
  <c r="G1475" i="11"/>
  <c r="G1476" i="11"/>
  <c r="G1477" i="11"/>
  <c r="G1478" i="11"/>
  <c r="G1479" i="11"/>
  <c r="G1480" i="11"/>
  <c r="G1481" i="11"/>
  <c r="G1482" i="11"/>
  <c r="G1483" i="11"/>
  <c r="G1484" i="11"/>
  <c r="G1485" i="11"/>
  <c r="G1486" i="11"/>
  <c r="G1487" i="11"/>
  <c r="G1488" i="11"/>
  <c r="G1489" i="11"/>
  <c r="G1490" i="11"/>
  <c r="G1491" i="11"/>
  <c r="G1492" i="11"/>
  <c r="G1493" i="11"/>
  <c r="G1494" i="11"/>
  <c r="G1495" i="11"/>
  <c r="G1496" i="11"/>
  <c r="G1497" i="11"/>
  <c r="G1498" i="11"/>
  <c r="G1499" i="11"/>
  <c r="G1500" i="11"/>
  <c r="G1501" i="11"/>
  <c r="G1502" i="11"/>
  <c r="G1503" i="11"/>
  <c r="G1504" i="11"/>
  <c r="G1505" i="11"/>
  <c r="G1506" i="11"/>
  <c r="G1507" i="11"/>
  <c r="G1508" i="11"/>
  <c r="G1509" i="11"/>
  <c r="G1510" i="11"/>
  <c r="G1511" i="11"/>
  <c r="G1512" i="11"/>
  <c r="G1513" i="11"/>
  <c r="G1514" i="11"/>
  <c r="G1515" i="11"/>
  <c r="G1516" i="11"/>
  <c r="G1517" i="11"/>
  <c r="G1518" i="11"/>
  <c r="G1519" i="11"/>
  <c r="G1520" i="11"/>
  <c r="G1521" i="11"/>
  <c r="G1522" i="11"/>
  <c r="G1523" i="11"/>
  <c r="G1524" i="11"/>
  <c r="G1525" i="11"/>
  <c r="G1526" i="11"/>
  <c r="G1527" i="11"/>
  <c r="G1528" i="11"/>
  <c r="G1529" i="11"/>
  <c r="G1530" i="11"/>
  <c r="G1531" i="11"/>
  <c r="G1532" i="11"/>
  <c r="G1533" i="11"/>
  <c r="G1534" i="11"/>
  <c r="G1535" i="11"/>
  <c r="G1536" i="11"/>
  <c r="G1537" i="11"/>
  <c r="G1538" i="11"/>
  <c r="G1539" i="11"/>
  <c r="G1540" i="11"/>
  <c r="G1541" i="11"/>
  <c r="G1542" i="11"/>
  <c r="G1543" i="11"/>
  <c r="G1544" i="11"/>
  <c r="G1545" i="11"/>
  <c r="K1506" i="11"/>
  <c r="L1506" i="11" s="1"/>
  <c r="K1507" i="11"/>
  <c r="L1507" i="11" s="1"/>
  <c r="K1508" i="11"/>
  <c r="L1508" i="11" s="1"/>
  <c r="K1509" i="11"/>
  <c r="L1509" i="11" s="1"/>
  <c r="K1510" i="11"/>
  <c r="L1510" i="11" s="1"/>
  <c r="K1511" i="11"/>
  <c r="L1511" i="11" s="1"/>
  <c r="K1512" i="11"/>
  <c r="L1512" i="11" s="1"/>
  <c r="K1513" i="11"/>
  <c r="L1513" i="11" s="1"/>
  <c r="K1514" i="11"/>
  <c r="L1514" i="11" s="1"/>
  <c r="K1515" i="11"/>
  <c r="L1515" i="11" s="1"/>
  <c r="K1516" i="11"/>
  <c r="L1516" i="11" s="1"/>
  <c r="K1517" i="11"/>
  <c r="L1517" i="11" s="1"/>
  <c r="K1518" i="11"/>
  <c r="L1518" i="11" s="1"/>
  <c r="K1519" i="11"/>
  <c r="L1519" i="11" s="1"/>
  <c r="K1520" i="11"/>
  <c r="L1520" i="11" s="1"/>
  <c r="K1521" i="11"/>
  <c r="L1521" i="11" s="1"/>
  <c r="K1522" i="11"/>
  <c r="L1522" i="11" s="1"/>
  <c r="K1523" i="11"/>
  <c r="L1523" i="11" s="1"/>
  <c r="K1524" i="11"/>
  <c r="L1524" i="11" s="1"/>
  <c r="K1525" i="11"/>
  <c r="L1525" i="11" s="1"/>
  <c r="K1526" i="11"/>
  <c r="L1526" i="11" s="1"/>
  <c r="K1527" i="11"/>
  <c r="L1527" i="11" s="1"/>
  <c r="K1528" i="11"/>
  <c r="L1528" i="11" s="1"/>
  <c r="K1529" i="11"/>
  <c r="L1529" i="11" s="1"/>
  <c r="K1530" i="11"/>
  <c r="L1530" i="11" s="1"/>
  <c r="K1531" i="11"/>
  <c r="L1531" i="11" s="1"/>
  <c r="K1532" i="11"/>
  <c r="L1532" i="11" s="1"/>
  <c r="K1533" i="11"/>
  <c r="L1533" i="11" s="1"/>
  <c r="K1534" i="11"/>
  <c r="L1534" i="11" s="1"/>
  <c r="K1535" i="11"/>
  <c r="L1535" i="11" s="1"/>
  <c r="K1536" i="11"/>
  <c r="L1536" i="11" s="1"/>
  <c r="K1537" i="11"/>
  <c r="L1537" i="11" s="1"/>
  <c r="K1538" i="11"/>
  <c r="L1538" i="11" s="1"/>
  <c r="K1539" i="11"/>
  <c r="L1539" i="11" s="1"/>
  <c r="K1540" i="11"/>
  <c r="L1540" i="11" s="1"/>
  <c r="K1541" i="11"/>
  <c r="L1541" i="11" s="1"/>
  <c r="K1542" i="11"/>
  <c r="L1542" i="11" s="1"/>
  <c r="K1543" i="11"/>
  <c r="L1543" i="11" s="1"/>
  <c r="K1544" i="11"/>
  <c r="L1544" i="11" s="1"/>
  <c r="K1505" i="11"/>
  <c r="L1505" i="11" s="1"/>
  <c r="K3" i="11"/>
  <c r="L3" i="11" s="1"/>
  <c r="K4" i="11"/>
  <c r="L4" i="11" s="1"/>
  <c r="L5" i="11"/>
  <c r="K6" i="11"/>
  <c r="L6" i="11" s="1"/>
  <c r="K7" i="11"/>
  <c r="L7" i="11" s="1"/>
  <c r="K8" i="11"/>
  <c r="L8" i="11" s="1"/>
  <c r="K9" i="11"/>
  <c r="L9" i="11" s="1"/>
  <c r="K10" i="11"/>
  <c r="L10" i="11" s="1"/>
  <c r="K11" i="11"/>
  <c r="L11" i="11" s="1"/>
  <c r="K12" i="11"/>
  <c r="L12" i="11" s="1"/>
  <c r="K13" i="11"/>
  <c r="L13" i="11" s="1"/>
  <c r="K14" i="11"/>
  <c r="L14" i="11" s="1"/>
  <c r="K15" i="11"/>
  <c r="L15" i="11" s="1"/>
  <c r="K16" i="11"/>
  <c r="L16" i="11" s="1"/>
  <c r="K17" i="11"/>
  <c r="L17" i="11" s="1"/>
  <c r="K18" i="11"/>
  <c r="L18" i="11" s="1"/>
  <c r="K19" i="11"/>
  <c r="L19" i="11" s="1"/>
  <c r="K20" i="11"/>
  <c r="L20" i="11" s="1"/>
  <c r="K21" i="11"/>
  <c r="L21" i="11" s="1"/>
  <c r="K22" i="11"/>
  <c r="L22" i="11" s="1"/>
  <c r="K23" i="11"/>
  <c r="L23" i="11" s="1"/>
  <c r="K24" i="11"/>
  <c r="L24" i="11" s="1"/>
  <c r="K25" i="11"/>
  <c r="L25" i="11" s="1"/>
  <c r="K26" i="11"/>
  <c r="L26" i="11" s="1"/>
  <c r="K27" i="11"/>
  <c r="L27" i="11" s="1"/>
  <c r="K28" i="11"/>
  <c r="L28" i="11" s="1"/>
  <c r="K29" i="11"/>
  <c r="L29" i="11" s="1"/>
  <c r="K30" i="11"/>
  <c r="L30" i="11" s="1"/>
  <c r="K31" i="11"/>
  <c r="L31" i="11" s="1"/>
  <c r="K32" i="11"/>
  <c r="L32" i="11" s="1"/>
  <c r="K33" i="11"/>
  <c r="L33" i="11" s="1"/>
  <c r="K34" i="11"/>
  <c r="L34" i="11" s="1"/>
  <c r="K35" i="11"/>
  <c r="L35" i="11" s="1"/>
  <c r="K36" i="11"/>
  <c r="L36" i="11" s="1"/>
  <c r="K37" i="11"/>
  <c r="L37" i="11" s="1"/>
  <c r="K38" i="11"/>
  <c r="L38" i="11" s="1"/>
  <c r="K39" i="11"/>
  <c r="L39" i="11" s="1"/>
  <c r="K40" i="11"/>
  <c r="L40" i="11" s="1"/>
  <c r="K41" i="11"/>
  <c r="L41" i="11" s="1"/>
  <c r="K42" i="11"/>
  <c r="L42" i="11" s="1"/>
  <c r="K43" i="11"/>
  <c r="L43" i="11" s="1"/>
  <c r="K44" i="11"/>
  <c r="L44" i="11" s="1"/>
  <c r="K45" i="11"/>
  <c r="L45" i="11" s="1"/>
  <c r="K46" i="11"/>
  <c r="L46" i="11" s="1"/>
  <c r="K47" i="11"/>
  <c r="L47" i="11" s="1"/>
  <c r="K48" i="11"/>
  <c r="L48" i="11" s="1"/>
  <c r="K49" i="11"/>
  <c r="L49" i="11" s="1"/>
  <c r="K50" i="11"/>
  <c r="L50" i="11" s="1"/>
  <c r="K51" i="11"/>
  <c r="L51" i="11" s="1"/>
  <c r="K52" i="11"/>
  <c r="L52" i="11" s="1"/>
  <c r="K53" i="11"/>
  <c r="L53" i="11" s="1"/>
  <c r="K54" i="11"/>
  <c r="L54" i="11" s="1"/>
  <c r="K55" i="11"/>
  <c r="L55" i="11" s="1"/>
  <c r="K56" i="11"/>
  <c r="L56" i="11" s="1"/>
  <c r="K57" i="11"/>
  <c r="L57" i="11" s="1"/>
  <c r="K58" i="11"/>
  <c r="L58" i="11" s="1"/>
  <c r="K59" i="11"/>
  <c r="L59" i="11" s="1"/>
  <c r="K60" i="11"/>
  <c r="L60" i="11" s="1"/>
  <c r="K61" i="11"/>
  <c r="L61" i="11" s="1"/>
  <c r="K62" i="11"/>
  <c r="L62" i="11" s="1"/>
  <c r="K63" i="11"/>
  <c r="L63" i="11" s="1"/>
  <c r="K64" i="11"/>
  <c r="L64" i="11" s="1"/>
  <c r="K65" i="11"/>
  <c r="L65" i="11" s="1"/>
  <c r="K66" i="11"/>
  <c r="L66" i="11" s="1"/>
  <c r="K67" i="11"/>
  <c r="L67" i="11" s="1"/>
  <c r="K68" i="11"/>
  <c r="L68" i="11" s="1"/>
  <c r="K69" i="11"/>
  <c r="L69" i="11" s="1"/>
  <c r="K70" i="11"/>
  <c r="L70" i="11" s="1"/>
  <c r="K71" i="11"/>
  <c r="L71" i="11" s="1"/>
  <c r="K72" i="11"/>
  <c r="L72" i="11" s="1"/>
  <c r="K73" i="11"/>
  <c r="L73" i="11" s="1"/>
  <c r="K74" i="11"/>
  <c r="L74" i="11" s="1"/>
  <c r="K75" i="11"/>
  <c r="L75" i="11" s="1"/>
  <c r="K76" i="11"/>
  <c r="L76" i="11" s="1"/>
  <c r="K77" i="11"/>
  <c r="L77" i="11" s="1"/>
  <c r="K78" i="11"/>
  <c r="L78" i="11" s="1"/>
  <c r="K79" i="11"/>
  <c r="L79" i="11" s="1"/>
  <c r="K80" i="11"/>
  <c r="L80" i="11" s="1"/>
  <c r="K81" i="11"/>
  <c r="L81" i="11" s="1"/>
  <c r="K82" i="11"/>
  <c r="L82" i="11" s="1"/>
  <c r="K83" i="11"/>
  <c r="L83" i="11" s="1"/>
  <c r="K84" i="11"/>
  <c r="L84" i="11" s="1"/>
  <c r="K85" i="11"/>
  <c r="L85" i="11" s="1"/>
  <c r="K86" i="11"/>
  <c r="L86" i="11" s="1"/>
  <c r="K87" i="11"/>
  <c r="L87" i="11" s="1"/>
  <c r="K88" i="11"/>
  <c r="L88" i="11" s="1"/>
  <c r="K89" i="11"/>
  <c r="L89" i="11" s="1"/>
  <c r="K90" i="11"/>
  <c r="L90" i="11" s="1"/>
  <c r="K91" i="11"/>
  <c r="L91" i="11" s="1"/>
  <c r="K92" i="11"/>
  <c r="L92" i="11" s="1"/>
  <c r="K93" i="11"/>
  <c r="L93" i="11" s="1"/>
  <c r="K94" i="11"/>
  <c r="L94" i="11" s="1"/>
  <c r="K95" i="11"/>
  <c r="L95" i="11" s="1"/>
  <c r="K96" i="11"/>
  <c r="L96" i="11" s="1"/>
  <c r="K97" i="11"/>
  <c r="L97" i="11" s="1"/>
  <c r="K98" i="11"/>
  <c r="L98" i="11" s="1"/>
  <c r="K99" i="11"/>
  <c r="L99" i="11" s="1"/>
  <c r="K100" i="11"/>
  <c r="L100" i="11" s="1"/>
  <c r="K101" i="11"/>
  <c r="L101" i="11" s="1"/>
  <c r="K102" i="11"/>
  <c r="L102" i="11" s="1"/>
  <c r="K103" i="11"/>
  <c r="L103" i="11" s="1"/>
  <c r="K104" i="11"/>
  <c r="L104" i="11" s="1"/>
  <c r="K105" i="11"/>
  <c r="L105" i="11" s="1"/>
  <c r="K106" i="11"/>
  <c r="L106" i="11" s="1"/>
  <c r="K107" i="11"/>
  <c r="L107" i="11" s="1"/>
  <c r="K108" i="11"/>
  <c r="L108" i="11" s="1"/>
  <c r="K109" i="11"/>
  <c r="L109" i="11" s="1"/>
  <c r="K110" i="11"/>
  <c r="L110" i="11" s="1"/>
  <c r="K111" i="11"/>
  <c r="L111" i="11" s="1"/>
  <c r="K112" i="11"/>
  <c r="L112" i="11" s="1"/>
  <c r="K113" i="11"/>
  <c r="L113" i="11" s="1"/>
  <c r="K114" i="11"/>
  <c r="L114" i="11" s="1"/>
  <c r="K115" i="11"/>
  <c r="L115" i="11" s="1"/>
  <c r="K116" i="11"/>
  <c r="L116" i="11" s="1"/>
  <c r="K117" i="11"/>
  <c r="L117" i="11" s="1"/>
  <c r="K118" i="11"/>
  <c r="L118" i="11" s="1"/>
  <c r="K119" i="11"/>
  <c r="L119" i="11" s="1"/>
  <c r="K120" i="11"/>
  <c r="L120" i="11" s="1"/>
  <c r="K121" i="11"/>
  <c r="L121" i="11" s="1"/>
  <c r="K122" i="11"/>
  <c r="L122" i="11" s="1"/>
  <c r="K123" i="11"/>
  <c r="L123" i="11" s="1"/>
  <c r="K124" i="11"/>
  <c r="L124" i="11" s="1"/>
  <c r="K125" i="11"/>
  <c r="L125" i="11" s="1"/>
  <c r="K126" i="11"/>
  <c r="L126" i="11" s="1"/>
  <c r="K127" i="11"/>
  <c r="L127" i="11" s="1"/>
  <c r="K128" i="11"/>
  <c r="L128" i="11" s="1"/>
  <c r="K129" i="11"/>
  <c r="L129" i="11" s="1"/>
  <c r="K130" i="11"/>
  <c r="L130" i="11" s="1"/>
  <c r="K131" i="11"/>
  <c r="L131" i="11" s="1"/>
  <c r="K132" i="11"/>
  <c r="L132" i="11" s="1"/>
  <c r="K133" i="11"/>
  <c r="L133" i="11" s="1"/>
  <c r="K134" i="11"/>
  <c r="L134" i="11" s="1"/>
  <c r="K135" i="11"/>
  <c r="L135" i="11" s="1"/>
  <c r="K136" i="11"/>
  <c r="L136" i="11" s="1"/>
  <c r="K137" i="11"/>
  <c r="L137" i="11" s="1"/>
  <c r="K138" i="11"/>
  <c r="L138" i="11" s="1"/>
  <c r="K139" i="11"/>
  <c r="L139" i="11" s="1"/>
  <c r="K140" i="11"/>
  <c r="L140" i="11" s="1"/>
  <c r="K141" i="11"/>
  <c r="L141" i="11" s="1"/>
  <c r="K142" i="11"/>
  <c r="L142" i="11" s="1"/>
  <c r="K143" i="11"/>
  <c r="L143" i="11" s="1"/>
  <c r="K144" i="11"/>
  <c r="L144" i="11" s="1"/>
  <c r="K145" i="11"/>
  <c r="L145" i="11" s="1"/>
  <c r="K146" i="11"/>
  <c r="L146" i="11" s="1"/>
  <c r="K147" i="11"/>
  <c r="L147" i="11" s="1"/>
  <c r="K148" i="11"/>
  <c r="L148" i="11" s="1"/>
  <c r="K149" i="11"/>
  <c r="L149" i="11" s="1"/>
  <c r="K150" i="11"/>
  <c r="L150" i="11" s="1"/>
  <c r="K151" i="11"/>
  <c r="L151" i="11" s="1"/>
  <c r="K152" i="11"/>
  <c r="L152" i="11" s="1"/>
  <c r="K153" i="11"/>
  <c r="L153" i="11" s="1"/>
  <c r="K154" i="11"/>
  <c r="L154" i="11" s="1"/>
  <c r="K155" i="11"/>
  <c r="L155" i="11" s="1"/>
  <c r="K156" i="11"/>
  <c r="L156" i="11" s="1"/>
  <c r="K157" i="11"/>
  <c r="L157" i="11" s="1"/>
  <c r="K158" i="11"/>
  <c r="L158" i="11" s="1"/>
  <c r="K159" i="11"/>
  <c r="L159" i="11" s="1"/>
  <c r="K160" i="11"/>
  <c r="L160" i="11" s="1"/>
  <c r="K161" i="11"/>
  <c r="L161" i="11" s="1"/>
  <c r="K162" i="11"/>
  <c r="L162" i="11" s="1"/>
  <c r="K163" i="11"/>
  <c r="L163" i="11" s="1"/>
  <c r="K164" i="11"/>
  <c r="L164" i="11" s="1"/>
  <c r="K165" i="11"/>
  <c r="L165" i="11" s="1"/>
  <c r="K166" i="11"/>
  <c r="L166" i="11" s="1"/>
  <c r="K167" i="11"/>
  <c r="L167" i="11" s="1"/>
  <c r="K168" i="11"/>
  <c r="L168" i="11" s="1"/>
  <c r="K169" i="11"/>
  <c r="L169" i="11" s="1"/>
  <c r="K170" i="11"/>
  <c r="L170" i="11" s="1"/>
  <c r="K171" i="11"/>
  <c r="L171" i="11" s="1"/>
  <c r="K172" i="11"/>
  <c r="L172" i="11" s="1"/>
  <c r="K173" i="11"/>
  <c r="L173" i="11" s="1"/>
  <c r="K174" i="11"/>
  <c r="L174" i="11" s="1"/>
  <c r="K175" i="11"/>
  <c r="L175" i="11" s="1"/>
  <c r="K176" i="11"/>
  <c r="L176" i="11" s="1"/>
  <c r="K177" i="11"/>
  <c r="L177" i="11" s="1"/>
  <c r="K178" i="11"/>
  <c r="L178" i="11" s="1"/>
  <c r="K179" i="11"/>
  <c r="L179" i="11" s="1"/>
  <c r="K180" i="11"/>
  <c r="L180" i="11" s="1"/>
  <c r="K181" i="11"/>
  <c r="L181" i="11" s="1"/>
  <c r="K182" i="11"/>
  <c r="L182" i="11" s="1"/>
  <c r="K183" i="11"/>
  <c r="L183" i="11" s="1"/>
  <c r="K184" i="11"/>
  <c r="L184" i="11" s="1"/>
  <c r="K185" i="11"/>
  <c r="L185" i="11" s="1"/>
  <c r="K186" i="11"/>
  <c r="L186" i="11" s="1"/>
  <c r="K187" i="11"/>
  <c r="L187" i="11" s="1"/>
  <c r="K188" i="11"/>
  <c r="L188" i="11" s="1"/>
  <c r="K189" i="11"/>
  <c r="L189" i="11" s="1"/>
  <c r="K190" i="11"/>
  <c r="L190" i="11" s="1"/>
  <c r="K191" i="11"/>
  <c r="L191" i="11" s="1"/>
  <c r="K192" i="11"/>
  <c r="L192" i="11" s="1"/>
  <c r="K193" i="11"/>
  <c r="L193" i="11" s="1"/>
  <c r="K194" i="11"/>
  <c r="L194" i="11" s="1"/>
  <c r="K195" i="11"/>
  <c r="L195" i="11" s="1"/>
  <c r="K196" i="11"/>
  <c r="L196" i="11" s="1"/>
  <c r="K197" i="11"/>
  <c r="L197" i="11" s="1"/>
  <c r="K198" i="11"/>
  <c r="L198" i="11" s="1"/>
  <c r="K199" i="11"/>
  <c r="L199" i="11" s="1"/>
  <c r="K200" i="11"/>
  <c r="L200" i="11" s="1"/>
  <c r="K201" i="11"/>
  <c r="L201" i="11" s="1"/>
  <c r="K202" i="11"/>
  <c r="L202" i="11" s="1"/>
  <c r="K203" i="11"/>
  <c r="L203" i="11" s="1"/>
  <c r="K204" i="11"/>
  <c r="L204" i="11" s="1"/>
  <c r="K205" i="11"/>
  <c r="L205" i="11" s="1"/>
  <c r="K206" i="11"/>
  <c r="L206" i="11" s="1"/>
  <c r="K207" i="11"/>
  <c r="L207" i="11" s="1"/>
  <c r="K208" i="11"/>
  <c r="L208" i="11" s="1"/>
  <c r="K209" i="11"/>
  <c r="L209" i="11" s="1"/>
  <c r="K210" i="11"/>
  <c r="L210" i="11" s="1"/>
  <c r="K211" i="11"/>
  <c r="L211" i="11" s="1"/>
  <c r="K212" i="11"/>
  <c r="L212" i="11" s="1"/>
  <c r="K213" i="11"/>
  <c r="L213" i="11" s="1"/>
  <c r="K214" i="11"/>
  <c r="L214" i="11" s="1"/>
  <c r="K215" i="11"/>
  <c r="L215" i="11" s="1"/>
  <c r="K216" i="11"/>
  <c r="L216" i="11" s="1"/>
  <c r="K217" i="11"/>
  <c r="L217" i="11" s="1"/>
  <c r="K218" i="11"/>
  <c r="L218" i="11" s="1"/>
  <c r="K219" i="11"/>
  <c r="L219" i="11" s="1"/>
  <c r="K220" i="11"/>
  <c r="L220" i="11" s="1"/>
  <c r="K221" i="11"/>
  <c r="L221" i="11" s="1"/>
  <c r="K222" i="11"/>
  <c r="L222" i="11" s="1"/>
  <c r="K223" i="11"/>
  <c r="L223" i="11" s="1"/>
  <c r="K224" i="11"/>
  <c r="L224" i="11" s="1"/>
  <c r="K225" i="11"/>
  <c r="L225" i="11" s="1"/>
  <c r="K226" i="11"/>
  <c r="L226" i="11" s="1"/>
  <c r="K227" i="11"/>
  <c r="L227" i="11" s="1"/>
  <c r="K228" i="11"/>
  <c r="L228" i="11" s="1"/>
  <c r="K229" i="11"/>
  <c r="L229" i="11" s="1"/>
  <c r="K230" i="11"/>
  <c r="L230" i="11" s="1"/>
  <c r="K231" i="11"/>
  <c r="L231" i="11" s="1"/>
  <c r="K232" i="11"/>
  <c r="L232" i="11" s="1"/>
  <c r="K233" i="11"/>
  <c r="L233" i="11" s="1"/>
  <c r="K234" i="11"/>
  <c r="L234" i="11" s="1"/>
  <c r="K235" i="11"/>
  <c r="L235" i="11" s="1"/>
  <c r="K236" i="11"/>
  <c r="L236" i="11" s="1"/>
  <c r="K237" i="11"/>
  <c r="L237" i="11" s="1"/>
  <c r="K238" i="11"/>
  <c r="L238" i="11" s="1"/>
  <c r="K239" i="11"/>
  <c r="L239" i="11" s="1"/>
  <c r="K240" i="11"/>
  <c r="L240" i="11" s="1"/>
  <c r="K241" i="11"/>
  <c r="L241" i="11" s="1"/>
  <c r="K242" i="11"/>
  <c r="L242" i="11" s="1"/>
  <c r="K243" i="11"/>
  <c r="L243" i="11" s="1"/>
  <c r="K244" i="11"/>
  <c r="L244" i="11" s="1"/>
  <c r="K245" i="11"/>
  <c r="L245" i="11" s="1"/>
  <c r="K246" i="11"/>
  <c r="L246" i="11" s="1"/>
  <c r="K247" i="11"/>
  <c r="L247" i="11" s="1"/>
  <c r="K248" i="11"/>
  <c r="L248" i="11" s="1"/>
  <c r="K249" i="11"/>
  <c r="L249" i="11" s="1"/>
  <c r="K250" i="11"/>
  <c r="L250" i="11" s="1"/>
  <c r="K251" i="11"/>
  <c r="L251" i="11" s="1"/>
  <c r="K252" i="11"/>
  <c r="L252" i="11" s="1"/>
  <c r="K253" i="11"/>
  <c r="L253" i="11" s="1"/>
  <c r="K254" i="11"/>
  <c r="L254" i="11" s="1"/>
  <c r="K255" i="11"/>
  <c r="L255" i="11" s="1"/>
  <c r="K256" i="11"/>
  <c r="L256" i="11" s="1"/>
  <c r="K257" i="11"/>
  <c r="L257" i="11" s="1"/>
  <c r="K258" i="11"/>
  <c r="L258" i="11" s="1"/>
  <c r="K259" i="11"/>
  <c r="L259" i="11" s="1"/>
  <c r="K260" i="11"/>
  <c r="L260" i="11" s="1"/>
  <c r="K261" i="11"/>
  <c r="L261" i="11" s="1"/>
  <c r="K262" i="11"/>
  <c r="L262" i="11" s="1"/>
  <c r="K263" i="11"/>
  <c r="L263" i="11" s="1"/>
  <c r="K264" i="11"/>
  <c r="L264" i="11" s="1"/>
  <c r="K265" i="11"/>
  <c r="L265" i="11" s="1"/>
  <c r="K266" i="11"/>
  <c r="L266" i="11" s="1"/>
  <c r="K267" i="11"/>
  <c r="L267" i="11" s="1"/>
  <c r="K268" i="11"/>
  <c r="L268" i="11" s="1"/>
  <c r="K269" i="11"/>
  <c r="L269" i="11" s="1"/>
  <c r="K270" i="11"/>
  <c r="L270" i="11" s="1"/>
  <c r="K271" i="11"/>
  <c r="L271" i="11" s="1"/>
  <c r="K272" i="11"/>
  <c r="L272" i="11" s="1"/>
  <c r="K273" i="11"/>
  <c r="L273" i="11" s="1"/>
  <c r="K274" i="11"/>
  <c r="L274" i="11" s="1"/>
  <c r="K275" i="11"/>
  <c r="L275" i="11" s="1"/>
  <c r="K276" i="11"/>
  <c r="L276" i="11" s="1"/>
  <c r="K277" i="11"/>
  <c r="L277" i="11" s="1"/>
  <c r="K278" i="11"/>
  <c r="L278" i="11" s="1"/>
  <c r="K279" i="11"/>
  <c r="L279" i="11" s="1"/>
  <c r="K280" i="11"/>
  <c r="L280" i="11" s="1"/>
  <c r="K281" i="11"/>
  <c r="L281" i="11" s="1"/>
  <c r="K282" i="11"/>
  <c r="L282" i="11" s="1"/>
  <c r="K283" i="11"/>
  <c r="L283" i="11" s="1"/>
  <c r="K284" i="11"/>
  <c r="L284" i="11" s="1"/>
  <c r="K285" i="11"/>
  <c r="L285" i="11" s="1"/>
  <c r="K286" i="11"/>
  <c r="L286" i="11" s="1"/>
  <c r="K287" i="11"/>
  <c r="L287" i="11" s="1"/>
  <c r="K288" i="11"/>
  <c r="L288" i="11" s="1"/>
  <c r="K289" i="11"/>
  <c r="L289" i="11" s="1"/>
  <c r="K290" i="11"/>
  <c r="L290" i="11" s="1"/>
  <c r="K291" i="11"/>
  <c r="L291" i="11" s="1"/>
  <c r="K292" i="11"/>
  <c r="L292" i="11" s="1"/>
  <c r="K293" i="11"/>
  <c r="L293" i="11" s="1"/>
  <c r="K294" i="11"/>
  <c r="L294" i="11" s="1"/>
  <c r="K295" i="11"/>
  <c r="L295" i="11" s="1"/>
  <c r="K296" i="11"/>
  <c r="L296" i="11" s="1"/>
  <c r="K297" i="11"/>
  <c r="L297" i="11" s="1"/>
  <c r="K298" i="11"/>
  <c r="L298" i="11" s="1"/>
  <c r="K299" i="11"/>
  <c r="L299" i="11" s="1"/>
  <c r="K300" i="11"/>
  <c r="L300" i="11" s="1"/>
  <c r="K301" i="11"/>
  <c r="L301" i="11" s="1"/>
  <c r="K302" i="11"/>
  <c r="L302" i="11" s="1"/>
  <c r="K303" i="11"/>
  <c r="L303" i="11" s="1"/>
  <c r="K304" i="11"/>
  <c r="L304" i="11" s="1"/>
  <c r="K305" i="11"/>
  <c r="L305" i="11" s="1"/>
  <c r="K306" i="11"/>
  <c r="L306" i="11" s="1"/>
  <c r="K307" i="11"/>
  <c r="L307" i="11" s="1"/>
  <c r="K308" i="11"/>
  <c r="L308" i="11" s="1"/>
  <c r="K309" i="11"/>
  <c r="L309" i="11" s="1"/>
  <c r="K310" i="11"/>
  <c r="L310" i="11" s="1"/>
  <c r="K311" i="11"/>
  <c r="L311" i="11" s="1"/>
  <c r="K312" i="11"/>
  <c r="L312" i="11" s="1"/>
  <c r="K313" i="11"/>
  <c r="L313" i="11" s="1"/>
  <c r="K314" i="11"/>
  <c r="L314" i="11" s="1"/>
  <c r="K315" i="11"/>
  <c r="L315" i="11" s="1"/>
  <c r="K316" i="11"/>
  <c r="L316" i="11" s="1"/>
  <c r="K317" i="11"/>
  <c r="L317" i="11" s="1"/>
  <c r="K318" i="11"/>
  <c r="L318" i="11" s="1"/>
  <c r="K319" i="11"/>
  <c r="L319" i="11" s="1"/>
  <c r="K320" i="11"/>
  <c r="L320" i="11" s="1"/>
  <c r="K321" i="11"/>
  <c r="L321" i="11" s="1"/>
  <c r="K322" i="11"/>
  <c r="L322" i="11" s="1"/>
  <c r="K323" i="11"/>
  <c r="L323" i="11" s="1"/>
  <c r="K324" i="11"/>
  <c r="L324" i="11" s="1"/>
  <c r="K325" i="11"/>
  <c r="L325" i="11" s="1"/>
  <c r="K326" i="11"/>
  <c r="L326" i="11" s="1"/>
  <c r="K327" i="11"/>
  <c r="L327" i="11" s="1"/>
  <c r="K328" i="11"/>
  <c r="L328" i="11" s="1"/>
  <c r="K329" i="11"/>
  <c r="L329" i="11" s="1"/>
  <c r="K330" i="11"/>
  <c r="L330" i="11" s="1"/>
  <c r="K331" i="11"/>
  <c r="L331" i="11" s="1"/>
  <c r="K332" i="11"/>
  <c r="L332" i="11" s="1"/>
  <c r="K333" i="11"/>
  <c r="L333" i="11" s="1"/>
  <c r="K334" i="11"/>
  <c r="L334" i="11" s="1"/>
  <c r="K335" i="11"/>
  <c r="L335" i="11" s="1"/>
  <c r="K336" i="11"/>
  <c r="L336" i="11" s="1"/>
  <c r="K337" i="11"/>
  <c r="L337" i="11" s="1"/>
  <c r="K338" i="11"/>
  <c r="L338" i="11" s="1"/>
  <c r="K339" i="11"/>
  <c r="L339" i="11" s="1"/>
  <c r="K340" i="11"/>
  <c r="L340" i="11" s="1"/>
  <c r="K341" i="11"/>
  <c r="L341" i="11" s="1"/>
  <c r="K342" i="11"/>
  <c r="L342" i="11" s="1"/>
  <c r="K343" i="11"/>
  <c r="L343" i="11" s="1"/>
  <c r="K344" i="11"/>
  <c r="L344" i="11" s="1"/>
  <c r="K345" i="11"/>
  <c r="L345" i="11" s="1"/>
  <c r="K346" i="11"/>
  <c r="L346" i="11" s="1"/>
  <c r="K347" i="11"/>
  <c r="L347" i="11" s="1"/>
  <c r="K348" i="11"/>
  <c r="L348" i="11" s="1"/>
  <c r="K349" i="11"/>
  <c r="L349" i="11" s="1"/>
  <c r="K350" i="11"/>
  <c r="L350" i="11" s="1"/>
  <c r="K351" i="11"/>
  <c r="L351" i="11" s="1"/>
  <c r="K352" i="11"/>
  <c r="L352" i="11" s="1"/>
  <c r="K353" i="11"/>
  <c r="L353" i="11" s="1"/>
  <c r="K354" i="11"/>
  <c r="L354" i="11" s="1"/>
  <c r="K355" i="11"/>
  <c r="L355" i="11" s="1"/>
  <c r="K356" i="11"/>
  <c r="L356" i="11" s="1"/>
  <c r="K357" i="11"/>
  <c r="L357" i="11" s="1"/>
  <c r="K358" i="11"/>
  <c r="L358" i="11" s="1"/>
  <c r="K359" i="11"/>
  <c r="L359" i="11" s="1"/>
  <c r="K360" i="11"/>
  <c r="L360" i="11" s="1"/>
  <c r="K361" i="11"/>
  <c r="L361" i="11" s="1"/>
  <c r="K362" i="11"/>
  <c r="L362" i="11" s="1"/>
  <c r="K363" i="11"/>
  <c r="L363" i="11" s="1"/>
  <c r="K364" i="11"/>
  <c r="L364" i="11" s="1"/>
  <c r="K365" i="11"/>
  <c r="L365" i="11" s="1"/>
  <c r="K366" i="11"/>
  <c r="L366" i="11" s="1"/>
  <c r="K367" i="11"/>
  <c r="L367" i="11" s="1"/>
  <c r="K368" i="11"/>
  <c r="L368" i="11" s="1"/>
  <c r="K369" i="11"/>
  <c r="L369" i="11" s="1"/>
  <c r="K370" i="11"/>
  <c r="L370" i="11" s="1"/>
  <c r="K371" i="11"/>
  <c r="L371" i="11" s="1"/>
  <c r="K372" i="11"/>
  <c r="L372" i="11" s="1"/>
  <c r="K373" i="11"/>
  <c r="L373" i="11" s="1"/>
  <c r="K374" i="11"/>
  <c r="L374" i="11" s="1"/>
  <c r="K375" i="11"/>
  <c r="L375" i="11" s="1"/>
  <c r="K376" i="11"/>
  <c r="L376" i="11" s="1"/>
  <c r="K377" i="11"/>
  <c r="L377" i="11" s="1"/>
  <c r="K378" i="11"/>
  <c r="L378" i="11" s="1"/>
  <c r="K379" i="11"/>
  <c r="L379" i="11" s="1"/>
  <c r="K380" i="11"/>
  <c r="L380" i="11" s="1"/>
  <c r="K381" i="11"/>
  <c r="L381" i="11" s="1"/>
  <c r="K382" i="11"/>
  <c r="L382" i="11" s="1"/>
  <c r="K383" i="11"/>
  <c r="L383" i="11" s="1"/>
  <c r="K384" i="11"/>
  <c r="L384" i="11" s="1"/>
  <c r="K385" i="11"/>
  <c r="L385" i="11" s="1"/>
  <c r="K386" i="11"/>
  <c r="L386" i="11" s="1"/>
  <c r="K387" i="11"/>
  <c r="L387" i="11" s="1"/>
  <c r="K388" i="11"/>
  <c r="L388" i="11" s="1"/>
  <c r="K389" i="11"/>
  <c r="L389" i="11" s="1"/>
  <c r="K390" i="11"/>
  <c r="L390" i="11" s="1"/>
  <c r="K391" i="11"/>
  <c r="L391" i="11" s="1"/>
  <c r="K392" i="11"/>
  <c r="L392" i="11" s="1"/>
  <c r="K393" i="11"/>
  <c r="L393" i="11" s="1"/>
  <c r="K394" i="11"/>
  <c r="L394" i="11" s="1"/>
  <c r="K395" i="11"/>
  <c r="L395" i="11" s="1"/>
  <c r="K396" i="11"/>
  <c r="L396" i="11" s="1"/>
  <c r="K397" i="11"/>
  <c r="L397" i="11" s="1"/>
  <c r="K398" i="11"/>
  <c r="L398" i="11" s="1"/>
  <c r="K399" i="11"/>
  <c r="L399" i="11" s="1"/>
  <c r="K400" i="11"/>
  <c r="L400" i="11" s="1"/>
  <c r="K401" i="11"/>
  <c r="L401" i="11" s="1"/>
  <c r="K402" i="11"/>
  <c r="L402" i="11" s="1"/>
  <c r="K403" i="11"/>
  <c r="L403" i="11" s="1"/>
  <c r="K404" i="11"/>
  <c r="L404" i="11" s="1"/>
  <c r="K405" i="11"/>
  <c r="L405" i="11" s="1"/>
  <c r="K406" i="11"/>
  <c r="L406" i="11" s="1"/>
  <c r="K407" i="11"/>
  <c r="L407" i="11" s="1"/>
  <c r="K408" i="11"/>
  <c r="L408" i="11" s="1"/>
  <c r="K409" i="11"/>
  <c r="L409" i="11" s="1"/>
  <c r="K410" i="11"/>
  <c r="L410" i="11" s="1"/>
  <c r="K411" i="11"/>
  <c r="L411" i="11" s="1"/>
  <c r="K412" i="11"/>
  <c r="L412" i="11" s="1"/>
  <c r="K413" i="11"/>
  <c r="L413" i="11" s="1"/>
  <c r="K414" i="11"/>
  <c r="L414" i="11" s="1"/>
  <c r="K415" i="11"/>
  <c r="L415" i="11" s="1"/>
  <c r="K416" i="11"/>
  <c r="L416" i="11" s="1"/>
  <c r="K417" i="11"/>
  <c r="L417" i="11" s="1"/>
  <c r="K418" i="11"/>
  <c r="L418" i="11" s="1"/>
  <c r="K419" i="11"/>
  <c r="L419" i="11" s="1"/>
  <c r="K420" i="11"/>
  <c r="L420" i="11" s="1"/>
  <c r="K421" i="11"/>
  <c r="L421" i="11" s="1"/>
  <c r="K422" i="11"/>
  <c r="L422" i="11" s="1"/>
  <c r="K423" i="11"/>
  <c r="L423" i="11" s="1"/>
  <c r="K424" i="11"/>
  <c r="L424" i="11" s="1"/>
  <c r="K425" i="11"/>
  <c r="L425" i="11" s="1"/>
  <c r="K426" i="11"/>
  <c r="L426" i="11" s="1"/>
  <c r="K427" i="11"/>
  <c r="L427" i="11" s="1"/>
  <c r="K428" i="11"/>
  <c r="L428" i="11" s="1"/>
  <c r="K429" i="11"/>
  <c r="L429" i="11" s="1"/>
  <c r="K430" i="11"/>
  <c r="L430" i="11" s="1"/>
  <c r="K431" i="11"/>
  <c r="L431" i="11" s="1"/>
  <c r="K432" i="11"/>
  <c r="L432" i="11" s="1"/>
  <c r="K433" i="11"/>
  <c r="L433" i="11" s="1"/>
  <c r="K434" i="11"/>
  <c r="L434" i="11" s="1"/>
  <c r="K435" i="11"/>
  <c r="L435" i="11" s="1"/>
  <c r="K436" i="11"/>
  <c r="L436" i="11" s="1"/>
  <c r="K437" i="11"/>
  <c r="L437" i="11" s="1"/>
  <c r="K438" i="11"/>
  <c r="L438" i="11" s="1"/>
  <c r="K439" i="11"/>
  <c r="L439" i="11" s="1"/>
  <c r="K440" i="11"/>
  <c r="L440" i="11" s="1"/>
  <c r="K441" i="11"/>
  <c r="L441" i="11" s="1"/>
  <c r="K442" i="11"/>
  <c r="L442" i="11" s="1"/>
  <c r="K443" i="11"/>
  <c r="L443" i="11" s="1"/>
  <c r="K444" i="11"/>
  <c r="L444" i="11" s="1"/>
  <c r="K445" i="11"/>
  <c r="L445" i="11" s="1"/>
  <c r="K446" i="11"/>
  <c r="L446" i="11" s="1"/>
  <c r="K447" i="11"/>
  <c r="L447" i="11" s="1"/>
  <c r="K448" i="11"/>
  <c r="L448" i="11" s="1"/>
  <c r="K449" i="11"/>
  <c r="L449" i="11" s="1"/>
  <c r="K450" i="11"/>
  <c r="L450" i="11" s="1"/>
  <c r="K451" i="11"/>
  <c r="L451" i="11" s="1"/>
  <c r="K452" i="11"/>
  <c r="L452" i="11" s="1"/>
  <c r="K453" i="11"/>
  <c r="L453" i="11" s="1"/>
  <c r="K454" i="11"/>
  <c r="L454" i="11" s="1"/>
  <c r="K455" i="11"/>
  <c r="L455" i="11" s="1"/>
  <c r="K456" i="11"/>
  <c r="L456" i="11" s="1"/>
  <c r="K457" i="11"/>
  <c r="L457" i="11" s="1"/>
  <c r="K458" i="11"/>
  <c r="L458" i="11" s="1"/>
  <c r="K459" i="11"/>
  <c r="L459" i="11" s="1"/>
  <c r="K460" i="11"/>
  <c r="L460" i="11" s="1"/>
  <c r="K461" i="11"/>
  <c r="L461" i="11" s="1"/>
  <c r="K462" i="11"/>
  <c r="L462" i="11" s="1"/>
  <c r="K463" i="11"/>
  <c r="L463" i="11" s="1"/>
  <c r="K464" i="11"/>
  <c r="L464" i="11" s="1"/>
  <c r="K465" i="11"/>
  <c r="L465" i="11" s="1"/>
  <c r="K466" i="11"/>
  <c r="L466" i="11" s="1"/>
  <c r="K467" i="11"/>
  <c r="L467" i="11" s="1"/>
  <c r="K468" i="11"/>
  <c r="L468" i="11" s="1"/>
  <c r="K469" i="11"/>
  <c r="L469" i="11" s="1"/>
  <c r="K470" i="11"/>
  <c r="L470" i="11" s="1"/>
  <c r="K471" i="11"/>
  <c r="L471" i="11" s="1"/>
  <c r="K472" i="11"/>
  <c r="L472" i="11" s="1"/>
  <c r="K473" i="11"/>
  <c r="L473" i="11" s="1"/>
  <c r="K474" i="11"/>
  <c r="L474" i="11" s="1"/>
  <c r="K475" i="11"/>
  <c r="L475" i="11" s="1"/>
  <c r="K476" i="11"/>
  <c r="L476" i="11" s="1"/>
  <c r="K477" i="11"/>
  <c r="L477" i="11" s="1"/>
  <c r="K478" i="11"/>
  <c r="L478" i="11" s="1"/>
  <c r="K479" i="11"/>
  <c r="L479" i="11" s="1"/>
  <c r="K480" i="11"/>
  <c r="L480" i="11" s="1"/>
  <c r="K481" i="11"/>
  <c r="L481" i="11" s="1"/>
  <c r="K482" i="11"/>
  <c r="L482" i="11" s="1"/>
  <c r="K483" i="11"/>
  <c r="L483" i="11" s="1"/>
  <c r="K484" i="11"/>
  <c r="L484" i="11" s="1"/>
  <c r="K485" i="11"/>
  <c r="L485" i="11" s="1"/>
  <c r="K486" i="11"/>
  <c r="L486" i="11" s="1"/>
  <c r="K487" i="11"/>
  <c r="L487" i="11" s="1"/>
  <c r="K488" i="11"/>
  <c r="L488" i="11" s="1"/>
  <c r="K489" i="11"/>
  <c r="L489" i="11" s="1"/>
  <c r="K490" i="11"/>
  <c r="L490" i="11" s="1"/>
  <c r="K491" i="11"/>
  <c r="L491" i="11" s="1"/>
  <c r="K492" i="11"/>
  <c r="L492" i="11" s="1"/>
  <c r="K493" i="11"/>
  <c r="L493" i="11" s="1"/>
  <c r="K494" i="11"/>
  <c r="L494" i="11" s="1"/>
  <c r="K495" i="11"/>
  <c r="L495" i="11" s="1"/>
  <c r="K496" i="11"/>
  <c r="L496" i="11" s="1"/>
  <c r="K497" i="11"/>
  <c r="L497" i="11" s="1"/>
  <c r="K498" i="11"/>
  <c r="L498" i="11" s="1"/>
  <c r="K499" i="11"/>
  <c r="L499" i="11" s="1"/>
  <c r="K500" i="11"/>
  <c r="L500" i="11" s="1"/>
  <c r="K501" i="11"/>
  <c r="L501" i="11" s="1"/>
  <c r="K502" i="11"/>
  <c r="L502" i="11" s="1"/>
  <c r="K503" i="11"/>
  <c r="L503" i="11" s="1"/>
  <c r="K504" i="11"/>
  <c r="L504" i="11" s="1"/>
  <c r="K505" i="11"/>
  <c r="L505" i="11" s="1"/>
  <c r="K506" i="11"/>
  <c r="L506" i="11" s="1"/>
  <c r="K507" i="11"/>
  <c r="L507" i="11" s="1"/>
  <c r="K508" i="11"/>
  <c r="L508" i="11" s="1"/>
  <c r="K509" i="11"/>
  <c r="L509" i="11" s="1"/>
  <c r="K510" i="11"/>
  <c r="L510" i="11" s="1"/>
  <c r="K511" i="11"/>
  <c r="L511" i="11" s="1"/>
  <c r="K512" i="11"/>
  <c r="L512" i="11" s="1"/>
  <c r="K513" i="11"/>
  <c r="L513" i="11" s="1"/>
  <c r="K514" i="11"/>
  <c r="L514" i="11" s="1"/>
  <c r="K515" i="11"/>
  <c r="L515" i="11" s="1"/>
  <c r="K516" i="11"/>
  <c r="L516" i="11" s="1"/>
  <c r="K517" i="11"/>
  <c r="L517" i="11" s="1"/>
  <c r="K518" i="11"/>
  <c r="L518" i="11" s="1"/>
  <c r="K519" i="11"/>
  <c r="L519" i="11" s="1"/>
  <c r="K520" i="11"/>
  <c r="L520" i="11" s="1"/>
  <c r="K521" i="11"/>
  <c r="L521" i="11" s="1"/>
  <c r="K522" i="11"/>
  <c r="L522" i="11" s="1"/>
  <c r="K523" i="11"/>
  <c r="L523" i="11" s="1"/>
  <c r="K524" i="11"/>
  <c r="L524" i="11" s="1"/>
  <c r="K525" i="11"/>
  <c r="L525" i="11" s="1"/>
  <c r="K526" i="11"/>
  <c r="L526" i="11" s="1"/>
  <c r="K527" i="11"/>
  <c r="L527" i="11" s="1"/>
  <c r="K528" i="11"/>
  <c r="L528" i="11" s="1"/>
  <c r="K529" i="11"/>
  <c r="L529" i="11" s="1"/>
  <c r="K530" i="11"/>
  <c r="L530" i="11" s="1"/>
  <c r="K531" i="11"/>
  <c r="L531" i="11" s="1"/>
  <c r="K532" i="11"/>
  <c r="L532" i="11" s="1"/>
  <c r="K533" i="11"/>
  <c r="L533" i="11" s="1"/>
  <c r="K534" i="11"/>
  <c r="L534" i="11" s="1"/>
  <c r="K535" i="11"/>
  <c r="L535" i="11" s="1"/>
  <c r="K536" i="11"/>
  <c r="L536" i="11" s="1"/>
  <c r="K537" i="11"/>
  <c r="L537" i="11" s="1"/>
  <c r="K538" i="11"/>
  <c r="L538" i="11" s="1"/>
  <c r="K539" i="11"/>
  <c r="L539" i="11" s="1"/>
  <c r="K540" i="11"/>
  <c r="L540" i="11" s="1"/>
  <c r="K541" i="11"/>
  <c r="L541" i="11" s="1"/>
  <c r="K542" i="11"/>
  <c r="L542" i="11" s="1"/>
  <c r="K543" i="11"/>
  <c r="L543" i="11" s="1"/>
  <c r="K544" i="11"/>
  <c r="L544" i="11" s="1"/>
  <c r="K545" i="11"/>
  <c r="L545" i="11" s="1"/>
  <c r="K546" i="11"/>
  <c r="L546" i="11" s="1"/>
  <c r="K547" i="11"/>
  <c r="L547" i="11" s="1"/>
  <c r="K548" i="11"/>
  <c r="L548" i="11" s="1"/>
  <c r="K549" i="11"/>
  <c r="L549" i="11" s="1"/>
  <c r="K550" i="11"/>
  <c r="L550" i="11" s="1"/>
  <c r="K551" i="11"/>
  <c r="L551" i="11" s="1"/>
  <c r="K552" i="11"/>
  <c r="L552" i="11" s="1"/>
  <c r="K553" i="11"/>
  <c r="L553" i="11" s="1"/>
  <c r="K554" i="11"/>
  <c r="L554" i="11" s="1"/>
  <c r="K555" i="11"/>
  <c r="L555" i="11" s="1"/>
  <c r="K556" i="11"/>
  <c r="L556" i="11" s="1"/>
  <c r="K557" i="11"/>
  <c r="L557" i="11" s="1"/>
  <c r="K558" i="11"/>
  <c r="L558" i="11" s="1"/>
  <c r="K559" i="11"/>
  <c r="L559" i="11" s="1"/>
  <c r="K560" i="11"/>
  <c r="L560" i="11" s="1"/>
  <c r="K561" i="11"/>
  <c r="L561" i="11" s="1"/>
  <c r="K562" i="11"/>
  <c r="L562" i="11" s="1"/>
  <c r="K563" i="11"/>
  <c r="L563" i="11" s="1"/>
  <c r="K564" i="11"/>
  <c r="L564" i="11" s="1"/>
  <c r="K565" i="11"/>
  <c r="L565" i="11" s="1"/>
  <c r="K566" i="11"/>
  <c r="L566" i="11" s="1"/>
  <c r="K567" i="11"/>
  <c r="L567" i="11" s="1"/>
  <c r="K568" i="11"/>
  <c r="L568" i="11" s="1"/>
  <c r="K569" i="11"/>
  <c r="L569" i="11" s="1"/>
  <c r="K570" i="11"/>
  <c r="L570" i="11" s="1"/>
  <c r="K571" i="11"/>
  <c r="L571" i="11" s="1"/>
  <c r="K572" i="11"/>
  <c r="L572" i="11" s="1"/>
  <c r="K573" i="11"/>
  <c r="L573" i="11" s="1"/>
  <c r="K574" i="11"/>
  <c r="L574" i="11" s="1"/>
  <c r="K575" i="11"/>
  <c r="L575" i="11" s="1"/>
  <c r="K576" i="11"/>
  <c r="L576" i="11" s="1"/>
  <c r="K577" i="11"/>
  <c r="L577" i="11" s="1"/>
  <c r="K578" i="11"/>
  <c r="L578" i="11" s="1"/>
  <c r="K579" i="11"/>
  <c r="L579" i="11" s="1"/>
  <c r="K580" i="11"/>
  <c r="L580" i="11" s="1"/>
  <c r="K581" i="11"/>
  <c r="L581" i="11" s="1"/>
  <c r="K582" i="11"/>
  <c r="L582" i="11" s="1"/>
  <c r="K583" i="11"/>
  <c r="L583" i="11" s="1"/>
  <c r="K584" i="11"/>
  <c r="L584" i="11" s="1"/>
  <c r="K585" i="11"/>
  <c r="L585" i="11" s="1"/>
  <c r="K586" i="11"/>
  <c r="L586" i="11" s="1"/>
  <c r="K587" i="11"/>
  <c r="L587" i="11" s="1"/>
  <c r="K588" i="11"/>
  <c r="L588" i="11" s="1"/>
  <c r="K589" i="11"/>
  <c r="L589" i="11" s="1"/>
  <c r="K590" i="11"/>
  <c r="L590" i="11" s="1"/>
  <c r="K591" i="11"/>
  <c r="L591" i="11" s="1"/>
  <c r="K592" i="11"/>
  <c r="L592" i="11" s="1"/>
  <c r="K593" i="11"/>
  <c r="L593" i="11" s="1"/>
  <c r="K594" i="11"/>
  <c r="L594" i="11" s="1"/>
  <c r="K595" i="11"/>
  <c r="L595" i="11" s="1"/>
  <c r="K596" i="11"/>
  <c r="L596" i="11" s="1"/>
  <c r="K597" i="11"/>
  <c r="L597" i="11" s="1"/>
  <c r="K598" i="11"/>
  <c r="L598" i="11" s="1"/>
  <c r="K599" i="11"/>
  <c r="L599" i="11" s="1"/>
  <c r="K600" i="11"/>
  <c r="L600" i="11" s="1"/>
  <c r="K601" i="11"/>
  <c r="L601" i="11" s="1"/>
  <c r="K602" i="11"/>
  <c r="L602" i="11" s="1"/>
  <c r="K603" i="11"/>
  <c r="L603" i="11" s="1"/>
  <c r="K604" i="11"/>
  <c r="L604" i="11" s="1"/>
  <c r="K605" i="11"/>
  <c r="L605" i="11" s="1"/>
  <c r="K606" i="11"/>
  <c r="L606" i="11" s="1"/>
  <c r="K607" i="11"/>
  <c r="L607" i="11" s="1"/>
  <c r="K608" i="11"/>
  <c r="L608" i="11" s="1"/>
  <c r="K609" i="11"/>
  <c r="L609" i="11" s="1"/>
  <c r="K610" i="11"/>
  <c r="L610" i="11" s="1"/>
  <c r="K611" i="11"/>
  <c r="L611" i="11" s="1"/>
  <c r="K612" i="11"/>
  <c r="L612" i="11" s="1"/>
  <c r="K613" i="11"/>
  <c r="L613" i="11" s="1"/>
  <c r="K614" i="11"/>
  <c r="L614" i="11" s="1"/>
  <c r="K615" i="11"/>
  <c r="L615" i="11" s="1"/>
  <c r="K616" i="11"/>
  <c r="L616" i="11" s="1"/>
  <c r="K617" i="11"/>
  <c r="L617" i="11" s="1"/>
  <c r="K618" i="11"/>
  <c r="L618" i="11" s="1"/>
  <c r="K619" i="11"/>
  <c r="L619" i="11" s="1"/>
  <c r="K620" i="11"/>
  <c r="L620" i="11" s="1"/>
  <c r="K621" i="11"/>
  <c r="L621" i="11" s="1"/>
  <c r="K622" i="11"/>
  <c r="L622" i="11" s="1"/>
  <c r="K623" i="11"/>
  <c r="L623" i="11" s="1"/>
  <c r="K624" i="11"/>
  <c r="L624" i="11" s="1"/>
  <c r="K625" i="11"/>
  <c r="L625" i="11" s="1"/>
  <c r="K626" i="11"/>
  <c r="L626" i="11" s="1"/>
  <c r="K627" i="11"/>
  <c r="L627" i="11" s="1"/>
  <c r="K628" i="11"/>
  <c r="L628" i="11" s="1"/>
  <c r="K629" i="11"/>
  <c r="L629" i="11" s="1"/>
  <c r="K630" i="11"/>
  <c r="L630" i="11" s="1"/>
  <c r="K631" i="11"/>
  <c r="L631" i="11" s="1"/>
  <c r="K632" i="11"/>
  <c r="L632" i="11" s="1"/>
  <c r="K633" i="11"/>
  <c r="L633" i="11" s="1"/>
  <c r="K634" i="11"/>
  <c r="L634" i="11" s="1"/>
  <c r="K635" i="11"/>
  <c r="L635" i="11" s="1"/>
  <c r="K636" i="11"/>
  <c r="L636" i="11" s="1"/>
  <c r="K637" i="11"/>
  <c r="L637" i="11" s="1"/>
  <c r="K638" i="11"/>
  <c r="L638" i="11" s="1"/>
  <c r="K639" i="11"/>
  <c r="L639" i="11" s="1"/>
  <c r="K640" i="11"/>
  <c r="L640" i="11" s="1"/>
  <c r="K641" i="11"/>
  <c r="L641" i="11" s="1"/>
  <c r="K642" i="11"/>
  <c r="L642" i="11" s="1"/>
  <c r="K643" i="11"/>
  <c r="L643" i="11" s="1"/>
  <c r="K644" i="11"/>
  <c r="L644" i="11" s="1"/>
  <c r="K645" i="11"/>
  <c r="L645" i="11" s="1"/>
  <c r="K646" i="11"/>
  <c r="L646" i="11" s="1"/>
  <c r="K647" i="11"/>
  <c r="L647" i="11" s="1"/>
  <c r="K648" i="11"/>
  <c r="L648" i="11" s="1"/>
  <c r="K649" i="11"/>
  <c r="L649" i="11" s="1"/>
  <c r="K650" i="11"/>
  <c r="L650" i="11" s="1"/>
  <c r="K651" i="11"/>
  <c r="L651" i="11" s="1"/>
  <c r="K652" i="11"/>
  <c r="L652" i="11" s="1"/>
  <c r="K653" i="11"/>
  <c r="L653" i="11" s="1"/>
  <c r="K654" i="11"/>
  <c r="L654" i="11" s="1"/>
  <c r="K655" i="11"/>
  <c r="L655" i="11" s="1"/>
  <c r="K656" i="11"/>
  <c r="L656" i="11" s="1"/>
  <c r="K657" i="11"/>
  <c r="L657" i="11" s="1"/>
  <c r="K658" i="11"/>
  <c r="L658" i="11" s="1"/>
  <c r="K659" i="11"/>
  <c r="L659" i="11" s="1"/>
  <c r="K660" i="11"/>
  <c r="L660" i="11" s="1"/>
  <c r="K661" i="11"/>
  <c r="L661" i="11" s="1"/>
  <c r="K662" i="11"/>
  <c r="L662" i="11" s="1"/>
  <c r="K663" i="11"/>
  <c r="L663" i="11" s="1"/>
  <c r="K664" i="11"/>
  <c r="L664" i="11" s="1"/>
  <c r="K665" i="11"/>
  <c r="L665" i="11" s="1"/>
  <c r="K666" i="11"/>
  <c r="L666" i="11" s="1"/>
  <c r="K667" i="11"/>
  <c r="L667" i="11" s="1"/>
  <c r="K668" i="11"/>
  <c r="L668" i="11" s="1"/>
  <c r="K669" i="11"/>
  <c r="L669" i="11" s="1"/>
  <c r="K670" i="11"/>
  <c r="L670" i="11" s="1"/>
  <c r="K671" i="11"/>
  <c r="L671" i="11" s="1"/>
  <c r="K672" i="11"/>
  <c r="L672" i="11" s="1"/>
  <c r="K673" i="11"/>
  <c r="L673" i="11" s="1"/>
  <c r="K674" i="11"/>
  <c r="L674" i="11" s="1"/>
  <c r="K675" i="11"/>
  <c r="L675" i="11" s="1"/>
  <c r="K676" i="11"/>
  <c r="L676" i="11" s="1"/>
  <c r="K677" i="11"/>
  <c r="L677" i="11" s="1"/>
  <c r="K678" i="11"/>
  <c r="L678" i="11" s="1"/>
  <c r="K679" i="11"/>
  <c r="L679" i="11" s="1"/>
  <c r="K680" i="11"/>
  <c r="L680" i="11" s="1"/>
  <c r="K681" i="11"/>
  <c r="L681" i="11" s="1"/>
  <c r="K682" i="11"/>
  <c r="L682" i="11" s="1"/>
  <c r="K683" i="11"/>
  <c r="L683" i="11" s="1"/>
  <c r="K684" i="11"/>
  <c r="L684" i="11" s="1"/>
  <c r="K685" i="11"/>
  <c r="L685" i="11" s="1"/>
  <c r="K686" i="11"/>
  <c r="L686" i="11" s="1"/>
  <c r="K687" i="11"/>
  <c r="L687" i="11" s="1"/>
  <c r="K688" i="11"/>
  <c r="L688" i="11" s="1"/>
  <c r="K689" i="11"/>
  <c r="L689" i="11" s="1"/>
  <c r="K690" i="11"/>
  <c r="L690" i="11" s="1"/>
  <c r="K691" i="11"/>
  <c r="L691" i="11" s="1"/>
  <c r="K692" i="11"/>
  <c r="L692" i="11" s="1"/>
  <c r="K693" i="11"/>
  <c r="L693" i="11" s="1"/>
  <c r="K694" i="11"/>
  <c r="L694" i="11" s="1"/>
  <c r="K695" i="11"/>
  <c r="L695" i="11" s="1"/>
  <c r="K696" i="11"/>
  <c r="L696" i="11" s="1"/>
  <c r="K697" i="11"/>
  <c r="L697" i="11" s="1"/>
  <c r="K698" i="11"/>
  <c r="L698" i="11" s="1"/>
  <c r="K699" i="11"/>
  <c r="L699" i="11" s="1"/>
  <c r="K700" i="11"/>
  <c r="L700" i="11" s="1"/>
  <c r="K701" i="11"/>
  <c r="L701" i="11" s="1"/>
  <c r="K702" i="11"/>
  <c r="L702" i="11" s="1"/>
  <c r="K703" i="11"/>
  <c r="L703" i="11" s="1"/>
  <c r="K704" i="11"/>
  <c r="L704" i="11" s="1"/>
  <c r="K705" i="11"/>
  <c r="L705" i="11" s="1"/>
  <c r="K706" i="11"/>
  <c r="L706" i="11" s="1"/>
  <c r="K707" i="11"/>
  <c r="L707" i="11" s="1"/>
  <c r="K708" i="11"/>
  <c r="L708" i="11" s="1"/>
  <c r="K709" i="11"/>
  <c r="L709" i="11" s="1"/>
  <c r="K710" i="11"/>
  <c r="L710" i="11" s="1"/>
  <c r="K711" i="11"/>
  <c r="L711" i="11" s="1"/>
  <c r="K712" i="11"/>
  <c r="L712" i="11" s="1"/>
  <c r="K713" i="11"/>
  <c r="L713" i="11" s="1"/>
  <c r="K714" i="11"/>
  <c r="L714" i="11" s="1"/>
  <c r="K715" i="11"/>
  <c r="L715" i="11" s="1"/>
  <c r="K716" i="11"/>
  <c r="L716" i="11" s="1"/>
  <c r="K717" i="11"/>
  <c r="L717" i="11" s="1"/>
  <c r="K718" i="11"/>
  <c r="L718" i="11" s="1"/>
  <c r="K719" i="11"/>
  <c r="L719" i="11" s="1"/>
  <c r="K720" i="11"/>
  <c r="L720" i="11" s="1"/>
  <c r="K721" i="11"/>
  <c r="L721" i="11" s="1"/>
  <c r="K722" i="11"/>
  <c r="L722" i="11" s="1"/>
  <c r="K723" i="11"/>
  <c r="L723" i="11" s="1"/>
  <c r="K724" i="11"/>
  <c r="L724" i="11" s="1"/>
  <c r="K725" i="11"/>
  <c r="L725" i="11" s="1"/>
  <c r="K726" i="11"/>
  <c r="L726" i="11" s="1"/>
  <c r="K727" i="11"/>
  <c r="L727" i="11" s="1"/>
  <c r="K728" i="11"/>
  <c r="L728" i="11" s="1"/>
  <c r="K729" i="11"/>
  <c r="L729" i="11" s="1"/>
  <c r="K730" i="11"/>
  <c r="L730" i="11" s="1"/>
  <c r="K731" i="11"/>
  <c r="L731" i="11" s="1"/>
  <c r="K732" i="11"/>
  <c r="L732" i="11" s="1"/>
  <c r="K733" i="11"/>
  <c r="L733" i="11" s="1"/>
  <c r="K734" i="11"/>
  <c r="L734" i="11" s="1"/>
  <c r="K735" i="11"/>
  <c r="L735" i="11" s="1"/>
  <c r="K736" i="11"/>
  <c r="L736" i="11" s="1"/>
  <c r="K737" i="11"/>
  <c r="L737" i="11" s="1"/>
  <c r="K738" i="11"/>
  <c r="L738" i="11" s="1"/>
  <c r="K739" i="11"/>
  <c r="L739" i="11" s="1"/>
  <c r="K740" i="11"/>
  <c r="L740" i="11" s="1"/>
  <c r="K741" i="11"/>
  <c r="L741" i="11" s="1"/>
  <c r="K742" i="11"/>
  <c r="L742" i="11" s="1"/>
  <c r="K743" i="11"/>
  <c r="L743" i="11" s="1"/>
  <c r="K744" i="11"/>
  <c r="L744" i="11" s="1"/>
  <c r="K745" i="11"/>
  <c r="L745" i="11" s="1"/>
  <c r="K746" i="11"/>
  <c r="L746" i="11" s="1"/>
  <c r="K747" i="11"/>
  <c r="L747" i="11" s="1"/>
  <c r="K748" i="11"/>
  <c r="L748" i="11" s="1"/>
  <c r="K749" i="11"/>
  <c r="L749" i="11" s="1"/>
  <c r="K750" i="11"/>
  <c r="L750" i="11" s="1"/>
  <c r="K751" i="11"/>
  <c r="L751" i="11" s="1"/>
  <c r="K752" i="11"/>
  <c r="L752" i="11" s="1"/>
  <c r="K753" i="11"/>
  <c r="L753" i="11" s="1"/>
  <c r="K754" i="11"/>
  <c r="L754" i="11" s="1"/>
  <c r="K755" i="11"/>
  <c r="L755" i="11" s="1"/>
  <c r="K756" i="11"/>
  <c r="L756" i="11" s="1"/>
  <c r="K757" i="11"/>
  <c r="L757" i="11" s="1"/>
  <c r="K758" i="11"/>
  <c r="L758" i="11" s="1"/>
  <c r="K759" i="11"/>
  <c r="L759" i="11" s="1"/>
  <c r="K760" i="11"/>
  <c r="L760" i="11" s="1"/>
  <c r="K761" i="11"/>
  <c r="L761" i="11" s="1"/>
  <c r="K762" i="11"/>
  <c r="L762" i="11" s="1"/>
  <c r="K763" i="11"/>
  <c r="L763" i="11" s="1"/>
  <c r="K764" i="11"/>
  <c r="L764" i="11" s="1"/>
  <c r="K765" i="11"/>
  <c r="L765" i="11" s="1"/>
  <c r="K766" i="11"/>
  <c r="L766" i="11" s="1"/>
  <c r="K767" i="11"/>
  <c r="L767" i="11" s="1"/>
  <c r="K768" i="11"/>
  <c r="L768" i="11" s="1"/>
  <c r="K769" i="11"/>
  <c r="L769" i="11" s="1"/>
  <c r="K770" i="11"/>
  <c r="L770" i="11" s="1"/>
  <c r="K771" i="11"/>
  <c r="L771" i="11" s="1"/>
  <c r="K772" i="11"/>
  <c r="L772" i="11" s="1"/>
  <c r="K773" i="11"/>
  <c r="L773" i="11" s="1"/>
  <c r="K774" i="11"/>
  <c r="L774" i="11" s="1"/>
  <c r="K775" i="11"/>
  <c r="L775" i="11" s="1"/>
  <c r="K776" i="11"/>
  <c r="L776" i="11" s="1"/>
  <c r="K777" i="11"/>
  <c r="L777" i="11" s="1"/>
  <c r="K778" i="11"/>
  <c r="L778" i="11" s="1"/>
  <c r="K779" i="11"/>
  <c r="L779" i="11" s="1"/>
  <c r="K780" i="11"/>
  <c r="L780" i="11" s="1"/>
  <c r="K781" i="11"/>
  <c r="L781" i="11" s="1"/>
  <c r="K782" i="11"/>
  <c r="L782" i="11" s="1"/>
  <c r="K783" i="11"/>
  <c r="L783" i="11" s="1"/>
  <c r="K784" i="11"/>
  <c r="L784" i="11" s="1"/>
  <c r="K785" i="11"/>
  <c r="L785" i="11" s="1"/>
  <c r="K786" i="11"/>
  <c r="L786" i="11" s="1"/>
  <c r="K787" i="11"/>
  <c r="L787" i="11" s="1"/>
  <c r="K788" i="11"/>
  <c r="L788" i="11" s="1"/>
  <c r="K789" i="11"/>
  <c r="L789" i="11" s="1"/>
  <c r="K790" i="11"/>
  <c r="L790" i="11" s="1"/>
  <c r="K791" i="11"/>
  <c r="L791" i="11" s="1"/>
  <c r="K792" i="11"/>
  <c r="L792" i="11" s="1"/>
  <c r="K793" i="11"/>
  <c r="L793" i="11" s="1"/>
  <c r="K794" i="11"/>
  <c r="L794" i="11" s="1"/>
  <c r="K795" i="11"/>
  <c r="L795" i="11" s="1"/>
  <c r="K796" i="11"/>
  <c r="L796" i="11" s="1"/>
  <c r="K797" i="11"/>
  <c r="L797" i="11" s="1"/>
  <c r="K798" i="11"/>
  <c r="L798" i="11" s="1"/>
  <c r="K799" i="11"/>
  <c r="L799" i="11" s="1"/>
  <c r="K800" i="11"/>
  <c r="L800" i="11" s="1"/>
  <c r="K801" i="11"/>
  <c r="L801" i="11" s="1"/>
  <c r="K802" i="11"/>
  <c r="L802" i="11" s="1"/>
  <c r="K803" i="11"/>
  <c r="L803" i="11" s="1"/>
  <c r="K804" i="11"/>
  <c r="L804" i="11" s="1"/>
  <c r="K805" i="11"/>
  <c r="L805" i="11" s="1"/>
  <c r="K806" i="11"/>
  <c r="L806" i="11" s="1"/>
  <c r="K807" i="11"/>
  <c r="L807" i="11" s="1"/>
  <c r="K808" i="11"/>
  <c r="L808" i="11" s="1"/>
  <c r="K809" i="11"/>
  <c r="L809" i="11" s="1"/>
  <c r="K810" i="11"/>
  <c r="L810" i="11" s="1"/>
  <c r="K811" i="11"/>
  <c r="L811" i="11" s="1"/>
  <c r="K812" i="11"/>
  <c r="L812" i="11" s="1"/>
  <c r="K813" i="11"/>
  <c r="L813" i="11" s="1"/>
  <c r="K814" i="11"/>
  <c r="L814" i="11" s="1"/>
  <c r="K815" i="11"/>
  <c r="L815" i="11" s="1"/>
  <c r="K816" i="11"/>
  <c r="L816" i="11" s="1"/>
  <c r="K817" i="11"/>
  <c r="L817" i="11" s="1"/>
  <c r="K818" i="11"/>
  <c r="L818" i="11" s="1"/>
  <c r="K819" i="11"/>
  <c r="L819" i="11" s="1"/>
  <c r="K820" i="11"/>
  <c r="L820" i="11" s="1"/>
  <c r="K821" i="11"/>
  <c r="L821" i="11" s="1"/>
  <c r="K822" i="11"/>
  <c r="L822" i="11" s="1"/>
  <c r="K823" i="11"/>
  <c r="L823" i="11" s="1"/>
  <c r="K824" i="11"/>
  <c r="L824" i="11" s="1"/>
  <c r="K825" i="11"/>
  <c r="L825" i="11" s="1"/>
  <c r="K826" i="11"/>
  <c r="L826" i="11" s="1"/>
  <c r="K827" i="11"/>
  <c r="L827" i="11" s="1"/>
  <c r="K828" i="11"/>
  <c r="L828" i="11" s="1"/>
  <c r="K829" i="11"/>
  <c r="L829" i="11" s="1"/>
  <c r="K830" i="11"/>
  <c r="L830" i="11" s="1"/>
  <c r="K831" i="11"/>
  <c r="L831" i="11" s="1"/>
  <c r="K832" i="11"/>
  <c r="L832" i="11" s="1"/>
  <c r="K833" i="11"/>
  <c r="L833" i="11" s="1"/>
  <c r="K834" i="11"/>
  <c r="L834" i="11" s="1"/>
  <c r="K835" i="11"/>
  <c r="L835" i="11" s="1"/>
  <c r="K836" i="11"/>
  <c r="L836" i="11" s="1"/>
  <c r="K837" i="11"/>
  <c r="L837" i="11" s="1"/>
  <c r="K838" i="11"/>
  <c r="L838" i="11" s="1"/>
  <c r="K839" i="11"/>
  <c r="L839" i="11" s="1"/>
  <c r="K840" i="11"/>
  <c r="L840" i="11" s="1"/>
  <c r="K841" i="11"/>
  <c r="L841" i="11" s="1"/>
  <c r="K842" i="11"/>
  <c r="L842" i="11" s="1"/>
  <c r="K843" i="11"/>
  <c r="L843" i="11" s="1"/>
  <c r="K844" i="11"/>
  <c r="L844" i="11" s="1"/>
  <c r="K845" i="11"/>
  <c r="L845" i="11" s="1"/>
  <c r="K846" i="11"/>
  <c r="L846" i="11" s="1"/>
  <c r="K847" i="11"/>
  <c r="L847" i="11" s="1"/>
  <c r="K848" i="11"/>
  <c r="L848" i="11" s="1"/>
  <c r="K849" i="11"/>
  <c r="L849" i="11" s="1"/>
  <c r="K850" i="11"/>
  <c r="L850" i="11" s="1"/>
  <c r="K851" i="11"/>
  <c r="L851" i="11" s="1"/>
  <c r="K852" i="11"/>
  <c r="L852" i="11" s="1"/>
  <c r="K853" i="11"/>
  <c r="L853" i="11" s="1"/>
  <c r="K854" i="11"/>
  <c r="L854" i="11" s="1"/>
  <c r="K855" i="11"/>
  <c r="L855" i="11" s="1"/>
  <c r="K856" i="11"/>
  <c r="L856" i="11" s="1"/>
  <c r="K857" i="11"/>
  <c r="L857" i="11" s="1"/>
  <c r="K858" i="11"/>
  <c r="L858" i="11" s="1"/>
  <c r="K859" i="11"/>
  <c r="L859" i="11" s="1"/>
  <c r="K860" i="11"/>
  <c r="L860" i="11" s="1"/>
  <c r="K861" i="11"/>
  <c r="L861" i="11" s="1"/>
  <c r="K862" i="11"/>
  <c r="L862" i="11" s="1"/>
  <c r="K863" i="11"/>
  <c r="L863" i="11" s="1"/>
  <c r="K864" i="11"/>
  <c r="L864" i="11" s="1"/>
  <c r="K865" i="11"/>
  <c r="L865" i="11" s="1"/>
  <c r="K866" i="11"/>
  <c r="L866" i="11" s="1"/>
  <c r="K867" i="11"/>
  <c r="L867" i="11" s="1"/>
  <c r="K868" i="11"/>
  <c r="L868" i="11" s="1"/>
  <c r="K869" i="11"/>
  <c r="L869" i="11" s="1"/>
  <c r="K870" i="11"/>
  <c r="L870" i="11" s="1"/>
  <c r="K871" i="11"/>
  <c r="L871" i="11" s="1"/>
  <c r="K872" i="11"/>
  <c r="L872" i="11" s="1"/>
  <c r="K873" i="11"/>
  <c r="L873" i="11" s="1"/>
  <c r="K874" i="11"/>
  <c r="L874" i="11" s="1"/>
  <c r="K875" i="11"/>
  <c r="L875" i="11" s="1"/>
  <c r="K876" i="11"/>
  <c r="L876" i="11" s="1"/>
  <c r="K877" i="11"/>
  <c r="L877" i="11" s="1"/>
  <c r="K878" i="11"/>
  <c r="L878" i="11" s="1"/>
  <c r="K879" i="11"/>
  <c r="L879" i="11" s="1"/>
  <c r="K880" i="11"/>
  <c r="L880" i="11" s="1"/>
  <c r="K881" i="11"/>
  <c r="L881" i="11" s="1"/>
  <c r="K882" i="11"/>
  <c r="L882" i="11" s="1"/>
  <c r="K883" i="11"/>
  <c r="L883" i="11" s="1"/>
  <c r="K884" i="11"/>
  <c r="L884" i="11" s="1"/>
  <c r="K885" i="11"/>
  <c r="L885" i="11" s="1"/>
  <c r="K886" i="11"/>
  <c r="L886" i="11" s="1"/>
  <c r="K887" i="11"/>
  <c r="L887" i="11" s="1"/>
  <c r="K888" i="11"/>
  <c r="L888" i="11" s="1"/>
  <c r="K889" i="11"/>
  <c r="L889" i="11" s="1"/>
  <c r="K890" i="11"/>
  <c r="L890" i="11" s="1"/>
  <c r="K891" i="11"/>
  <c r="L891" i="11" s="1"/>
  <c r="K892" i="11"/>
  <c r="L892" i="11" s="1"/>
  <c r="K893" i="11"/>
  <c r="L893" i="11" s="1"/>
  <c r="K894" i="11"/>
  <c r="L894" i="11" s="1"/>
  <c r="K895" i="11"/>
  <c r="L895" i="11" s="1"/>
  <c r="K896" i="11"/>
  <c r="L896" i="11" s="1"/>
  <c r="K897" i="11"/>
  <c r="L897" i="11" s="1"/>
  <c r="K898" i="11"/>
  <c r="L898" i="11" s="1"/>
  <c r="K899" i="11"/>
  <c r="L899" i="11" s="1"/>
  <c r="K900" i="11"/>
  <c r="L900" i="11" s="1"/>
  <c r="K901" i="11"/>
  <c r="L901" i="11" s="1"/>
  <c r="K902" i="11"/>
  <c r="L902" i="11" s="1"/>
  <c r="K903" i="11"/>
  <c r="L903" i="11" s="1"/>
  <c r="K904" i="11"/>
  <c r="L904" i="11" s="1"/>
  <c r="K905" i="11"/>
  <c r="L905" i="11" s="1"/>
  <c r="K906" i="11"/>
  <c r="L906" i="11" s="1"/>
  <c r="K907" i="11"/>
  <c r="L907" i="11" s="1"/>
  <c r="K908" i="11"/>
  <c r="L908" i="11" s="1"/>
  <c r="K909" i="11"/>
  <c r="L909" i="11" s="1"/>
  <c r="K910" i="11"/>
  <c r="L910" i="11" s="1"/>
  <c r="K911" i="11"/>
  <c r="L911" i="11" s="1"/>
  <c r="K912" i="11"/>
  <c r="L912" i="11" s="1"/>
  <c r="K913" i="11"/>
  <c r="L913" i="11" s="1"/>
  <c r="K914" i="11"/>
  <c r="L914" i="11" s="1"/>
  <c r="K915" i="11"/>
  <c r="L915" i="11" s="1"/>
  <c r="K916" i="11"/>
  <c r="L916" i="11" s="1"/>
  <c r="K917" i="11"/>
  <c r="L917" i="11" s="1"/>
  <c r="K918" i="11"/>
  <c r="L918" i="11" s="1"/>
  <c r="K919" i="11"/>
  <c r="L919" i="11" s="1"/>
  <c r="K920" i="11"/>
  <c r="L920" i="11" s="1"/>
  <c r="K921" i="11"/>
  <c r="L921" i="11" s="1"/>
  <c r="K922" i="11"/>
  <c r="L922" i="11" s="1"/>
  <c r="K923" i="11"/>
  <c r="L923" i="11" s="1"/>
  <c r="K924" i="11"/>
  <c r="L924" i="11" s="1"/>
  <c r="K925" i="11"/>
  <c r="L925" i="11" s="1"/>
  <c r="K926" i="11"/>
  <c r="L926" i="11" s="1"/>
  <c r="K927" i="11"/>
  <c r="L927" i="11" s="1"/>
  <c r="K928" i="11"/>
  <c r="L928" i="11" s="1"/>
  <c r="K929" i="11"/>
  <c r="L929" i="11" s="1"/>
  <c r="K930" i="11"/>
  <c r="L930" i="11" s="1"/>
  <c r="K931" i="11"/>
  <c r="L931" i="11" s="1"/>
  <c r="K932" i="11"/>
  <c r="L932" i="11" s="1"/>
  <c r="K933" i="11"/>
  <c r="L933" i="11" s="1"/>
  <c r="K934" i="11"/>
  <c r="L934" i="11" s="1"/>
  <c r="K935" i="11"/>
  <c r="L935" i="11" s="1"/>
  <c r="K936" i="11"/>
  <c r="L936" i="11" s="1"/>
  <c r="K937" i="11"/>
  <c r="L937" i="11" s="1"/>
  <c r="K938" i="11"/>
  <c r="L938" i="11" s="1"/>
  <c r="K939" i="11"/>
  <c r="L939" i="11" s="1"/>
  <c r="K940" i="11"/>
  <c r="L940" i="11" s="1"/>
  <c r="K941" i="11"/>
  <c r="L941" i="11" s="1"/>
  <c r="K942" i="11"/>
  <c r="L942" i="11" s="1"/>
  <c r="K943" i="11"/>
  <c r="L943" i="11" s="1"/>
  <c r="K944" i="11"/>
  <c r="L944" i="11" s="1"/>
  <c r="K945" i="11"/>
  <c r="L945" i="11" s="1"/>
  <c r="K946" i="11"/>
  <c r="L946" i="11" s="1"/>
  <c r="K947" i="11"/>
  <c r="L947" i="11" s="1"/>
  <c r="K948" i="11"/>
  <c r="L948" i="11" s="1"/>
  <c r="K949" i="11"/>
  <c r="L949" i="11" s="1"/>
  <c r="K950" i="11"/>
  <c r="L950" i="11" s="1"/>
  <c r="K951" i="11"/>
  <c r="L951" i="11" s="1"/>
  <c r="K952" i="11"/>
  <c r="L952" i="11" s="1"/>
  <c r="K953" i="11"/>
  <c r="L953" i="11" s="1"/>
  <c r="K954" i="11"/>
  <c r="L954" i="11" s="1"/>
  <c r="K955" i="11"/>
  <c r="L955" i="11" s="1"/>
  <c r="K956" i="11"/>
  <c r="L956" i="11" s="1"/>
  <c r="K957" i="11"/>
  <c r="L957" i="11" s="1"/>
  <c r="K958" i="11"/>
  <c r="L958" i="11" s="1"/>
  <c r="K959" i="11"/>
  <c r="L959" i="11" s="1"/>
  <c r="K960" i="11"/>
  <c r="L960" i="11" s="1"/>
  <c r="K961" i="11"/>
  <c r="L961" i="11" s="1"/>
  <c r="K962" i="11"/>
  <c r="L962" i="11" s="1"/>
  <c r="K963" i="11"/>
  <c r="L963" i="11" s="1"/>
  <c r="K964" i="11"/>
  <c r="L964" i="11" s="1"/>
  <c r="K965" i="11"/>
  <c r="L965" i="11" s="1"/>
  <c r="K966" i="11"/>
  <c r="L966" i="11" s="1"/>
  <c r="K967" i="11"/>
  <c r="L967" i="11" s="1"/>
  <c r="K968" i="11"/>
  <c r="L968" i="11" s="1"/>
  <c r="K969" i="11"/>
  <c r="L969" i="11" s="1"/>
  <c r="K970" i="11"/>
  <c r="L970" i="11" s="1"/>
  <c r="K971" i="11"/>
  <c r="L971" i="11" s="1"/>
  <c r="K972" i="11"/>
  <c r="L972" i="11" s="1"/>
  <c r="K973" i="11"/>
  <c r="L973" i="11" s="1"/>
  <c r="K974" i="11"/>
  <c r="L974" i="11" s="1"/>
  <c r="K975" i="11"/>
  <c r="L975" i="11" s="1"/>
  <c r="K976" i="11"/>
  <c r="L976" i="11" s="1"/>
  <c r="K977" i="11"/>
  <c r="L977" i="11" s="1"/>
  <c r="K978" i="11"/>
  <c r="L978" i="11" s="1"/>
  <c r="K979" i="11"/>
  <c r="L979" i="11" s="1"/>
  <c r="K980" i="11"/>
  <c r="L980" i="11" s="1"/>
  <c r="K981" i="11"/>
  <c r="L981" i="11" s="1"/>
  <c r="K982" i="11"/>
  <c r="L982" i="11" s="1"/>
  <c r="K983" i="11"/>
  <c r="L983" i="11" s="1"/>
  <c r="K984" i="11"/>
  <c r="L984" i="11" s="1"/>
  <c r="K985" i="11"/>
  <c r="L985" i="11" s="1"/>
  <c r="K986" i="11"/>
  <c r="L986" i="11" s="1"/>
  <c r="K987" i="11"/>
  <c r="L987" i="11" s="1"/>
  <c r="K988" i="11"/>
  <c r="L988" i="11" s="1"/>
  <c r="K989" i="11"/>
  <c r="L989" i="11" s="1"/>
  <c r="K990" i="11"/>
  <c r="L990" i="11" s="1"/>
  <c r="K991" i="11"/>
  <c r="L991" i="11" s="1"/>
  <c r="K992" i="11"/>
  <c r="L992" i="11" s="1"/>
  <c r="K993" i="11"/>
  <c r="L993" i="11" s="1"/>
  <c r="K994" i="11"/>
  <c r="L994" i="11" s="1"/>
  <c r="K995" i="11"/>
  <c r="L995" i="11" s="1"/>
  <c r="K996" i="11"/>
  <c r="L996" i="11" s="1"/>
  <c r="K997" i="11"/>
  <c r="L997" i="11" s="1"/>
  <c r="K998" i="11"/>
  <c r="L998" i="11" s="1"/>
  <c r="K999" i="11"/>
  <c r="L999" i="11" s="1"/>
  <c r="K1000" i="11"/>
  <c r="L1000" i="11" s="1"/>
  <c r="K1001" i="11"/>
  <c r="L1001" i="11" s="1"/>
  <c r="K1002" i="11"/>
  <c r="L1002" i="11" s="1"/>
  <c r="K1003" i="11"/>
  <c r="L1003" i="11" s="1"/>
  <c r="K1004" i="11"/>
  <c r="L1004" i="11" s="1"/>
  <c r="K1005" i="11"/>
  <c r="L1005" i="11" s="1"/>
  <c r="K1006" i="11"/>
  <c r="L1006" i="11" s="1"/>
  <c r="K1007" i="11"/>
  <c r="L1007" i="11" s="1"/>
  <c r="K1008" i="11"/>
  <c r="L1008" i="11" s="1"/>
  <c r="K1009" i="11"/>
  <c r="L1009" i="11" s="1"/>
  <c r="K1010" i="11"/>
  <c r="L1010" i="11" s="1"/>
  <c r="K1011" i="11"/>
  <c r="L1011" i="11" s="1"/>
  <c r="K1012" i="11"/>
  <c r="L1012" i="11" s="1"/>
  <c r="K1013" i="11"/>
  <c r="L1013" i="11" s="1"/>
  <c r="K1014" i="11"/>
  <c r="L1014" i="11" s="1"/>
  <c r="K1015" i="11"/>
  <c r="L1015" i="11" s="1"/>
  <c r="K1016" i="11"/>
  <c r="L1016" i="11" s="1"/>
  <c r="K1017" i="11"/>
  <c r="L1017" i="11" s="1"/>
  <c r="K1018" i="11"/>
  <c r="L1018" i="11" s="1"/>
  <c r="K1019" i="11"/>
  <c r="L1019" i="11" s="1"/>
  <c r="K1020" i="11"/>
  <c r="L1020" i="11" s="1"/>
  <c r="K1021" i="11"/>
  <c r="L1021" i="11" s="1"/>
  <c r="K1022" i="11"/>
  <c r="L1022" i="11" s="1"/>
  <c r="K1023" i="11"/>
  <c r="L1023" i="11" s="1"/>
  <c r="K1024" i="11"/>
  <c r="L1024" i="11" s="1"/>
  <c r="K1025" i="11"/>
  <c r="L1025" i="11" s="1"/>
  <c r="K1026" i="11"/>
  <c r="L1026" i="11" s="1"/>
  <c r="K1027" i="11"/>
  <c r="L1027" i="11" s="1"/>
  <c r="K1028" i="11"/>
  <c r="L1028" i="11" s="1"/>
  <c r="K1029" i="11"/>
  <c r="L1029" i="11" s="1"/>
  <c r="K1030" i="11"/>
  <c r="L1030" i="11" s="1"/>
  <c r="K1031" i="11"/>
  <c r="L1031" i="11" s="1"/>
  <c r="K1032" i="11"/>
  <c r="L1032" i="11" s="1"/>
  <c r="K1033" i="11"/>
  <c r="L1033" i="11" s="1"/>
  <c r="K1034" i="11"/>
  <c r="L1034" i="11" s="1"/>
  <c r="K1035" i="11"/>
  <c r="L1035" i="11" s="1"/>
  <c r="K1036" i="11"/>
  <c r="L1036" i="11" s="1"/>
  <c r="K1037" i="11"/>
  <c r="L1037" i="11" s="1"/>
  <c r="K1038" i="11"/>
  <c r="L1038" i="11" s="1"/>
  <c r="K1039" i="11"/>
  <c r="L1039" i="11" s="1"/>
  <c r="K1040" i="11"/>
  <c r="L1040" i="11" s="1"/>
  <c r="K1041" i="11"/>
  <c r="L1041" i="11" s="1"/>
  <c r="K1042" i="11"/>
  <c r="L1042" i="11" s="1"/>
  <c r="K1043" i="11"/>
  <c r="L1043" i="11" s="1"/>
  <c r="K1044" i="11"/>
  <c r="L1044" i="11" s="1"/>
  <c r="K1045" i="11"/>
  <c r="L1045" i="11" s="1"/>
  <c r="K1046" i="11"/>
  <c r="L1046" i="11" s="1"/>
  <c r="K1047" i="11"/>
  <c r="L1047" i="11" s="1"/>
  <c r="K1048" i="11"/>
  <c r="L1048" i="11" s="1"/>
  <c r="K1049" i="11"/>
  <c r="L1049" i="11" s="1"/>
  <c r="K1050" i="11"/>
  <c r="L1050" i="11" s="1"/>
  <c r="K1051" i="11"/>
  <c r="L1051" i="11" s="1"/>
  <c r="K1052" i="11"/>
  <c r="L1052" i="11" s="1"/>
  <c r="K1053" i="11"/>
  <c r="L1053" i="11" s="1"/>
  <c r="K1054" i="11"/>
  <c r="L1054" i="11" s="1"/>
  <c r="K1055" i="11"/>
  <c r="L1055" i="11" s="1"/>
  <c r="K1056" i="11"/>
  <c r="L1056" i="11" s="1"/>
  <c r="K1057" i="11"/>
  <c r="L1057" i="11" s="1"/>
  <c r="K1058" i="11"/>
  <c r="L1058" i="11" s="1"/>
  <c r="K1059" i="11"/>
  <c r="L1059" i="11" s="1"/>
  <c r="K1060" i="11"/>
  <c r="L1060" i="11" s="1"/>
  <c r="K1061" i="11"/>
  <c r="L1061" i="11" s="1"/>
  <c r="K1062" i="11"/>
  <c r="L1062" i="11" s="1"/>
  <c r="K1063" i="11"/>
  <c r="L1063" i="11" s="1"/>
  <c r="K1064" i="11"/>
  <c r="L1064" i="11" s="1"/>
  <c r="K1065" i="11"/>
  <c r="L1065" i="11" s="1"/>
  <c r="K1066" i="11"/>
  <c r="L1066" i="11" s="1"/>
  <c r="K1067" i="11"/>
  <c r="L1067" i="11" s="1"/>
  <c r="K1068" i="11"/>
  <c r="L1068" i="11" s="1"/>
  <c r="K1069" i="11"/>
  <c r="L1069" i="11" s="1"/>
  <c r="K1070" i="11"/>
  <c r="L1070" i="11" s="1"/>
  <c r="K1071" i="11"/>
  <c r="L1071" i="11" s="1"/>
  <c r="K1072" i="11"/>
  <c r="L1072" i="11" s="1"/>
  <c r="K1073" i="11"/>
  <c r="L1073" i="11" s="1"/>
  <c r="K1074" i="11"/>
  <c r="L1074" i="11" s="1"/>
  <c r="K1075" i="11"/>
  <c r="L1075" i="11" s="1"/>
  <c r="K1076" i="11"/>
  <c r="L1076" i="11" s="1"/>
  <c r="K1077" i="11"/>
  <c r="L1077" i="11" s="1"/>
  <c r="K1078" i="11"/>
  <c r="L1078" i="11" s="1"/>
  <c r="K1079" i="11"/>
  <c r="L1079" i="11" s="1"/>
  <c r="K1080" i="11"/>
  <c r="L1080" i="11" s="1"/>
  <c r="K1081" i="11"/>
  <c r="L1081" i="11" s="1"/>
  <c r="K1082" i="11"/>
  <c r="L1082" i="11" s="1"/>
  <c r="K1083" i="11"/>
  <c r="L1083" i="11" s="1"/>
  <c r="K1084" i="11"/>
  <c r="L1084" i="11" s="1"/>
  <c r="K1085" i="11"/>
  <c r="L1085" i="11" s="1"/>
  <c r="K1086" i="11"/>
  <c r="L1086" i="11" s="1"/>
  <c r="K1087" i="11"/>
  <c r="L1087" i="11" s="1"/>
  <c r="K1088" i="11"/>
  <c r="L1088" i="11" s="1"/>
  <c r="K1089" i="11"/>
  <c r="L1089" i="11" s="1"/>
  <c r="K1090" i="11"/>
  <c r="L1090" i="11" s="1"/>
  <c r="K1091" i="11"/>
  <c r="L1091" i="11" s="1"/>
  <c r="K1092" i="11"/>
  <c r="L1092" i="11" s="1"/>
  <c r="K1093" i="11"/>
  <c r="L1093" i="11" s="1"/>
  <c r="K1094" i="11"/>
  <c r="L1094" i="11" s="1"/>
  <c r="K1095" i="11"/>
  <c r="L1095" i="11" s="1"/>
  <c r="K1096" i="11"/>
  <c r="L1096" i="11" s="1"/>
  <c r="K1097" i="11"/>
  <c r="L1097" i="11" s="1"/>
  <c r="K1098" i="11"/>
  <c r="L1098" i="11" s="1"/>
  <c r="K1099" i="11"/>
  <c r="L1099" i="11" s="1"/>
  <c r="K1100" i="11"/>
  <c r="L1100" i="11" s="1"/>
  <c r="K1101" i="11"/>
  <c r="L1101" i="11" s="1"/>
  <c r="K1102" i="11"/>
  <c r="L1102" i="11" s="1"/>
  <c r="K1103" i="11"/>
  <c r="L1103" i="11" s="1"/>
  <c r="K1104" i="11"/>
  <c r="L1104" i="11" s="1"/>
  <c r="K1105" i="11"/>
  <c r="L1105" i="11" s="1"/>
  <c r="K1106" i="11"/>
  <c r="L1106" i="11" s="1"/>
  <c r="K1107" i="11"/>
  <c r="L1107" i="11" s="1"/>
  <c r="K1108" i="11"/>
  <c r="L1108" i="11" s="1"/>
  <c r="K1109" i="11"/>
  <c r="L1109" i="11" s="1"/>
  <c r="K1110" i="11"/>
  <c r="L1110" i="11" s="1"/>
  <c r="K1111" i="11"/>
  <c r="L1111" i="11" s="1"/>
  <c r="K1112" i="11"/>
  <c r="L1112" i="11" s="1"/>
  <c r="K1113" i="11"/>
  <c r="L1113" i="11" s="1"/>
  <c r="K1114" i="11"/>
  <c r="L1114" i="11" s="1"/>
  <c r="K1115" i="11"/>
  <c r="L1115" i="11" s="1"/>
  <c r="K1116" i="11"/>
  <c r="L1116" i="11" s="1"/>
  <c r="K1117" i="11"/>
  <c r="L1117" i="11" s="1"/>
  <c r="K1118" i="11"/>
  <c r="L1118" i="11" s="1"/>
  <c r="K1119" i="11"/>
  <c r="L1119" i="11" s="1"/>
  <c r="K1120" i="11"/>
  <c r="L1120" i="11" s="1"/>
  <c r="K1121" i="11"/>
  <c r="L1121" i="11" s="1"/>
  <c r="K1122" i="11"/>
  <c r="L1122" i="11" s="1"/>
  <c r="K1123" i="11"/>
  <c r="L1123" i="11" s="1"/>
  <c r="K1124" i="11"/>
  <c r="L1124" i="11" s="1"/>
  <c r="K1125" i="11"/>
  <c r="L1125" i="11" s="1"/>
  <c r="K1126" i="11"/>
  <c r="L1126" i="11" s="1"/>
  <c r="K1127" i="11"/>
  <c r="L1127" i="11" s="1"/>
  <c r="K1128" i="11"/>
  <c r="L1128" i="11" s="1"/>
  <c r="K1129" i="11"/>
  <c r="L1129" i="11" s="1"/>
  <c r="K1130" i="11"/>
  <c r="L1130" i="11" s="1"/>
  <c r="K1131" i="11"/>
  <c r="L1131" i="11" s="1"/>
  <c r="K1132" i="11"/>
  <c r="L1132" i="11" s="1"/>
  <c r="K1133" i="11"/>
  <c r="L1133" i="11" s="1"/>
  <c r="K1134" i="11"/>
  <c r="L1134" i="11" s="1"/>
  <c r="K1135" i="11"/>
  <c r="L1135" i="11" s="1"/>
  <c r="K1136" i="11"/>
  <c r="L1136" i="11" s="1"/>
  <c r="K1137" i="11"/>
  <c r="L1137" i="11" s="1"/>
  <c r="K1138" i="11"/>
  <c r="L1138" i="11" s="1"/>
  <c r="K1139" i="11"/>
  <c r="L1139" i="11" s="1"/>
  <c r="K1140" i="11"/>
  <c r="L1140" i="11" s="1"/>
  <c r="K1141" i="11"/>
  <c r="L1141" i="11" s="1"/>
  <c r="K1142" i="11"/>
  <c r="L1142" i="11" s="1"/>
  <c r="K1143" i="11"/>
  <c r="L1143" i="11" s="1"/>
  <c r="K1144" i="11"/>
  <c r="L1144" i="11" s="1"/>
  <c r="K1145" i="11"/>
  <c r="L1145" i="11" s="1"/>
  <c r="K1146" i="11"/>
  <c r="L1146" i="11" s="1"/>
  <c r="K1147" i="11"/>
  <c r="L1147" i="11" s="1"/>
  <c r="K1148" i="11"/>
  <c r="L1148" i="11" s="1"/>
  <c r="K1149" i="11"/>
  <c r="L1149" i="11" s="1"/>
  <c r="K1150" i="11"/>
  <c r="L1150" i="11" s="1"/>
  <c r="K1151" i="11"/>
  <c r="L1151" i="11" s="1"/>
  <c r="K1152" i="11"/>
  <c r="L1152" i="11" s="1"/>
  <c r="K1153" i="11"/>
  <c r="L1153" i="11" s="1"/>
  <c r="K1154" i="11"/>
  <c r="L1154" i="11" s="1"/>
  <c r="K1155" i="11"/>
  <c r="L1155" i="11" s="1"/>
  <c r="K1156" i="11"/>
  <c r="L1156" i="11" s="1"/>
  <c r="K1157" i="11"/>
  <c r="L1157" i="11" s="1"/>
  <c r="K1158" i="11"/>
  <c r="L1158" i="11" s="1"/>
  <c r="K1159" i="11"/>
  <c r="L1159" i="11" s="1"/>
  <c r="K1160" i="11"/>
  <c r="L1160" i="11" s="1"/>
  <c r="K1161" i="11"/>
  <c r="L1161" i="11" s="1"/>
  <c r="K1162" i="11"/>
  <c r="L1162" i="11" s="1"/>
  <c r="K1163" i="11"/>
  <c r="L1163" i="11" s="1"/>
  <c r="K1164" i="11"/>
  <c r="L1164" i="11" s="1"/>
  <c r="K1165" i="11"/>
  <c r="L1165" i="11" s="1"/>
  <c r="K1166" i="11"/>
  <c r="L1166" i="11" s="1"/>
  <c r="K1167" i="11"/>
  <c r="L1167" i="11" s="1"/>
  <c r="K1168" i="11"/>
  <c r="L1168" i="11" s="1"/>
  <c r="K1169" i="11"/>
  <c r="L1169" i="11" s="1"/>
  <c r="K1170" i="11"/>
  <c r="L1170" i="11" s="1"/>
  <c r="K1171" i="11"/>
  <c r="L1171" i="11" s="1"/>
  <c r="K1172" i="11"/>
  <c r="L1172" i="11" s="1"/>
  <c r="K1173" i="11"/>
  <c r="L1173" i="11" s="1"/>
  <c r="K1174" i="11"/>
  <c r="L1174" i="11" s="1"/>
  <c r="K1175" i="11"/>
  <c r="L1175" i="11" s="1"/>
  <c r="K1176" i="11"/>
  <c r="L1176" i="11" s="1"/>
  <c r="K1177" i="11"/>
  <c r="L1177" i="11" s="1"/>
  <c r="K1178" i="11"/>
  <c r="L1178" i="11" s="1"/>
  <c r="K1179" i="11"/>
  <c r="L1179" i="11" s="1"/>
  <c r="K1180" i="11"/>
  <c r="L1180" i="11" s="1"/>
  <c r="K1181" i="11"/>
  <c r="L1181" i="11" s="1"/>
  <c r="K1182" i="11"/>
  <c r="L1182" i="11" s="1"/>
  <c r="K1183" i="11"/>
  <c r="L1183" i="11" s="1"/>
  <c r="K1184" i="11"/>
  <c r="L1184" i="11" s="1"/>
  <c r="K1185" i="11"/>
  <c r="L1185" i="11" s="1"/>
  <c r="K1186" i="11"/>
  <c r="L1186" i="11" s="1"/>
  <c r="K1187" i="11"/>
  <c r="L1187" i="11" s="1"/>
  <c r="K1188" i="11"/>
  <c r="L1188" i="11" s="1"/>
  <c r="K1189" i="11"/>
  <c r="L1189" i="11" s="1"/>
  <c r="K1190" i="11"/>
  <c r="L1190" i="11" s="1"/>
  <c r="K1191" i="11"/>
  <c r="L1191" i="11" s="1"/>
  <c r="K1192" i="11"/>
  <c r="L1192" i="11" s="1"/>
  <c r="K1193" i="11"/>
  <c r="L1193" i="11" s="1"/>
  <c r="K1194" i="11"/>
  <c r="L1194" i="11" s="1"/>
  <c r="K1195" i="11"/>
  <c r="L1195" i="11" s="1"/>
  <c r="K1196" i="11"/>
  <c r="L1196" i="11" s="1"/>
  <c r="K1197" i="11"/>
  <c r="L1197" i="11" s="1"/>
  <c r="K1198" i="11"/>
  <c r="L1198" i="11" s="1"/>
  <c r="K1199" i="11"/>
  <c r="L1199" i="11" s="1"/>
  <c r="K1200" i="11"/>
  <c r="L1200" i="11" s="1"/>
  <c r="K1201" i="11"/>
  <c r="L1201" i="11" s="1"/>
  <c r="K1202" i="11"/>
  <c r="L1202" i="11" s="1"/>
  <c r="K1203" i="11"/>
  <c r="L1203" i="11" s="1"/>
  <c r="K1204" i="11"/>
  <c r="L1204" i="11" s="1"/>
  <c r="K1205" i="11"/>
  <c r="L1205" i="11" s="1"/>
  <c r="K1206" i="11"/>
  <c r="L1206" i="11" s="1"/>
  <c r="K1207" i="11"/>
  <c r="L1207" i="11" s="1"/>
  <c r="K1208" i="11"/>
  <c r="L1208" i="11" s="1"/>
  <c r="K1209" i="11"/>
  <c r="L1209" i="11" s="1"/>
  <c r="K1210" i="11"/>
  <c r="L1210" i="11" s="1"/>
  <c r="K1211" i="11"/>
  <c r="L1211" i="11" s="1"/>
  <c r="K1212" i="11"/>
  <c r="L1212" i="11" s="1"/>
  <c r="K1213" i="11"/>
  <c r="L1213" i="11" s="1"/>
  <c r="K1214" i="11"/>
  <c r="L1214" i="11" s="1"/>
  <c r="K1215" i="11"/>
  <c r="L1215" i="11" s="1"/>
  <c r="K1216" i="11"/>
  <c r="L1216" i="11" s="1"/>
  <c r="K1217" i="11"/>
  <c r="L1217" i="11" s="1"/>
  <c r="K1218" i="11"/>
  <c r="L1218" i="11" s="1"/>
  <c r="K1219" i="11"/>
  <c r="L1219" i="11" s="1"/>
  <c r="K1220" i="11"/>
  <c r="L1220" i="11" s="1"/>
  <c r="K1221" i="11"/>
  <c r="L1221" i="11" s="1"/>
  <c r="K1222" i="11"/>
  <c r="L1222" i="11" s="1"/>
  <c r="K1223" i="11"/>
  <c r="L1223" i="11" s="1"/>
  <c r="K1224" i="11"/>
  <c r="L1224" i="11" s="1"/>
  <c r="K1225" i="11"/>
  <c r="L1225" i="11" s="1"/>
  <c r="K1226" i="11"/>
  <c r="L1226" i="11" s="1"/>
  <c r="K1227" i="11"/>
  <c r="L1227" i="11" s="1"/>
  <c r="K1228" i="11"/>
  <c r="L1228" i="11" s="1"/>
  <c r="K1229" i="11"/>
  <c r="L1229" i="11" s="1"/>
  <c r="K1230" i="11"/>
  <c r="L1230" i="11" s="1"/>
  <c r="K1231" i="11"/>
  <c r="L1231" i="11" s="1"/>
  <c r="K1232" i="11"/>
  <c r="L1232" i="11" s="1"/>
  <c r="K1233" i="11"/>
  <c r="L1233" i="11" s="1"/>
  <c r="K1234" i="11"/>
  <c r="L1234" i="11" s="1"/>
  <c r="K1235" i="11"/>
  <c r="L1235" i="11" s="1"/>
  <c r="K1236" i="11"/>
  <c r="L1236" i="11" s="1"/>
  <c r="K1237" i="11"/>
  <c r="L1237" i="11" s="1"/>
  <c r="K1238" i="11"/>
  <c r="L1238" i="11" s="1"/>
  <c r="K1239" i="11"/>
  <c r="L1239" i="11" s="1"/>
  <c r="K1240" i="11"/>
  <c r="L1240" i="11" s="1"/>
  <c r="K1241" i="11"/>
  <c r="L1241" i="11" s="1"/>
  <c r="K1242" i="11"/>
  <c r="L1242" i="11" s="1"/>
  <c r="K1243" i="11"/>
  <c r="L1243" i="11" s="1"/>
  <c r="K1244" i="11"/>
  <c r="L1244" i="11" s="1"/>
  <c r="K1245" i="11"/>
  <c r="L1245" i="11" s="1"/>
  <c r="K1246" i="11"/>
  <c r="L1246" i="11" s="1"/>
  <c r="K1247" i="11"/>
  <c r="L1247" i="11" s="1"/>
  <c r="K1248" i="11"/>
  <c r="L1248" i="11" s="1"/>
  <c r="K1249" i="11"/>
  <c r="L1249" i="11" s="1"/>
  <c r="K1250" i="11"/>
  <c r="L1250" i="11" s="1"/>
  <c r="K1251" i="11"/>
  <c r="L1251" i="11" s="1"/>
  <c r="K1252" i="11"/>
  <c r="L1252" i="11" s="1"/>
  <c r="K1253" i="11"/>
  <c r="L1253" i="11" s="1"/>
  <c r="K1254" i="11"/>
  <c r="L1254" i="11" s="1"/>
  <c r="K1255" i="11"/>
  <c r="L1255" i="11" s="1"/>
  <c r="K1256" i="11"/>
  <c r="L1256" i="11" s="1"/>
  <c r="K1257" i="11"/>
  <c r="L1257" i="11" s="1"/>
  <c r="K1258" i="11"/>
  <c r="L1258" i="11" s="1"/>
  <c r="K1259" i="11"/>
  <c r="L1259" i="11" s="1"/>
  <c r="K1260" i="11"/>
  <c r="L1260" i="11" s="1"/>
  <c r="K1261" i="11"/>
  <c r="L1261" i="11" s="1"/>
  <c r="K1262" i="11"/>
  <c r="L1262" i="11" s="1"/>
  <c r="K1263" i="11"/>
  <c r="L1263" i="11" s="1"/>
  <c r="K1264" i="11"/>
  <c r="L1264" i="11" s="1"/>
  <c r="K1265" i="11"/>
  <c r="L1265" i="11" s="1"/>
  <c r="K1266" i="11"/>
  <c r="L1266" i="11" s="1"/>
  <c r="K1267" i="11"/>
  <c r="L1267" i="11" s="1"/>
  <c r="K1268" i="11"/>
  <c r="L1268" i="11" s="1"/>
  <c r="K1269" i="11"/>
  <c r="L1269" i="11" s="1"/>
  <c r="K1270" i="11"/>
  <c r="L1270" i="11" s="1"/>
  <c r="K1271" i="11"/>
  <c r="L1271" i="11" s="1"/>
  <c r="K1272" i="11"/>
  <c r="L1272" i="11" s="1"/>
  <c r="K1273" i="11"/>
  <c r="L1273" i="11" s="1"/>
  <c r="K1274" i="11"/>
  <c r="L1274" i="11" s="1"/>
  <c r="K1275" i="11"/>
  <c r="L1275" i="11" s="1"/>
  <c r="K1276" i="11"/>
  <c r="L1276" i="11" s="1"/>
  <c r="K1277" i="11"/>
  <c r="L1277" i="11" s="1"/>
  <c r="K1278" i="11"/>
  <c r="L1278" i="11" s="1"/>
  <c r="K1279" i="11"/>
  <c r="L1279" i="11" s="1"/>
  <c r="K1280" i="11"/>
  <c r="L1280" i="11" s="1"/>
  <c r="K1281" i="11"/>
  <c r="L1281" i="11" s="1"/>
  <c r="K1282" i="11"/>
  <c r="L1282" i="11" s="1"/>
  <c r="K1283" i="11"/>
  <c r="L1283" i="11" s="1"/>
  <c r="K1284" i="11"/>
  <c r="L1284" i="11" s="1"/>
  <c r="K1285" i="11"/>
  <c r="L1285" i="11" s="1"/>
  <c r="K1286" i="11"/>
  <c r="L1286" i="11" s="1"/>
  <c r="K1287" i="11"/>
  <c r="L1287" i="11" s="1"/>
  <c r="K1288" i="11"/>
  <c r="L1288" i="11" s="1"/>
  <c r="K1289" i="11"/>
  <c r="L1289" i="11" s="1"/>
  <c r="K1290" i="11"/>
  <c r="L1290" i="11" s="1"/>
  <c r="K1291" i="11"/>
  <c r="L1291" i="11" s="1"/>
  <c r="K1292" i="11"/>
  <c r="L1292" i="11" s="1"/>
  <c r="K1293" i="11"/>
  <c r="L1293" i="11" s="1"/>
  <c r="K1294" i="11"/>
  <c r="L1294" i="11" s="1"/>
  <c r="K1295" i="11"/>
  <c r="L1295" i="11" s="1"/>
  <c r="K1296" i="11"/>
  <c r="L1296" i="11" s="1"/>
  <c r="K1297" i="11"/>
  <c r="L1297" i="11" s="1"/>
  <c r="K1298" i="11"/>
  <c r="L1298" i="11" s="1"/>
  <c r="K1299" i="11"/>
  <c r="L1299" i="11" s="1"/>
  <c r="K1300" i="11"/>
  <c r="L1300" i="11" s="1"/>
  <c r="K1301" i="11"/>
  <c r="L1301" i="11" s="1"/>
  <c r="K1302" i="11"/>
  <c r="L1302" i="11" s="1"/>
  <c r="K1303" i="11"/>
  <c r="L1303" i="11" s="1"/>
  <c r="K1304" i="11"/>
  <c r="L1304" i="11" s="1"/>
  <c r="K1305" i="11"/>
  <c r="L1305" i="11" s="1"/>
  <c r="K1306" i="11"/>
  <c r="L1306" i="11" s="1"/>
  <c r="K1307" i="11"/>
  <c r="L1307" i="11" s="1"/>
  <c r="K1308" i="11"/>
  <c r="L1308" i="11" s="1"/>
  <c r="K1309" i="11"/>
  <c r="L1309" i="11" s="1"/>
  <c r="K1310" i="11"/>
  <c r="L1310" i="11" s="1"/>
  <c r="K1311" i="11"/>
  <c r="L1311" i="11" s="1"/>
  <c r="K1312" i="11"/>
  <c r="L1312" i="11" s="1"/>
  <c r="K1313" i="11"/>
  <c r="L1313" i="11" s="1"/>
  <c r="K1314" i="11"/>
  <c r="L1314" i="11" s="1"/>
  <c r="K1315" i="11"/>
  <c r="L1315" i="11" s="1"/>
  <c r="K1316" i="11"/>
  <c r="L1316" i="11" s="1"/>
  <c r="K1317" i="11"/>
  <c r="L1317" i="11" s="1"/>
  <c r="K1318" i="11"/>
  <c r="L1318" i="11" s="1"/>
  <c r="K1319" i="11"/>
  <c r="L1319" i="11" s="1"/>
  <c r="K1320" i="11"/>
  <c r="L1320" i="11" s="1"/>
  <c r="K1321" i="11"/>
  <c r="L1321" i="11" s="1"/>
  <c r="K1322" i="11"/>
  <c r="L1322" i="11" s="1"/>
  <c r="K1323" i="11"/>
  <c r="L1323" i="11" s="1"/>
  <c r="K1324" i="11"/>
  <c r="L1324" i="11" s="1"/>
  <c r="K1325" i="11"/>
  <c r="L1325" i="11" s="1"/>
  <c r="K1326" i="11"/>
  <c r="L1326" i="11" s="1"/>
  <c r="K1327" i="11"/>
  <c r="L1327" i="11" s="1"/>
  <c r="K1328" i="11"/>
  <c r="L1328" i="11" s="1"/>
  <c r="K1329" i="11"/>
  <c r="L1329" i="11" s="1"/>
  <c r="K1330" i="11"/>
  <c r="L1330" i="11" s="1"/>
  <c r="K1331" i="11"/>
  <c r="L1331" i="11" s="1"/>
  <c r="K1332" i="11"/>
  <c r="L1332" i="11" s="1"/>
  <c r="K1333" i="11"/>
  <c r="L1333" i="11" s="1"/>
  <c r="K1334" i="11"/>
  <c r="L1334" i="11" s="1"/>
  <c r="K1335" i="11"/>
  <c r="L1335" i="11" s="1"/>
  <c r="K1336" i="11"/>
  <c r="L1336" i="11" s="1"/>
  <c r="K1337" i="11"/>
  <c r="L1337" i="11" s="1"/>
  <c r="K1338" i="11"/>
  <c r="L1338" i="11" s="1"/>
  <c r="K1339" i="11"/>
  <c r="L1339" i="11" s="1"/>
  <c r="K1340" i="11"/>
  <c r="L1340" i="11" s="1"/>
  <c r="K1341" i="11"/>
  <c r="L1341" i="11" s="1"/>
  <c r="K1342" i="11"/>
  <c r="L1342" i="11" s="1"/>
  <c r="K1343" i="11"/>
  <c r="L1343" i="11" s="1"/>
  <c r="K1344" i="11"/>
  <c r="L1344" i="11" s="1"/>
  <c r="K1345" i="11"/>
  <c r="L1345" i="11" s="1"/>
  <c r="K1346" i="11"/>
  <c r="L1346" i="11" s="1"/>
  <c r="K1347" i="11"/>
  <c r="L1347" i="11" s="1"/>
  <c r="K1348" i="11"/>
  <c r="L1348" i="11" s="1"/>
  <c r="K1349" i="11"/>
  <c r="L1349" i="11" s="1"/>
  <c r="K1350" i="11"/>
  <c r="L1350" i="11" s="1"/>
  <c r="K1351" i="11"/>
  <c r="L1351" i="11" s="1"/>
  <c r="K1352" i="11"/>
  <c r="L1352" i="11" s="1"/>
  <c r="K1353" i="11"/>
  <c r="L1353" i="11" s="1"/>
  <c r="K1354" i="11"/>
  <c r="L1354" i="11" s="1"/>
  <c r="K1355" i="11"/>
  <c r="L1355" i="11" s="1"/>
  <c r="K1356" i="11"/>
  <c r="L1356" i="11" s="1"/>
  <c r="K1357" i="11"/>
  <c r="L1357" i="11" s="1"/>
  <c r="K1358" i="11"/>
  <c r="L1358" i="11" s="1"/>
  <c r="K1359" i="11"/>
  <c r="L1359" i="11" s="1"/>
  <c r="K1360" i="11"/>
  <c r="L1360" i="11" s="1"/>
  <c r="K1361" i="11"/>
  <c r="L1361" i="11" s="1"/>
  <c r="K1362" i="11"/>
  <c r="L1362" i="11" s="1"/>
  <c r="K1363" i="11"/>
  <c r="L1363" i="11" s="1"/>
  <c r="K1364" i="11"/>
  <c r="L1364" i="11" s="1"/>
  <c r="K1365" i="11"/>
  <c r="L1365" i="11" s="1"/>
  <c r="K1366" i="11"/>
  <c r="L1366" i="11" s="1"/>
  <c r="K1367" i="11"/>
  <c r="L1367" i="11" s="1"/>
  <c r="K1368" i="11"/>
  <c r="L1368" i="11" s="1"/>
  <c r="K1369" i="11"/>
  <c r="L1369" i="11" s="1"/>
  <c r="K1370" i="11"/>
  <c r="L1370" i="11" s="1"/>
  <c r="K1371" i="11"/>
  <c r="L1371" i="11" s="1"/>
  <c r="K1372" i="11"/>
  <c r="L1372" i="11" s="1"/>
  <c r="K1373" i="11"/>
  <c r="L1373" i="11" s="1"/>
  <c r="K1374" i="11"/>
  <c r="L1374" i="11" s="1"/>
  <c r="K1375" i="11"/>
  <c r="L1375" i="11" s="1"/>
  <c r="K1376" i="11"/>
  <c r="L1376" i="11" s="1"/>
  <c r="K1377" i="11"/>
  <c r="L1377" i="11" s="1"/>
  <c r="K1378" i="11"/>
  <c r="L1378" i="11" s="1"/>
  <c r="K1379" i="11"/>
  <c r="L1379" i="11" s="1"/>
  <c r="K1380" i="11"/>
  <c r="L1380" i="11" s="1"/>
  <c r="K1381" i="11"/>
  <c r="L1381" i="11" s="1"/>
  <c r="K1382" i="11"/>
  <c r="L1382" i="11" s="1"/>
  <c r="K1383" i="11"/>
  <c r="L1383" i="11" s="1"/>
  <c r="K1384" i="11"/>
  <c r="L1384" i="11" s="1"/>
  <c r="K1385" i="11"/>
  <c r="L1385" i="11" s="1"/>
  <c r="K1386" i="11"/>
  <c r="L1386" i="11" s="1"/>
  <c r="K1387" i="11"/>
  <c r="L1387" i="11" s="1"/>
  <c r="K1388" i="11"/>
  <c r="L1388" i="11" s="1"/>
  <c r="K1389" i="11"/>
  <c r="L1389" i="11" s="1"/>
  <c r="K1390" i="11"/>
  <c r="L1390" i="11" s="1"/>
  <c r="K1391" i="11"/>
  <c r="L1391" i="11" s="1"/>
  <c r="K1392" i="11"/>
  <c r="L1392" i="11" s="1"/>
  <c r="K1393" i="11"/>
  <c r="L1393" i="11" s="1"/>
  <c r="K1394" i="11"/>
  <c r="L1394" i="11" s="1"/>
  <c r="K1395" i="11"/>
  <c r="L1395" i="11" s="1"/>
  <c r="K1396" i="11"/>
  <c r="L1396" i="11" s="1"/>
  <c r="K1397" i="11"/>
  <c r="L1397" i="11" s="1"/>
  <c r="K1398" i="11"/>
  <c r="L1398" i="11" s="1"/>
  <c r="K1399" i="11"/>
  <c r="L1399" i="11" s="1"/>
  <c r="K1400" i="11"/>
  <c r="L1400" i="11" s="1"/>
  <c r="K1401" i="11"/>
  <c r="L1401" i="11" s="1"/>
  <c r="K1402" i="11"/>
  <c r="L1402" i="11" s="1"/>
  <c r="K1403" i="11"/>
  <c r="L1403" i="11" s="1"/>
  <c r="K1404" i="11"/>
  <c r="L1404" i="11" s="1"/>
  <c r="K1405" i="11"/>
  <c r="L1405" i="11" s="1"/>
  <c r="K1406" i="11"/>
  <c r="L1406" i="11" s="1"/>
  <c r="K1407" i="11"/>
  <c r="L1407" i="11" s="1"/>
  <c r="K1408" i="11"/>
  <c r="L1408" i="11" s="1"/>
  <c r="K1409" i="11"/>
  <c r="L1409" i="11" s="1"/>
  <c r="K1410" i="11"/>
  <c r="L1410" i="11" s="1"/>
  <c r="K1411" i="11"/>
  <c r="L1411" i="11" s="1"/>
  <c r="K1412" i="11"/>
  <c r="L1412" i="11" s="1"/>
  <c r="K1413" i="11"/>
  <c r="L1413" i="11" s="1"/>
  <c r="K1414" i="11"/>
  <c r="L1414" i="11" s="1"/>
  <c r="K1415" i="11"/>
  <c r="L1415" i="11" s="1"/>
  <c r="K1416" i="11"/>
  <c r="L1416" i="11" s="1"/>
  <c r="K1417" i="11"/>
  <c r="L1417" i="11" s="1"/>
  <c r="K1418" i="11"/>
  <c r="L1418" i="11" s="1"/>
  <c r="K1419" i="11"/>
  <c r="L1419" i="11" s="1"/>
  <c r="K1420" i="11"/>
  <c r="L1420" i="11" s="1"/>
  <c r="K1421" i="11"/>
  <c r="L1421" i="11" s="1"/>
  <c r="K1422" i="11"/>
  <c r="L1422" i="11" s="1"/>
  <c r="K1423" i="11"/>
  <c r="L1423" i="11" s="1"/>
  <c r="K1424" i="11"/>
  <c r="L1424" i="11" s="1"/>
  <c r="K1425" i="11"/>
  <c r="L1425" i="11" s="1"/>
  <c r="K1426" i="11"/>
  <c r="L1426" i="11" s="1"/>
  <c r="K1427" i="11"/>
  <c r="L1427" i="11" s="1"/>
  <c r="K1428" i="11"/>
  <c r="L1428" i="11" s="1"/>
  <c r="K1429" i="11"/>
  <c r="L1429" i="11" s="1"/>
  <c r="K1430" i="11"/>
  <c r="L1430" i="11" s="1"/>
  <c r="K1431" i="11"/>
  <c r="L1431" i="11" s="1"/>
  <c r="K1432" i="11"/>
  <c r="L1432" i="11" s="1"/>
  <c r="K1433" i="11"/>
  <c r="L1433" i="11" s="1"/>
  <c r="K1434" i="11"/>
  <c r="L1434" i="11" s="1"/>
  <c r="K1435" i="11"/>
  <c r="L1435" i="11" s="1"/>
  <c r="K1436" i="11"/>
  <c r="L1436" i="11" s="1"/>
  <c r="K1437" i="11"/>
  <c r="L1437" i="11" s="1"/>
  <c r="K1438" i="11"/>
  <c r="L1438" i="11" s="1"/>
  <c r="K1439" i="11"/>
  <c r="L1439" i="11" s="1"/>
  <c r="K1440" i="11"/>
  <c r="L1440" i="11" s="1"/>
  <c r="K1441" i="11"/>
  <c r="L1441" i="11" s="1"/>
  <c r="K1442" i="11"/>
  <c r="L1442" i="11" s="1"/>
  <c r="K1443" i="11"/>
  <c r="L1443" i="11" s="1"/>
  <c r="K1444" i="11"/>
  <c r="L1444" i="11" s="1"/>
  <c r="K1445" i="11"/>
  <c r="L1445" i="11" s="1"/>
  <c r="K1446" i="11"/>
  <c r="L1446" i="11" s="1"/>
  <c r="K1447" i="11"/>
  <c r="L1447" i="11" s="1"/>
  <c r="K1448" i="11"/>
  <c r="L1448" i="11" s="1"/>
  <c r="K1449" i="11"/>
  <c r="L1449" i="11" s="1"/>
  <c r="K1450" i="11"/>
  <c r="L1450" i="11" s="1"/>
  <c r="K1451" i="11"/>
  <c r="L1451" i="11" s="1"/>
  <c r="K1452" i="11"/>
  <c r="L1452" i="11" s="1"/>
  <c r="K1453" i="11"/>
  <c r="L1453" i="11" s="1"/>
  <c r="K1454" i="11"/>
  <c r="L1454" i="11" s="1"/>
  <c r="K1455" i="11"/>
  <c r="L1455" i="11" s="1"/>
  <c r="K1456" i="11"/>
  <c r="L1456" i="11" s="1"/>
  <c r="K1457" i="11"/>
  <c r="L1457" i="11" s="1"/>
  <c r="K1458" i="11"/>
  <c r="L1458" i="11" s="1"/>
  <c r="K1459" i="11"/>
  <c r="L1459" i="11" s="1"/>
  <c r="K1460" i="11"/>
  <c r="L1460" i="11" s="1"/>
  <c r="K1461" i="11"/>
  <c r="L1461" i="11" s="1"/>
  <c r="K1462" i="11"/>
  <c r="L1462" i="11" s="1"/>
  <c r="K1463" i="11"/>
  <c r="L1463" i="11" s="1"/>
  <c r="K1464" i="11"/>
  <c r="L1464" i="11" s="1"/>
  <c r="K1465" i="11"/>
  <c r="L1465" i="11" s="1"/>
  <c r="K1466" i="11"/>
  <c r="L1466" i="11" s="1"/>
  <c r="K1467" i="11"/>
  <c r="L1467" i="11" s="1"/>
  <c r="K1468" i="11"/>
  <c r="L1468" i="11" s="1"/>
  <c r="K1469" i="11"/>
  <c r="L1469" i="11" s="1"/>
  <c r="K1470" i="11"/>
  <c r="L1470" i="11" s="1"/>
  <c r="K1471" i="11"/>
  <c r="L1471" i="11" s="1"/>
  <c r="K1472" i="11"/>
  <c r="L1472" i="11" s="1"/>
  <c r="K1473" i="11"/>
  <c r="L1473" i="11" s="1"/>
  <c r="K1474" i="11"/>
  <c r="L1474" i="11" s="1"/>
  <c r="K1475" i="11"/>
  <c r="L1475" i="11" s="1"/>
  <c r="K1476" i="11"/>
  <c r="L1476" i="11" s="1"/>
  <c r="K1477" i="11"/>
  <c r="L1477" i="11" s="1"/>
  <c r="K1478" i="11"/>
  <c r="L1478" i="11" s="1"/>
  <c r="K1479" i="11"/>
  <c r="L1479" i="11" s="1"/>
  <c r="K1480" i="11"/>
  <c r="L1480" i="11" s="1"/>
  <c r="K1481" i="11"/>
  <c r="L1481" i="11" s="1"/>
  <c r="K1482" i="11"/>
  <c r="L1482" i="11" s="1"/>
  <c r="K1483" i="11"/>
  <c r="L1483" i="11" s="1"/>
  <c r="K1484" i="11"/>
  <c r="L1484" i="11" s="1"/>
  <c r="K1485" i="11"/>
  <c r="L1485" i="11" s="1"/>
  <c r="K1486" i="11"/>
  <c r="L1486" i="11" s="1"/>
  <c r="K1487" i="11"/>
  <c r="L1487" i="11" s="1"/>
  <c r="K1488" i="11"/>
  <c r="L1488" i="11" s="1"/>
  <c r="K1489" i="11"/>
  <c r="L1489" i="11" s="1"/>
  <c r="K1490" i="11"/>
  <c r="L1490" i="11" s="1"/>
  <c r="K1491" i="11"/>
  <c r="L1491" i="11" s="1"/>
  <c r="K1492" i="11"/>
  <c r="L1492" i="11" s="1"/>
  <c r="K1493" i="11"/>
  <c r="L1493" i="11" s="1"/>
  <c r="K1494" i="11"/>
  <c r="L1494" i="11" s="1"/>
  <c r="K1495" i="11"/>
  <c r="L1495" i="11" s="1"/>
  <c r="K1496" i="11"/>
  <c r="L1496" i="11" s="1"/>
  <c r="K1497" i="11"/>
  <c r="L1497" i="11" s="1"/>
  <c r="K1498" i="11"/>
  <c r="L1498" i="11" s="1"/>
  <c r="K1499" i="11"/>
  <c r="L1499" i="11" s="1"/>
  <c r="K1500" i="11"/>
  <c r="L1500" i="11" s="1"/>
  <c r="K1501" i="11"/>
  <c r="L1501" i="11" s="1"/>
  <c r="K1502" i="11"/>
  <c r="L1502" i="11" s="1"/>
  <c r="K1503" i="11"/>
  <c r="L1503" i="11" s="1"/>
  <c r="K1504" i="11"/>
  <c r="L1504" i="11" s="1"/>
  <c r="B1722" i="3"/>
  <c r="C1722" i="3"/>
  <c r="B1723" i="3"/>
  <c r="C1723" i="3"/>
  <c r="B1724" i="3"/>
  <c r="C1724" i="3"/>
  <c r="B1725" i="3"/>
  <c r="C1725" i="3"/>
  <c r="B1726" i="3"/>
  <c r="C1726" i="3"/>
  <c r="B1727" i="3"/>
  <c r="C1727" i="3"/>
  <c r="B1728" i="3"/>
  <c r="C1728" i="3"/>
  <c r="B1729" i="3"/>
  <c r="C1729" i="3"/>
  <c r="B1730" i="3"/>
  <c r="C1730" i="3"/>
  <c r="B1731" i="3"/>
  <c r="C1731" i="3"/>
  <c r="B1732" i="3"/>
  <c r="C1732" i="3"/>
  <c r="B1733" i="3"/>
  <c r="C1733" i="3"/>
  <c r="B1734" i="3"/>
  <c r="C1734" i="3"/>
  <c r="B1735" i="3"/>
  <c r="C1735" i="3"/>
  <c r="B1736" i="3"/>
  <c r="C1736" i="3"/>
  <c r="B1737" i="3"/>
  <c r="C1737" i="3"/>
  <c r="B1738" i="3"/>
  <c r="C1738" i="3"/>
  <c r="B1739" i="3"/>
  <c r="C1739" i="3"/>
  <c r="B1740" i="3"/>
  <c r="C1740" i="3"/>
  <c r="B1741" i="3"/>
  <c r="C1741" i="3"/>
  <c r="B1742" i="3"/>
  <c r="C1742" i="3"/>
  <c r="B1743" i="3"/>
  <c r="C1743" i="3"/>
  <c r="B1744" i="3"/>
  <c r="C1744" i="3"/>
  <c r="B1745" i="3"/>
  <c r="C1745" i="3"/>
  <c r="B1746" i="3"/>
  <c r="C1746" i="3"/>
  <c r="B1504" i="11" l="1"/>
  <c r="B1503" i="11"/>
  <c r="B1502" i="11"/>
  <c r="B1501" i="11" l="1"/>
  <c r="B1500" i="11"/>
  <c r="B1499" i="11"/>
  <c r="B1498" i="11"/>
  <c r="B1497" i="11"/>
  <c r="B1496" i="11"/>
  <c r="B1495" i="11" l="1"/>
  <c r="B1494" i="11" l="1"/>
  <c r="B1493" i="11"/>
  <c r="B1492" i="11"/>
  <c r="B1486" i="3"/>
  <c r="C1486" i="3"/>
  <c r="B1487" i="3"/>
  <c r="C1487" i="3"/>
  <c r="B1488" i="3"/>
  <c r="C1488" i="3"/>
  <c r="B1489" i="3"/>
  <c r="C1489" i="3"/>
  <c r="B1490" i="3"/>
  <c r="C1490" i="3"/>
  <c r="B1491" i="3"/>
  <c r="C1491" i="3"/>
  <c r="B1492" i="3"/>
  <c r="C1492" i="3"/>
  <c r="B1493" i="3"/>
  <c r="C1493" i="3"/>
  <c r="B1494" i="3"/>
  <c r="C1494" i="3"/>
  <c r="B1495" i="3"/>
  <c r="C1495" i="3"/>
  <c r="B1496" i="3"/>
  <c r="C1496" i="3"/>
  <c r="B1497" i="3"/>
  <c r="C1497" i="3"/>
  <c r="B1498" i="3"/>
  <c r="C1498" i="3"/>
  <c r="B1499" i="3"/>
  <c r="C1499" i="3"/>
  <c r="B1500" i="3"/>
  <c r="C1500" i="3"/>
  <c r="B1501" i="3"/>
  <c r="C1501" i="3"/>
  <c r="B1502" i="3"/>
  <c r="C1502" i="3"/>
  <c r="B1503" i="3"/>
  <c r="C1503" i="3"/>
  <c r="B1504" i="3"/>
  <c r="C1504" i="3"/>
  <c r="B1505" i="3"/>
  <c r="C1505" i="3"/>
  <c r="B1506" i="3"/>
  <c r="C1506" i="3"/>
  <c r="B1507" i="3"/>
  <c r="C1507" i="3"/>
  <c r="B1508" i="3"/>
  <c r="C1508" i="3"/>
  <c r="B1509" i="3"/>
  <c r="C1509" i="3"/>
  <c r="B1510" i="3"/>
  <c r="C1510" i="3"/>
  <c r="B1511" i="3"/>
  <c r="C1511" i="3"/>
  <c r="B1512" i="3"/>
  <c r="C1512" i="3"/>
  <c r="B1513" i="3"/>
  <c r="C1513" i="3"/>
  <c r="B1514" i="3"/>
  <c r="C1514" i="3"/>
  <c r="B1515" i="3"/>
  <c r="C1515" i="3"/>
  <c r="B1516" i="3"/>
  <c r="C1516" i="3"/>
  <c r="B1517" i="3"/>
  <c r="C1517" i="3"/>
  <c r="B1518" i="3"/>
  <c r="C1518" i="3"/>
  <c r="B1519" i="3"/>
  <c r="C1519" i="3"/>
  <c r="B1520" i="3"/>
  <c r="C1520" i="3"/>
  <c r="B1521" i="3"/>
  <c r="C1521" i="3"/>
  <c r="B1522" i="3"/>
  <c r="C1522" i="3"/>
  <c r="B1523" i="3"/>
  <c r="C1523" i="3"/>
  <c r="B1524" i="3"/>
  <c r="C1524" i="3"/>
  <c r="B1525" i="3"/>
  <c r="C1525" i="3"/>
  <c r="B1526" i="3"/>
  <c r="C1526" i="3"/>
  <c r="B1527" i="3"/>
  <c r="C1527" i="3"/>
  <c r="B1528" i="3"/>
  <c r="C1528" i="3"/>
  <c r="B1529" i="3"/>
  <c r="C1529" i="3"/>
  <c r="B1530" i="3"/>
  <c r="C1530" i="3"/>
  <c r="B1531" i="3"/>
  <c r="C1531" i="3"/>
  <c r="B1532" i="3"/>
  <c r="C1532" i="3"/>
  <c r="B1533" i="3"/>
  <c r="C1533" i="3"/>
  <c r="B1534" i="3"/>
  <c r="C1534" i="3"/>
  <c r="B1535" i="3"/>
  <c r="C1535" i="3"/>
  <c r="B1536" i="3"/>
  <c r="C1536" i="3"/>
  <c r="B1537" i="3"/>
  <c r="C1537" i="3"/>
  <c r="B1538" i="3"/>
  <c r="C1538" i="3"/>
  <c r="B1539" i="3"/>
  <c r="C1539" i="3"/>
  <c r="B1540" i="3"/>
  <c r="C1540" i="3"/>
  <c r="B1541" i="3"/>
  <c r="C1541" i="3"/>
  <c r="B1542" i="3"/>
  <c r="C1542" i="3"/>
  <c r="B1543" i="3"/>
  <c r="C1543" i="3"/>
  <c r="B1544" i="3"/>
  <c r="C1544" i="3"/>
  <c r="B1545" i="3"/>
  <c r="C1545" i="3"/>
  <c r="B1546" i="3"/>
  <c r="C1546" i="3"/>
  <c r="B1547" i="3"/>
  <c r="C1547" i="3"/>
  <c r="B1548" i="3"/>
  <c r="C1548" i="3"/>
  <c r="B1549" i="3"/>
  <c r="C1549" i="3"/>
  <c r="B1550" i="3"/>
  <c r="C1550" i="3"/>
  <c r="B1551" i="3"/>
  <c r="C1551" i="3"/>
  <c r="B1552" i="3"/>
  <c r="C1552" i="3"/>
  <c r="B1553" i="3"/>
  <c r="C1553" i="3"/>
  <c r="B1554" i="3"/>
  <c r="C1554" i="3"/>
  <c r="B1555" i="3"/>
  <c r="C1555" i="3"/>
  <c r="B1556" i="3"/>
  <c r="C1556" i="3"/>
  <c r="B1557" i="3"/>
  <c r="C1557" i="3"/>
  <c r="B1558" i="3"/>
  <c r="C1558" i="3"/>
  <c r="B1559" i="3"/>
  <c r="C1559" i="3"/>
  <c r="B1560" i="3"/>
  <c r="C1560" i="3"/>
  <c r="B1561" i="3"/>
  <c r="C1561" i="3"/>
  <c r="B1562" i="3"/>
  <c r="C1562" i="3"/>
  <c r="B1563" i="3"/>
  <c r="C1563" i="3"/>
  <c r="B1564" i="3"/>
  <c r="C1564" i="3"/>
  <c r="B1565" i="3"/>
  <c r="C1565" i="3"/>
  <c r="B1566" i="3"/>
  <c r="C1566" i="3"/>
  <c r="B1567" i="3"/>
  <c r="C1567" i="3"/>
  <c r="B1568" i="3"/>
  <c r="C1568" i="3"/>
  <c r="B1569" i="3"/>
  <c r="C1569" i="3"/>
  <c r="B1570" i="3"/>
  <c r="C1570" i="3"/>
  <c r="B1571" i="3"/>
  <c r="C1571" i="3"/>
  <c r="B1572" i="3"/>
  <c r="C1572" i="3"/>
  <c r="B1573" i="3"/>
  <c r="C1573" i="3"/>
  <c r="B1574" i="3"/>
  <c r="C1574" i="3"/>
  <c r="B1575" i="3"/>
  <c r="C1575" i="3"/>
  <c r="B1576" i="3"/>
  <c r="C1576" i="3"/>
  <c r="B1577" i="3"/>
  <c r="C1577" i="3"/>
  <c r="B1578" i="3"/>
  <c r="C1578" i="3"/>
  <c r="B1579" i="3"/>
  <c r="C1579" i="3"/>
  <c r="B1580" i="3"/>
  <c r="C1580" i="3"/>
  <c r="B1581" i="3"/>
  <c r="C1581" i="3"/>
  <c r="B1582" i="3"/>
  <c r="C1582" i="3"/>
  <c r="B1583" i="3"/>
  <c r="C1583" i="3"/>
  <c r="B1584" i="3"/>
  <c r="C1584" i="3"/>
  <c r="B1585" i="3"/>
  <c r="C1585" i="3"/>
  <c r="B1586" i="3"/>
  <c r="C1586" i="3"/>
  <c r="B1587" i="3"/>
  <c r="C1587" i="3"/>
  <c r="B1588" i="3"/>
  <c r="C1588" i="3"/>
  <c r="B1589" i="3"/>
  <c r="C1589" i="3"/>
  <c r="B1590" i="3"/>
  <c r="C1590" i="3"/>
  <c r="B1591" i="3"/>
  <c r="C1591" i="3"/>
  <c r="B1592" i="3"/>
  <c r="C1592" i="3"/>
  <c r="B1593" i="3"/>
  <c r="C1593" i="3"/>
  <c r="B1594" i="3"/>
  <c r="C1594" i="3"/>
  <c r="B1595" i="3"/>
  <c r="C1595" i="3"/>
  <c r="B1596" i="3"/>
  <c r="C1596" i="3"/>
  <c r="B1597" i="3"/>
  <c r="C1597" i="3"/>
  <c r="B1598" i="3"/>
  <c r="C1598" i="3"/>
  <c r="B1599" i="3"/>
  <c r="C1599" i="3"/>
  <c r="B1600" i="3"/>
  <c r="C1600" i="3"/>
  <c r="B1601" i="3"/>
  <c r="C1601" i="3"/>
  <c r="B1602" i="3"/>
  <c r="C1602" i="3"/>
  <c r="B1603" i="3"/>
  <c r="C1603" i="3"/>
  <c r="B1604" i="3"/>
  <c r="C1604" i="3"/>
  <c r="B1605" i="3"/>
  <c r="C1605" i="3"/>
  <c r="B1606" i="3"/>
  <c r="C1606" i="3"/>
  <c r="B1607" i="3"/>
  <c r="C1607" i="3"/>
  <c r="B1608" i="3"/>
  <c r="C1608" i="3"/>
  <c r="B1609" i="3"/>
  <c r="C1609" i="3"/>
  <c r="B1610" i="3"/>
  <c r="C1610" i="3"/>
  <c r="B1611" i="3"/>
  <c r="C1611" i="3"/>
  <c r="B1612" i="3"/>
  <c r="C1612" i="3"/>
  <c r="B1613" i="3"/>
  <c r="C1613" i="3"/>
  <c r="B1614" i="3"/>
  <c r="C1614" i="3"/>
  <c r="B1615" i="3"/>
  <c r="C1615" i="3"/>
  <c r="B1616" i="3"/>
  <c r="C1616" i="3"/>
  <c r="B1617" i="3"/>
  <c r="C1617" i="3"/>
  <c r="B1618" i="3"/>
  <c r="C1618" i="3"/>
  <c r="B1619" i="3"/>
  <c r="C1619" i="3"/>
  <c r="B1620" i="3"/>
  <c r="C1620" i="3"/>
  <c r="B1621" i="3"/>
  <c r="C1621" i="3"/>
  <c r="B1622" i="3"/>
  <c r="C1622" i="3"/>
  <c r="B1623" i="3"/>
  <c r="C1623" i="3"/>
  <c r="B1624" i="3"/>
  <c r="C1624" i="3"/>
  <c r="B1625" i="3"/>
  <c r="C1625" i="3"/>
  <c r="B1626" i="3"/>
  <c r="C1626" i="3"/>
  <c r="B1627" i="3"/>
  <c r="C1627" i="3"/>
  <c r="B1628" i="3"/>
  <c r="C1628" i="3"/>
  <c r="B1629" i="3"/>
  <c r="C1629" i="3"/>
  <c r="B1630" i="3"/>
  <c r="C1630" i="3"/>
  <c r="B1631" i="3"/>
  <c r="C1631" i="3"/>
  <c r="B1632" i="3"/>
  <c r="C1632" i="3"/>
  <c r="B1633" i="3"/>
  <c r="C1633" i="3"/>
  <c r="B1634" i="3"/>
  <c r="C1634" i="3"/>
  <c r="B1635" i="3"/>
  <c r="C1635" i="3"/>
  <c r="B1636" i="3"/>
  <c r="C1636" i="3"/>
  <c r="B1637" i="3"/>
  <c r="C1637" i="3"/>
  <c r="B1638" i="3"/>
  <c r="C1638" i="3"/>
  <c r="B1639" i="3"/>
  <c r="C1639" i="3"/>
  <c r="B1640" i="3"/>
  <c r="C1640" i="3"/>
  <c r="B1641" i="3"/>
  <c r="C1641" i="3"/>
  <c r="B1642" i="3"/>
  <c r="C1642" i="3"/>
  <c r="B1643" i="3"/>
  <c r="C1643" i="3"/>
  <c r="B1644" i="3"/>
  <c r="C1644" i="3"/>
  <c r="B1645" i="3"/>
  <c r="C1645" i="3"/>
  <c r="B1646" i="3"/>
  <c r="C1646" i="3"/>
  <c r="B1647" i="3"/>
  <c r="C1647" i="3"/>
  <c r="B1648" i="3"/>
  <c r="C1648" i="3"/>
  <c r="B1649" i="3"/>
  <c r="C1649" i="3"/>
  <c r="B1650" i="3"/>
  <c r="C1650" i="3"/>
  <c r="B1651" i="3"/>
  <c r="C1651" i="3"/>
  <c r="B1652" i="3"/>
  <c r="C1652" i="3"/>
  <c r="B1653" i="3"/>
  <c r="C1653" i="3"/>
  <c r="B1654" i="3"/>
  <c r="C1654" i="3"/>
  <c r="B1655" i="3"/>
  <c r="C1655" i="3"/>
  <c r="B1656" i="3"/>
  <c r="C1656" i="3"/>
  <c r="B1657" i="3"/>
  <c r="C1657" i="3"/>
  <c r="B1658" i="3"/>
  <c r="C1658" i="3"/>
  <c r="B1659" i="3"/>
  <c r="C1659" i="3"/>
  <c r="B1660" i="3"/>
  <c r="C1660" i="3"/>
  <c r="B1661" i="3"/>
  <c r="C1661" i="3"/>
  <c r="B1662" i="3"/>
  <c r="C1662" i="3"/>
  <c r="B1663" i="3"/>
  <c r="C1663" i="3"/>
  <c r="B1664" i="3"/>
  <c r="C1664" i="3"/>
  <c r="B1665" i="3"/>
  <c r="C1665" i="3"/>
  <c r="B1666" i="3"/>
  <c r="C1666" i="3"/>
  <c r="B1667" i="3"/>
  <c r="C1667" i="3"/>
  <c r="B1668" i="3"/>
  <c r="C1668" i="3"/>
  <c r="B1669" i="3"/>
  <c r="C1669" i="3"/>
  <c r="B1670" i="3"/>
  <c r="C1670" i="3"/>
  <c r="B1671" i="3"/>
  <c r="C1671" i="3"/>
  <c r="B1672" i="3"/>
  <c r="C1672" i="3"/>
  <c r="B1673" i="3"/>
  <c r="C1673" i="3"/>
  <c r="B1674" i="3"/>
  <c r="C1674" i="3"/>
  <c r="B1675" i="3"/>
  <c r="C1675" i="3"/>
  <c r="B1676" i="3"/>
  <c r="C1676" i="3"/>
  <c r="B1677" i="3"/>
  <c r="C1677" i="3"/>
  <c r="B1678" i="3"/>
  <c r="C1678" i="3"/>
  <c r="B1679" i="3"/>
  <c r="C1679" i="3"/>
  <c r="B1680" i="3"/>
  <c r="C1680" i="3"/>
  <c r="B1681" i="3"/>
  <c r="C1681" i="3"/>
  <c r="B1682" i="3"/>
  <c r="C1682" i="3"/>
  <c r="B1683" i="3"/>
  <c r="C1683" i="3"/>
  <c r="B1684" i="3"/>
  <c r="C1684" i="3"/>
  <c r="B1685" i="3"/>
  <c r="C1685" i="3"/>
  <c r="B1686" i="3"/>
  <c r="C1686" i="3"/>
  <c r="B1687" i="3"/>
  <c r="C1687" i="3"/>
  <c r="B1688" i="3"/>
  <c r="C1688" i="3"/>
  <c r="B1689" i="3"/>
  <c r="C1689" i="3"/>
  <c r="B1690" i="3"/>
  <c r="C1690" i="3"/>
  <c r="B1691" i="3"/>
  <c r="C1691" i="3"/>
  <c r="B1692" i="3"/>
  <c r="C1692" i="3"/>
  <c r="B1693" i="3"/>
  <c r="C1693" i="3"/>
  <c r="B1694" i="3"/>
  <c r="C1694" i="3"/>
  <c r="B1695" i="3"/>
  <c r="C1695" i="3"/>
  <c r="B1696" i="3"/>
  <c r="C1696" i="3"/>
  <c r="B1697" i="3"/>
  <c r="C1697" i="3"/>
  <c r="B1698" i="3"/>
  <c r="C1698" i="3"/>
  <c r="B1699" i="3"/>
  <c r="C1699" i="3"/>
  <c r="B1700" i="3"/>
  <c r="C1700" i="3"/>
  <c r="B1701" i="3"/>
  <c r="C1701" i="3"/>
  <c r="B1702" i="3"/>
  <c r="C1702" i="3"/>
  <c r="B1703" i="3"/>
  <c r="C1703" i="3"/>
  <c r="B1704" i="3"/>
  <c r="C1704" i="3"/>
  <c r="B1705" i="3"/>
  <c r="C1705" i="3"/>
  <c r="B1706" i="3"/>
  <c r="C1706" i="3"/>
  <c r="B1707" i="3"/>
  <c r="C1707" i="3"/>
  <c r="B1708" i="3"/>
  <c r="C1708" i="3"/>
  <c r="B1709" i="3"/>
  <c r="C1709" i="3"/>
  <c r="B1710" i="3"/>
  <c r="C1710" i="3"/>
  <c r="B1711" i="3"/>
  <c r="C1711" i="3"/>
  <c r="B1712" i="3"/>
  <c r="C1712" i="3"/>
  <c r="B1713" i="3"/>
  <c r="C1713" i="3"/>
  <c r="B1714" i="3"/>
  <c r="C1714" i="3"/>
  <c r="B1715" i="3"/>
  <c r="C1715" i="3"/>
  <c r="B1716" i="3"/>
  <c r="C1716" i="3"/>
  <c r="B1717" i="3"/>
  <c r="C1717" i="3"/>
  <c r="B1718" i="3"/>
  <c r="C1718" i="3"/>
  <c r="B1719" i="3"/>
  <c r="C1719" i="3"/>
  <c r="B1720" i="3"/>
  <c r="C1720" i="3"/>
  <c r="B1721" i="3"/>
  <c r="C1721" i="3"/>
  <c r="B1482" i="11" l="1"/>
  <c r="B1491" i="11"/>
  <c r="B1490" i="11"/>
  <c r="B1489" i="11"/>
  <c r="B1488" i="11"/>
  <c r="B1487" i="11"/>
  <c r="B1486" i="11"/>
  <c r="B1485" i="11"/>
  <c r="B1484" i="11"/>
  <c r="B1483" i="11"/>
  <c r="B1481" i="11"/>
  <c r="B1480" i="11"/>
  <c r="B1479" i="11" l="1"/>
  <c r="B1478" i="11" l="1"/>
  <c r="B1477" i="11"/>
  <c r="B1476" i="11"/>
  <c r="B1475" i="11"/>
  <c r="B1474" i="11"/>
  <c r="B1473" i="11" l="1"/>
  <c r="B1472" i="11"/>
  <c r="B1471" i="11" l="1"/>
  <c r="B1470" i="11"/>
  <c r="B1469" i="11" l="1"/>
  <c r="B1468" i="11"/>
  <c r="B1467" i="11"/>
  <c r="B1466" i="11"/>
  <c r="B1465" i="11"/>
  <c r="B1464" i="11"/>
  <c r="B1463" i="11"/>
  <c r="B1462" i="11"/>
  <c r="B1461" i="11"/>
  <c r="B1460" i="11" l="1"/>
  <c r="B1459" i="11"/>
  <c r="B1458" i="11"/>
  <c r="B1457" i="11"/>
  <c r="B1456" i="11" l="1"/>
  <c r="B1455" i="11" l="1"/>
  <c r="B1454" i="11"/>
  <c r="B1453" i="11"/>
  <c r="B1452" i="11" l="1"/>
  <c r="B1451" i="11"/>
  <c r="B1450" i="11"/>
  <c r="B1449" i="11"/>
  <c r="B1448" i="11"/>
  <c r="B1447" i="11"/>
  <c r="B1446" i="11"/>
  <c r="B1445" i="11"/>
  <c r="B1444" i="11" l="1"/>
  <c r="B1443" i="11"/>
  <c r="B1442" i="11"/>
  <c r="B1441" i="11"/>
  <c r="B1440" i="11"/>
  <c r="B1439" i="11"/>
  <c r="B1438" i="11"/>
  <c r="B1437" i="11"/>
  <c r="B1436" i="11"/>
  <c r="B1435" i="11"/>
  <c r="B1434" i="11"/>
  <c r="B1433" i="11"/>
  <c r="B1432" i="11"/>
  <c r="B1431" i="11"/>
  <c r="B1430" i="11"/>
  <c r="B1429" i="11"/>
  <c r="B1428" i="11" l="1"/>
  <c r="B1427" i="11"/>
  <c r="B1426" i="11"/>
  <c r="B1425" i="11" l="1"/>
  <c r="B1424" i="11"/>
  <c r="B1423" i="11" l="1"/>
  <c r="B1422" i="11"/>
  <c r="B1421" i="11"/>
  <c r="B1420" i="11" l="1"/>
  <c r="B1419" i="11"/>
  <c r="B1418" i="11"/>
  <c r="B1417" i="11"/>
  <c r="B1416" i="11"/>
  <c r="B1415" i="11"/>
  <c r="B1414" i="11"/>
  <c r="B1413" i="11"/>
  <c r="B1412" i="11"/>
  <c r="B1409" i="11"/>
  <c r="B1408" i="11"/>
  <c r="B1407" i="11"/>
  <c r="B1406" i="11"/>
  <c r="B1405" i="11"/>
  <c r="B1404" i="11"/>
  <c r="B1411" i="11"/>
  <c r="B1410" i="11"/>
  <c r="B1403" i="11"/>
  <c r="B1402" i="11"/>
  <c r="B1401" i="11"/>
  <c r="B1400" i="11"/>
  <c r="B1399" i="11"/>
  <c r="B1398" i="11"/>
  <c r="B1397" i="11"/>
  <c r="B1396" i="11"/>
  <c r="B1395" i="11"/>
  <c r="B1394" i="11"/>
  <c r="B1393" i="11" l="1"/>
  <c r="B1392" i="11"/>
  <c r="B1391" i="11"/>
  <c r="B1390" i="11"/>
  <c r="B1389" i="11"/>
  <c r="B1388" i="11"/>
  <c r="B1387" i="11"/>
  <c r="B1386" i="11"/>
  <c r="B1385" i="11" l="1"/>
  <c r="B1384" i="11"/>
  <c r="B1383" i="11" l="1"/>
  <c r="B1382" i="11"/>
  <c r="B1381" i="11"/>
  <c r="B1380" i="11" l="1"/>
  <c r="B1379" i="11"/>
  <c r="B1378" i="11"/>
  <c r="B1377" i="11"/>
  <c r="B1376" i="11"/>
  <c r="B1375" i="11"/>
  <c r="B1374" i="11" l="1"/>
  <c r="B1373" i="11"/>
  <c r="B1372" i="11"/>
  <c r="B1371" i="11"/>
  <c r="B1370" i="11"/>
  <c r="B1369" i="11"/>
  <c r="B1368" i="11"/>
  <c r="B1367" i="11"/>
  <c r="B1366" i="11"/>
  <c r="B1365" i="11"/>
  <c r="B1364" i="11"/>
  <c r="B1363" i="11"/>
  <c r="B1362" i="11"/>
  <c r="B1361" i="11"/>
  <c r="B1360" i="11"/>
  <c r="B1359" i="11"/>
  <c r="B1358" i="11"/>
  <c r="B1357" i="11"/>
  <c r="B1356" i="11"/>
  <c r="B1355" i="11"/>
  <c r="B1354" i="11"/>
  <c r="B1353" i="11"/>
  <c r="B1352" i="11"/>
  <c r="B1351" i="11"/>
  <c r="B1350" i="11"/>
  <c r="B1349" i="11"/>
  <c r="B1348" i="11"/>
  <c r="B1347" i="11"/>
  <c r="B1346" i="11"/>
  <c r="B1345" i="11"/>
  <c r="B1344" i="11"/>
  <c r="B1343" i="11"/>
  <c r="B1342" i="11"/>
  <c r="B1341" i="11" l="1"/>
  <c r="B1340" i="11"/>
  <c r="B1339" i="11" l="1"/>
  <c r="B1338" i="11"/>
  <c r="B1337" i="11"/>
  <c r="B1336" i="11"/>
  <c r="B1335" i="11"/>
  <c r="B1334" i="11"/>
  <c r="B1333" i="11"/>
  <c r="B1332" i="11"/>
  <c r="B1331" i="11"/>
  <c r="B1330" i="11" l="1"/>
  <c r="B1329" i="11"/>
  <c r="B1328" i="11"/>
  <c r="B1327" i="11"/>
  <c r="B1326" i="11"/>
  <c r="B1325" i="11"/>
  <c r="B1324" i="11"/>
  <c r="B1323" i="11"/>
  <c r="B1322" i="11"/>
  <c r="B1321" i="11"/>
  <c r="B1320" i="11"/>
  <c r="B1319" i="11"/>
  <c r="B1318" i="11"/>
  <c r="B1317" i="11"/>
  <c r="B1316" i="11"/>
  <c r="B1315" i="11"/>
  <c r="B1314" i="11"/>
  <c r="B1313" i="11" l="1"/>
  <c r="B1312" i="11"/>
  <c r="B1311" i="11"/>
  <c r="B1310" i="11"/>
  <c r="B1309" i="11"/>
  <c r="B1308" i="11"/>
  <c r="B1307" i="11"/>
  <c r="B1306" i="11"/>
  <c r="B1305" i="11"/>
  <c r="B1304" i="11"/>
  <c r="B1303" i="11"/>
  <c r="B1302" i="11"/>
  <c r="B1301" i="11"/>
  <c r="B1300" i="11"/>
  <c r="B1299" i="11"/>
  <c r="B1298" i="11"/>
  <c r="B1297" i="11"/>
  <c r="B1296" i="11"/>
  <c r="B1295" i="11"/>
  <c r="B1294" i="11"/>
  <c r="B1284" i="11"/>
  <c r="B1293" i="11"/>
  <c r="B1292" i="11"/>
  <c r="B1291" i="11"/>
  <c r="B1290" i="11"/>
  <c r="B1289" i="11"/>
  <c r="B1288" i="11" l="1"/>
  <c r="B1287" i="11"/>
  <c r="B1286" i="11"/>
  <c r="B1285" i="11"/>
  <c r="B1283" i="11"/>
  <c r="B1282" i="11"/>
  <c r="B1281" i="11"/>
  <c r="B1280" i="11"/>
  <c r="B1279" i="11" l="1"/>
  <c r="B1278" i="11"/>
  <c r="B1277" i="11"/>
  <c r="B1276" i="11"/>
  <c r="B1275" i="11"/>
  <c r="B1274" i="11"/>
  <c r="B1273" i="11" l="1"/>
  <c r="B1272" i="11" l="1"/>
  <c r="B2" i="8"/>
  <c r="B1" i="8"/>
  <c r="I3" i="13"/>
  <c r="B99" i="13" s="1"/>
  <c r="D99" i="13" s="1"/>
  <c r="I2" i="13"/>
  <c r="B41" i="12"/>
  <c r="B38" i="12"/>
  <c r="B33" i="12"/>
  <c r="B1271" i="11"/>
  <c r="B1270" i="11"/>
  <c r="B1269" i="11"/>
  <c r="B1268" i="11"/>
  <c r="B1267" i="11"/>
  <c r="B1266" i="11"/>
  <c r="B1265" i="11"/>
  <c r="B1264" i="11"/>
  <c r="B1263" i="11"/>
  <c r="B1262" i="11"/>
  <c r="B1261" i="11"/>
  <c r="B1260" i="11"/>
  <c r="B1259" i="11"/>
  <c r="B1258" i="11"/>
  <c r="B1257" i="11"/>
  <c r="B1256" i="11"/>
  <c r="B1255" i="11"/>
  <c r="B1254" i="11"/>
  <c r="B1253" i="11"/>
  <c r="B1252" i="11"/>
  <c r="B1251" i="11"/>
  <c r="B1250" i="11"/>
  <c r="B1249" i="11"/>
  <c r="B1248" i="11"/>
  <c r="B1247" i="11"/>
  <c r="B1246" i="11"/>
  <c r="B1245" i="11"/>
  <c r="B1244" i="11"/>
  <c r="B1243" i="11"/>
  <c r="B1242" i="11"/>
  <c r="B1241" i="11"/>
  <c r="B1240" i="11"/>
  <c r="B1239" i="11"/>
  <c r="B1238" i="11"/>
  <c r="B1237" i="11"/>
  <c r="B1236" i="11"/>
  <c r="B1235" i="11"/>
  <c r="B1234" i="11"/>
  <c r="B1233" i="11"/>
  <c r="B1232" i="11"/>
  <c r="B1231" i="11"/>
  <c r="B1230" i="11"/>
  <c r="B1229" i="11"/>
  <c r="B1228" i="11"/>
  <c r="B1227" i="11"/>
  <c r="B1226" i="11"/>
  <c r="B1225" i="11"/>
  <c r="B1224" i="11"/>
  <c r="B1223" i="11"/>
  <c r="B1222" i="11"/>
  <c r="B1221" i="11"/>
  <c r="B1220" i="11"/>
  <c r="B1219" i="11"/>
  <c r="B1218" i="11"/>
  <c r="B1217" i="11"/>
  <c r="B1216" i="11"/>
  <c r="B1215" i="11"/>
  <c r="B1214" i="11"/>
  <c r="B1213" i="11"/>
  <c r="B1212" i="11"/>
  <c r="B1211" i="11"/>
  <c r="B1210" i="11"/>
  <c r="B1209" i="11"/>
  <c r="B1208" i="11"/>
  <c r="B1207" i="11"/>
  <c r="B1206" i="11"/>
  <c r="B1205" i="11"/>
  <c r="B1204" i="11"/>
  <c r="B1203" i="11"/>
  <c r="B1202" i="11"/>
  <c r="B1201" i="11"/>
  <c r="B1200" i="11"/>
  <c r="B1199" i="11"/>
  <c r="B1198" i="11"/>
  <c r="B1197" i="11"/>
  <c r="B1196" i="11"/>
  <c r="B1195" i="11"/>
  <c r="B1194" i="11"/>
  <c r="B1193" i="11"/>
  <c r="B1192" i="11"/>
  <c r="B1191" i="11"/>
  <c r="B1190" i="11"/>
  <c r="B1189" i="11"/>
  <c r="B1188" i="11"/>
  <c r="B1187" i="11"/>
  <c r="B1186" i="11"/>
  <c r="B1185" i="11"/>
  <c r="B1184" i="11"/>
  <c r="B1183" i="11"/>
  <c r="B1182" i="11"/>
  <c r="B1181" i="11"/>
  <c r="B1180" i="11"/>
  <c r="B1179" i="11"/>
  <c r="B1178" i="11"/>
  <c r="B1177" i="11"/>
  <c r="B1176" i="11"/>
  <c r="B1175" i="11"/>
  <c r="B1174" i="11"/>
  <c r="B1173" i="11"/>
  <c r="B1172" i="11"/>
  <c r="B1171" i="11"/>
  <c r="B1170" i="11"/>
  <c r="B1169" i="11"/>
  <c r="B1168" i="11"/>
  <c r="B1167" i="11"/>
  <c r="B1166" i="11"/>
  <c r="B1165" i="11"/>
  <c r="B1164" i="11"/>
  <c r="B1163" i="11"/>
  <c r="B1162" i="11"/>
  <c r="B1161" i="11"/>
  <c r="B1160" i="11"/>
  <c r="B1159" i="11"/>
  <c r="B1158" i="11"/>
  <c r="B1157" i="11"/>
  <c r="B1156" i="11"/>
  <c r="B1155" i="11"/>
  <c r="B1154" i="11"/>
  <c r="B1153" i="11"/>
  <c r="B1152" i="11"/>
  <c r="B1151" i="11"/>
  <c r="B1150" i="11"/>
  <c r="B1149" i="11"/>
  <c r="B1148" i="11"/>
  <c r="B1147" i="11"/>
  <c r="B1146" i="11"/>
  <c r="B1145" i="11"/>
  <c r="B1144" i="11"/>
  <c r="B1143" i="11"/>
  <c r="B1142" i="11"/>
  <c r="B1141" i="11"/>
  <c r="B1140" i="11"/>
  <c r="B1139" i="11"/>
  <c r="B1138" i="11"/>
  <c r="B1137" i="11"/>
  <c r="B1136" i="11"/>
  <c r="B1135" i="11"/>
  <c r="B1134" i="11"/>
  <c r="B1133" i="11"/>
  <c r="B1132" i="11"/>
  <c r="B1131" i="11"/>
  <c r="B1130" i="11"/>
  <c r="B1129" i="11"/>
  <c r="B1128" i="11"/>
  <c r="B1127" i="11"/>
  <c r="B1126" i="11"/>
  <c r="B1125" i="11"/>
  <c r="B1124" i="11"/>
  <c r="B1123" i="11"/>
  <c r="B1122" i="11"/>
  <c r="B1121" i="11"/>
  <c r="B1120" i="11"/>
  <c r="B1119" i="11"/>
  <c r="B1118" i="11"/>
  <c r="B1117" i="11"/>
  <c r="B1116" i="11"/>
  <c r="B1115" i="11"/>
  <c r="B1114" i="11"/>
  <c r="B1113" i="11"/>
  <c r="B1112" i="11"/>
  <c r="B1111" i="11"/>
  <c r="B1110" i="11"/>
  <c r="B1109" i="11"/>
  <c r="B1105" i="11"/>
  <c r="B1104" i="11"/>
  <c r="B1103" i="11"/>
  <c r="B1102" i="11"/>
  <c r="B1101" i="11"/>
  <c r="B1100" i="11"/>
  <c r="B1099" i="11"/>
  <c r="B1098" i="11"/>
  <c r="B1097" i="11"/>
  <c r="B1096" i="11"/>
  <c r="B1095" i="11"/>
  <c r="B1094" i="11"/>
  <c r="B1093" i="11"/>
  <c r="B1092" i="11"/>
  <c r="B1091" i="11"/>
  <c r="B1090" i="11"/>
  <c r="B1089" i="11"/>
  <c r="B1088" i="11"/>
  <c r="B1087" i="11"/>
  <c r="B1086" i="11"/>
  <c r="B1085" i="11"/>
  <c r="B1084" i="11"/>
  <c r="B1083" i="11"/>
  <c r="B1082" i="11"/>
  <c r="B1081" i="11"/>
  <c r="B1080" i="11"/>
  <c r="B1079" i="11"/>
  <c r="B1078" i="11"/>
  <c r="B1077" i="11"/>
  <c r="B1076" i="11"/>
  <c r="B1075" i="11"/>
  <c r="B1074" i="11"/>
  <c r="B1073" i="11"/>
  <c r="B1072" i="11"/>
  <c r="B1071" i="11"/>
  <c r="B1070" i="11"/>
  <c r="B1069" i="11"/>
  <c r="B1068" i="11"/>
  <c r="B1067" i="11"/>
  <c r="B1066" i="11"/>
  <c r="B1065" i="11"/>
  <c r="B1064" i="11"/>
  <c r="B1063" i="11"/>
  <c r="B1062" i="11"/>
  <c r="B1061" i="11"/>
  <c r="B1060" i="11"/>
  <c r="B1059" i="11"/>
  <c r="B1058" i="11"/>
  <c r="B1057" i="11"/>
  <c r="B1056" i="11"/>
  <c r="B1055" i="11"/>
  <c r="B1054" i="11"/>
  <c r="B1053" i="11"/>
  <c r="B1052" i="11"/>
  <c r="B1051" i="11"/>
  <c r="B1050" i="11"/>
  <c r="B1049" i="11"/>
  <c r="B1048" i="11"/>
  <c r="B1047" i="11"/>
  <c r="B1046" i="11"/>
  <c r="B1045" i="11"/>
  <c r="B1044" i="11"/>
  <c r="B1043" i="11"/>
  <c r="B1042" i="11"/>
  <c r="B1041" i="11"/>
  <c r="B1040" i="11"/>
  <c r="B1039" i="11"/>
  <c r="B1038" i="11"/>
  <c r="B1037" i="11"/>
  <c r="B1036" i="11"/>
  <c r="B1035" i="11"/>
  <c r="B1034" i="11"/>
  <c r="B1033" i="11"/>
  <c r="B1032" i="11"/>
  <c r="B1031" i="11"/>
  <c r="B1030" i="11"/>
  <c r="B1029" i="11"/>
  <c r="B1028" i="11"/>
  <c r="B1027" i="11"/>
  <c r="B1026" i="11"/>
  <c r="B1025" i="11"/>
  <c r="B1024" i="11"/>
  <c r="B1023" i="11"/>
  <c r="B1022" i="11"/>
  <c r="B1021" i="11"/>
  <c r="B1020" i="11"/>
  <c r="B1019" i="11"/>
  <c r="B1018" i="11"/>
  <c r="B1017" i="11"/>
  <c r="B1016" i="11"/>
  <c r="B1015" i="11"/>
  <c r="B1014" i="11"/>
  <c r="B1013" i="11"/>
  <c r="B1012" i="11"/>
  <c r="B1011" i="11"/>
  <c r="B1010" i="11"/>
  <c r="B1009" i="11"/>
  <c r="B1008" i="11"/>
  <c r="B1007" i="11"/>
  <c r="B1006" i="11"/>
  <c r="B1005" i="11"/>
  <c r="B1004" i="11"/>
  <c r="B1003" i="11"/>
  <c r="B1002" i="11"/>
  <c r="B1001" i="11"/>
  <c r="B1000" i="11"/>
  <c r="B999" i="11"/>
  <c r="B998" i="11"/>
  <c r="B997" i="11"/>
  <c r="B996" i="11"/>
  <c r="B995" i="11"/>
  <c r="B994" i="11"/>
  <c r="B993" i="11"/>
  <c r="B992" i="11"/>
  <c r="B991" i="11"/>
  <c r="B990" i="11"/>
  <c r="B989" i="11"/>
  <c r="B988" i="11"/>
  <c r="B987" i="11"/>
  <c r="B986" i="11"/>
  <c r="B985" i="11"/>
  <c r="B984" i="11"/>
  <c r="B983" i="11"/>
  <c r="B982" i="11"/>
  <c r="B981" i="11"/>
  <c r="B980" i="11"/>
  <c r="B979" i="11"/>
  <c r="B978" i="11"/>
  <c r="B977" i="11"/>
  <c r="B976" i="11"/>
  <c r="B975" i="11"/>
  <c r="B974" i="11"/>
  <c r="B973" i="11"/>
  <c r="B972" i="11"/>
  <c r="B971" i="11"/>
  <c r="B970" i="11"/>
  <c r="B969" i="11"/>
  <c r="B968" i="11"/>
  <c r="B967" i="11"/>
  <c r="B966" i="11"/>
  <c r="B965" i="11"/>
  <c r="B964" i="11"/>
  <c r="B963" i="11"/>
  <c r="B962" i="11"/>
  <c r="B961" i="11"/>
  <c r="B960" i="11"/>
  <c r="B959" i="11"/>
  <c r="B958" i="11"/>
  <c r="B957" i="11"/>
  <c r="B956" i="11"/>
  <c r="B955" i="11"/>
  <c r="B954" i="11"/>
  <c r="B953" i="11"/>
  <c r="B952" i="11"/>
  <c r="B951" i="11"/>
  <c r="B950" i="11"/>
  <c r="B949" i="11"/>
  <c r="B948" i="11"/>
  <c r="B947" i="11"/>
  <c r="B946" i="11"/>
  <c r="B945" i="11"/>
  <c r="B944" i="11"/>
  <c r="B943" i="11"/>
  <c r="B942" i="11"/>
  <c r="B941" i="11"/>
  <c r="B940" i="11"/>
  <c r="B939" i="11"/>
  <c r="B938" i="11"/>
  <c r="B937" i="11"/>
  <c r="B936" i="11"/>
  <c r="B933" i="11"/>
  <c r="B932" i="11"/>
  <c r="B931" i="11"/>
  <c r="B930" i="11"/>
  <c r="B929" i="11"/>
  <c r="B928" i="11"/>
  <c r="B927" i="11"/>
  <c r="B926" i="11"/>
  <c r="B925" i="11"/>
  <c r="B924" i="11"/>
  <c r="B923" i="11"/>
  <c r="B922" i="11"/>
  <c r="B921" i="11"/>
  <c r="B920" i="11"/>
  <c r="B919" i="11"/>
  <c r="B918" i="11"/>
  <c r="B917" i="11"/>
  <c r="B916" i="11"/>
  <c r="B915" i="11"/>
  <c r="B914" i="11"/>
  <c r="B913" i="11"/>
  <c r="B912" i="11"/>
  <c r="B911" i="11"/>
  <c r="B910" i="11"/>
  <c r="B909" i="11"/>
  <c r="B908" i="11"/>
  <c r="B907" i="11"/>
  <c r="B906" i="11"/>
  <c r="B905" i="11"/>
  <c r="B904" i="11"/>
  <c r="B903" i="11"/>
  <c r="B902" i="11"/>
  <c r="B901" i="11"/>
  <c r="B900" i="11"/>
  <c r="B899" i="11"/>
  <c r="B898" i="11"/>
  <c r="B897" i="11"/>
  <c r="B896" i="11"/>
  <c r="B895" i="11"/>
  <c r="B894" i="11"/>
  <c r="B893" i="11"/>
  <c r="B892" i="11"/>
  <c r="B891" i="11"/>
  <c r="B890" i="11"/>
  <c r="B889" i="11"/>
  <c r="B888" i="11"/>
  <c r="B887" i="11"/>
  <c r="B886" i="11"/>
  <c r="B885" i="11"/>
  <c r="B884" i="11"/>
  <c r="B883" i="11"/>
  <c r="B882" i="11"/>
  <c r="B881" i="11"/>
  <c r="B880" i="11"/>
  <c r="B879" i="11"/>
  <c r="B878" i="11"/>
  <c r="B877" i="11"/>
  <c r="B876" i="11"/>
  <c r="B875" i="11"/>
  <c r="B874" i="11"/>
  <c r="B873" i="11"/>
  <c r="B872" i="11"/>
  <c r="B871" i="11"/>
  <c r="B870" i="11"/>
  <c r="B869" i="11"/>
  <c r="B868" i="11"/>
  <c r="B867" i="11"/>
  <c r="B866" i="11"/>
  <c r="B865" i="11"/>
  <c r="B864" i="11"/>
  <c r="B863" i="11"/>
  <c r="B862" i="11"/>
  <c r="B861" i="11"/>
  <c r="B860" i="11"/>
  <c r="B859" i="11"/>
  <c r="B858" i="11"/>
  <c r="B857" i="11"/>
  <c r="B856" i="11"/>
  <c r="B855" i="11"/>
  <c r="B854" i="11"/>
  <c r="B853" i="11"/>
  <c r="B852" i="11"/>
  <c r="B851" i="11"/>
  <c r="B850" i="11"/>
  <c r="B849" i="11"/>
  <c r="B848" i="11"/>
  <c r="B847" i="11"/>
  <c r="B846" i="11"/>
  <c r="B845" i="11"/>
  <c r="B844" i="11"/>
  <c r="B843" i="11"/>
  <c r="B842" i="11"/>
  <c r="B841" i="11"/>
  <c r="B840" i="11"/>
  <c r="B839" i="11"/>
  <c r="B838" i="11"/>
  <c r="B837" i="11"/>
  <c r="B836" i="11"/>
  <c r="B835" i="11"/>
  <c r="B834" i="11"/>
  <c r="B833" i="11"/>
  <c r="B832" i="11"/>
  <c r="B831" i="11"/>
  <c r="B830" i="11"/>
  <c r="B829" i="11"/>
  <c r="B828" i="11"/>
  <c r="B827" i="11"/>
  <c r="B826" i="11"/>
  <c r="B825" i="11"/>
  <c r="B824" i="11"/>
  <c r="B823" i="11"/>
  <c r="B822" i="11"/>
  <c r="B821" i="11"/>
  <c r="B820" i="11"/>
  <c r="B819" i="11"/>
  <c r="B818" i="11"/>
  <c r="B817" i="11"/>
  <c r="B816" i="11"/>
  <c r="B815" i="11"/>
  <c r="B814" i="11"/>
  <c r="B813" i="11"/>
  <c r="B812" i="11"/>
  <c r="B811" i="11"/>
  <c r="B810" i="11"/>
  <c r="B809" i="11"/>
  <c r="B808" i="11"/>
  <c r="B807" i="11"/>
  <c r="B806" i="11"/>
  <c r="B805" i="11"/>
  <c r="B804" i="11"/>
  <c r="B803" i="11"/>
  <c r="B802" i="11"/>
  <c r="B801" i="11"/>
  <c r="B800" i="11"/>
  <c r="B799" i="11"/>
  <c r="B798" i="11"/>
  <c r="B797" i="11"/>
  <c r="B796" i="11"/>
  <c r="B795" i="11"/>
  <c r="B794" i="11"/>
  <c r="B793" i="11"/>
  <c r="B792" i="11"/>
  <c r="B791" i="11"/>
  <c r="B790" i="11"/>
  <c r="B789" i="11"/>
  <c r="B788" i="11"/>
  <c r="B787" i="11"/>
  <c r="B786" i="11"/>
  <c r="B785" i="11"/>
  <c r="B784" i="11"/>
  <c r="B783" i="11"/>
  <c r="B782" i="11"/>
  <c r="B781" i="11"/>
  <c r="B780" i="11"/>
  <c r="B779" i="11"/>
  <c r="B778" i="11"/>
  <c r="B777" i="11"/>
  <c r="B776" i="11"/>
  <c r="B775" i="11"/>
  <c r="B774" i="11"/>
  <c r="B773" i="11"/>
  <c r="B772" i="11"/>
  <c r="B771" i="11"/>
  <c r="B770" i="11"/>
  <c r="B769" i="11"/>
  <c r="B768" i="11"/>
  <c r="B767" i="11"/>
  <c r="B766" i="11"/>
  <c r="B765" i="11"/>
  <c r="B764" i="11"/>
  <c r="B763" i="11"/>
  <c r="B762" i="11"/>
  <c r="B761" i="11"/>
  <c r="B760" i="11"/>
  <c r="B759" i="11"/>
  <c r="B758" i="11"/>
  <c r="B757" i="11"/>
  <c r="B756" i="11"/>
  <c r="B755" i="11"/>
  <c r="B754" i="11"/>
  <c r="B753" i="11"/>
  <c r="B752" i="11"/>
  <c r="B751" i="11"/>
  <c r="B750" i="11"/>
  <c r="B749" i="11"/>
  <c r="B748" i="11"/>
  <c r="B747" i="11"/>
  <c r="B746" i="11"/>
  <c r="B745" i="11"/>
  <c r="B744" i="11"/>
  <c r="B743" i="11"/>
  <c r="B742" i="11"/>
  <c r="B741" i="11"/>
  <c r="B740" i="11"/>
  <c r="B739" i="11"/>
  <c r="B738" i="11"/>
  <c r="B737" i="11"/>
  <c r="B736" i="11"/>
  <c r="B735" i="11"/>
  <c r="B734" i="11"/>
  <c r="B733" i="11"/>
  <c r="B732" i="11"/>
  <c r="B731" i="11"/>
  <c r="B730" i="11"/>
  <c r="B729" i="11"/>
  <c r="B728" i="11"/>
  <c r="B727" i="11"/>
  <c r="B726" i="11"/>
  <c r="B725" i="11"/>
  <c r="B724" i="11"/>
  <c r="B723" i="11"/>
  <c r="B722" i="11"/>
  <c r="B721" i="11"/>
  <c r="B720" i="11"/>
  <c r="B719" i="11"/>
  <c r="B718" i="11"/>
  <c r="B717" i="11"/>
  <c r="B716" i="11"/>
  <c r="B715" i="11"/>
  <c r="B714" i="11"/>
  <c r="B713" i="11"/>
  <c r="B712" i="11"/>
  <c r="B711" i="11"/>
  <c r="B710" i="11"/>
  <c r="B709" i="11"/>
  <c r="B708" i="11"/>
  <c r="B707" i="11"/>
  <c r="B706" i="11"/>
  <c r="B705" i="11"/>
  <c r="B704" i="11"/>
  <c r="B703" i="11"/>
  <c r="B702" i="11"/>
  <c r="B701" i="11"/>
  <c r="B700" i="11"/>
  <c r="B699" i="11"/>
  <c r="B698" i="11"/>
  <c r="B697" i="11"/>
  <c r="B696" i="11"/>
  <c r="B695" i="11"/>
  <c r="B694" i="11"/>
  <c r="B693" i="11"/>
  <c r="B692" i="11"/>
  <c r="B691" i="11"/>
  <c r="B690" i="11"/>
  <c r="B689" i="11"/>
  <c r="B688" i="11"/>
  <c r="B687" i="11"/>
  <c r="B686" i="11"/>
  <c r="B685" i="11"/>
  <c r="B684" i="11"/>
  <c r="B683" i="11"/>
  <c r="B682" i="11"/>
  <c r="B681" i="11"/>
  <c r="B680" i="11"/>
  <c r="B679" i="11"/>
  <c r="B678" i="11"/>
  <c r="B677" i="11"/>
  <c r="B676" i="11"/>
  <c r="B675" i="11"/>
  <c r="B674" i="11"/>
  <c r="B673" i="11"/>
  <c r="B672" i="11"/>
  <c r="B671" i="11"/>
  <c r="B670" i="11"/>
  <c r="B669" i="11"/>
  <c r="B668" i="11"/>
  <c r="B667" i="11"/>
  <c r="B666" i="11"/>
  <c r="B665" i="11"/>
  <c r="B664" i="11"/>
  <c r="B663" i="11"/>
  <c r="B662" i="11"/>
  <c r="B661" i="11"/>
  <c r="B660" i="11"/>
  <c r="B659" i="11"/>
  <c r="B658" i="11"/>
  <c r="B657" i="11"/>
  <c r="B656" i="11"/>
  <c r="B655" i="11"/>
  <c r="B654" i="11"/>
  <c r="B653" i="11"/>
  <c r="B652" i="11"/>
  <c r="B651" i="11"/>
  <c r="B650" i="11"/>
  <c r="B649" i="11"/>
  <c r="B648" i="11"/>
  <c r="B647" i="11"/>
  <c r="B646" i="11"/>
  <c r="B645" i="11"/>
  <c r="B644" i="11"/>
  <c r="B643" i="11"/>
  <c r="B642" i="11"/>
  <c r="B641" i="11"/>
  <c r="B640" i="11"/>
  <c r="B639" i="11"/>
  <c r="B638" i="11"/>
  <c r="B637" i="11"/>
  <c r="B636" i="11"/>
  <c r="B635" i="11"/>
  <c r="B634" i="11"/>
  <c r="B633" i="11"/>
  <c r="B632" i="11"/>
  <c r="B631" i="11"/>
  <c r="B630" i="11"/>
  <c r="B629" i="11"/>
  <c r="B628" i="11"/>
  <c r="B627" i="11"/>
  <c r="B626" i="11"/>
  <c r="B625" i="11"/>
  <c r="B624" i="11"/>
  <c r="B623" i="11"/>
  <c r="B622" i="11"/>
  <c r="B621" i="11"/>
  <c r="B620" i="11"/>
  <c r="B619" i="11"/>
  <c r="B618" i="11"/>
  <c r="B617" i="11"/>
  <c r="B616" i="11"/>
  <c r="B615" i="11"/>
  <c r="B614" i="11"/>
  <c r="B613" i="11"/>
  <c r="B612" i="11"/>
  <c r="B611" i="11"/>
  <c r="B610" i="11"/>
  <c r="B609" i="11"/>
  <c r="B608" i="11"/>
  <c r="B607" i="11"/>
  <c r="B606" i="11"/>
  <c r="B605" i="11"/>
  <c r="B604" i="11"/>
  <c r="B603" i="11"/>
  <c r="B602" i="11"/>
  <c r="B601" i="11"/>
  <c r="B600" i="11"/>
  <c r="B599" i="11"/>
  <c r="B598" i="11"/>
  <c r="B597" i="11"/>
  <c r="B596" i="11"/>
  <c r="B595" i="11"/>
  <c r="B594" i="11"/>
  <c r="B593" i="11"/>
  <c r="B592" i="11"/>
  <c r="B591" i="11"/>
  <c r="B590" i="11"/>
  <c r="B589" i="11"/>
  <c r="B588" i="11"/>
  <c r="B587" i="11"/>
  <c r="B586" i="11"/>
  <c r="B585" i="11"/>
  <c r="B584" i="11"/>
  <c r="B583" i="11"/>
  <c r="B582" i="11"/>
  <c r="B581" i="11"/>
  <c r="B580" i="11"/>
  <c r="B579" i="11"/>
  <c r="B578" i="11"/>
  <c r="B577" i="11"/>
  <c r="B576" i="11"/>
  <c r="B575" i="11"/>
  <c r="B574" i="11"/>
  <c r="B573" i="11"/>
  <c r="B572" i="11"/>
  <c r="B571" i="11"/>
  <c r="B570" i="11"/>
  <c r="B569" i="11"/>
  <c r="B568" i="11"/>
  <c r="B567" i="11"/>
  <c r="B566" i="11"/>
  <c r="B565" i="11"/>
  <c r="B564" i="11"/>
  <c r="B563" i="11"/>
  <c r="B562" i="11"/>
  <c r="B561" i="11"/>
  <c r="B560" i="11"/>
  <c r="B559" i="11"/>
  <c r="B558" i="11"/>
  <c r="B557" i="11"/>
  <c r="B556" i="11"/>
  <c r="B555" i="11"/>
  <c r="B554" i="11"/>
  <c r="B553" i="11"/>
  <c r="B552" i="11"/>
  <c r="B551" i="11"/>
  <c r="B550" i="11"/>
  <c r="B549" i="11"/>
  <c r="B548" i="11"/>
  <c r="B547" i="11"/>
  <c r="B546" i="11"/>
  <c r="B545" i="11"/>
  <c r="B544" i="11"/>
  <c r="B543" i="11"/>
  <c r="B542" i="11"/>
  <c r="B541" i="11"/>
  <c r="B540" i="11"/>
  <c r="B539" i="11"/>
  <c r="B538" i="11"/>
  <c r="B537" i="11"/>
  <c r="B536" i="11"/>
  <c r="B535" i="11"/>
  <c r="B534" i="11"/>
  <c r="B533" i="11"/>
  <c r="B532" i="11"/>
  <c r="B531" i="11"/>
  <c r="B530" i="11"/>
  <c r="B529" i="11"/>
  <c r="B528" i="11"/>
  <c r="B527" i="11"/>
  <c r="B526" i="11"/>
  <c r="B525" i="11"/>
  <c r="B524" i="11"/>
  <c r="B523" i="11"/>
  <c r="B522" i="11"/>
  <c r="B521" i="11"/>
  <c r="B520" i="11"/>
  <c r="B519" i="11"/>
  <c r="B518" i="11"/>
  <c r="B517" i="11"/>
  <c r="B516" i="11"/>
  <c r="B515" i="11"/>
  <c r="B514" i="11"/>
  <c r="B513" i="11"/>
  <c r="B512" i="11"/>
  <c r="B511" i="11"/>
  <c r="B510" i="11"/>
  <c r="B509" i="11"/>
  <c r="B508" i="11"/>
  <c r="B507" i="11"/>
  <c r="B506" i="11"/>
  <c r="B505" i="11"/>
  <c r="B504" i="11"/>
  <c r="B503" i="11"/>
  <c r="B502" i="11"/>
  <c r="B501" i="11"/>
  <c r="B500" i="11"/>
  <c r="B499" i="11"/>
  <c r="B498" i="11"/>
  <c r="B497" i="11"/>
  <c r="B496" i="11"/>
  <c r="B495" i="11"/>
  <c r="B494" i="11"/>
  <c r="B493" i="11"/>
  <c r="B492" i="11"/>
  <c r="B491" i="11"/>
  <c r="B490" i="11"/>
  <c r="B489" i="11"/>
  <c r="B488" i="11"/>
  <c r="B487" i="11"/>
  <c r="B486" i="11"/>
  <c r="B485" i="11"/>
  <c r="B484" i="11"/>
  <c r="B483" i="11"/>
  <c r="B482" i="11"/>
  <c r="B481" i="11"/>
  <c r="B480" i="11"/>
  <c r="B479" i="11"/>
  <c r="B478" i="11"/>
  <c r="B477" i="11"/>
  <c r="B476" i="11"/>
  <c r="B475" i="11"/>
  <c r="B474" i="11"/>
  <c r="B473" i="11"/>
  <c r="B472" i="11"/>
  <c r="B471" i="11"/>
  <c r="B470" i="11"/>
  <c r="B469" i="11"/>
  <c r="B468" i="11"/>
  <c r="B467" i="11"/>
  <c r="B466" i="11"/>
  <c r="B465" i="11"/>
  <c r="B464" i="11"/>
  <c r="B463" i="11"/>
  <c r="B462" i="11"/>
  <c r="B461" i="11"/>
  <c r="B460" i="11"/>
  <c r="B459" i="11"/>
  <c r="B458" i="11"/>
  <c r="B457" i="11"/>
  <c r="B456" i="11"/>
  <c r="B455" i="11"/>
  <c r="B454" i="11"/>
  <c r="B453" i="11"/>
  <c r="B452" i="11"/>
  <c r="B451" i="11"/>
  <c r="B450" i="11"/>
  <c r="B449" i="11"/>
  <c r="B448" i="11"/>
  <c r="B447" i="11"/>
  <c r="B446" i="11"/>
  <c r="B445" i="11"/>
  <c r="B444" i="11"/>
  <c r="B443" i="11"/>
  <c r="B442" i="11"/>
  <c r="B441" i="11"/>
  <c r="B440" i="11"/>
  <c r="B439" i="11"/>
  <c r="B438" i="11"/>
  <c r="B437" i="11"/>
  <c r="B436" i="11"/>
  <c r="B435" i="11"/>
  <c r="B434" i="11"/>
  <c r="B433" i="11"/>
  <c r="B432" i="11"/>
  <c r="B431" i="11"/>
  <c r="B430" i="11"/>
  <c r="B429" i="11"/>
  <c r="B428" i="11"/>
  <c r="B427" i="11"/>
  <c r="B426" i="11"/>
  <c r="B425" i="11"/>
  <c r="B424" i="11"/>
  <c r="B423" i="11"/>
  <c r="B422" i="11"/>
  <c r="B421" i="11"/>
  <c r="B420" i="11"/>
  <c r="B419" i="11"/>
  <c r="B418" i="11"/>
  <c r="B417" i="11"/>
  <c r="B416" i="11"/>
  <c r="B415" i="11"/>
  <c r="B414" i="11"/>
  <c r="B413" i="11"/>
  <c r="B412" i="11"/>
  <c r="B411" i="11"/>
  <c r="B410" i="11"/>
  <c r="B409" i="11"/>
  <c r="B408" i="11"/>
  <c r="B407" i="11"/>
  <c r="B406" i="11"/>
  <c r="B405" i="11"/>
  <c r="B404" i="11"/>
  <c r="B403" i="11"/>
  <c r="B402" i="11"/>
  <c r="B401" i="11"/>
  <c r="B400" i="11"/>
  <c r="B399" i="11"/>
  <c r="B398" i="11"/>
  <c r="B397" i="11"/>
  <c r="B396" i="11"/>
  <c r="B395" i="11"/>
  <c r="B394" i="11"/>
  <c r="B393" i="11"/>
  <c r="B392" i="11"/>
  <c r="B391" i="11"/>
  <c r="B390" i="11"/>
  <c r="B389" i="11"/>
  <c r="B388" i="11"/>
  <c r="B387" i="11"/>
  <c r="B386" i="11"/>
  <c r="B385" i="11"/>
  <c r="B384" i="11"/>
  <c r="B383" i="11"/>
  <c r="B382" i="11"/>
  <c r="B381" i="11"/>
  <c r="B380" i="11"/>
  <c r="B379" i="11"/>
  <c r="B378" i="11"/>
  <c r="B377" i="11"/>
  <c r="B376" i="11"/>
  <c r="B375" i="11"/>
  <c r="B374" i="11"/>
  <c r="B373" i="11"/>
  <c r="B372" i="11"/>
  <c r="B371" i="11"/>
  <c r="B370" i="11"/>
  <c r="B369" i="11"/>
  <c r="B368" i="11"/>
  <c r="B367" i="11"/>
  <c r="B366" i="11"/>
  <c r="B365" i="11"/>
  <c r="B364" i="11"/>
  <c r="B363" i="11"/>
  <c r="B362" i="11"/>
  <c r="B361" i="11"/>
  <c r="B360" i="11"/>
  <c r="B359" i="11"/>
  <c r="B358" i="11"/>
  <c r="B357" i="11"/>
  <c r="B356" i="11"/>
  <c r="B355" i="11"/>
  <c r="B354" i="11"/>
  <c r="B353" i="11"/>
  <c r="B352" i="11"/>
  <c r="B351" i="11"/>
  <c r="B350" i="11"/>
  <c r="B349" i="11"/>
  <c r="B348" i="11"/>
  <c r="B347" i="11"/>
  <c r="B346" i="11"/>
  <c r="B345" i="11"/>
  <c r="B344" i="11"/>
  <c r="B343" i="11"/>
  <c r="B342" i="11"/>
  <c r="B341" i="11"/>
  <c r="B340" i="11"/>
  <c r="B339" i="11"/>
  <c r="B338" i="11"/>
  <c r="B337" i="11"/>
  <c r="B336" i="11"/>
  <c r="B335" i="11"/>
  <c r="B334" i="11"/>
  <c r="B333" i="11"/>
  <c r="B332" i="11"/>
  <c r="B331" i="11"/>
  <c r="B330" i="11"/>
  <c r="B329" i="11"/>
  <c r="B328" i="11"/>
  <c r="B327" i="11"/>
  <c r="B326" i="11"/>
  <c r="B325" i="11"/>
  <c r="B324" i="11"/>
  <c r="B323" i="11"/>
  <c r="B322" i="11"/>
  <c r="B321" i="11"/>
  <c r="B320" i="11"/>
  <c r="B319" i="11"/>
  <c r="B318" i="11"/>
  <c r="B317" i="11"/>
  <c r="B316" i="11"/>
  <c r="B315" i="11"/>
  <c r="B314" i="11"/>
  <c r="B313" i="11"/>
  <c r="B312" i="11"/>
  <c r="B311" i="11"/>
  <c r="B310" i="11"/>
  <c r="B309" i="11"/>
  <c r="B308" i="11"/>
  <c r="B307" i="11"/>
  <c r="B306" i="11"/>
  <c r="B305" i="11"/>
  <c r="B304" i="11"/>
  <c r="B303" i="11"/>
  <c r="B302" i="11"/>
  <c r="B301" i="11"/>
  <c r="B300" i="11"/>
  <c r="B299" i="11"/>
  <c r="B298" i="11"/>
  <c r="B297" i="11"/>
  <c r="B296" i="11"/>
  <c r="B295" i="11"/>
  <c r="B294" i="11"/>
  <c r="B293" i="11"/>
  <c r="B292" i="11"/>
  <c r="B291" i="11"/>
  <c r="B290" i="11"/>
  <c r="B289" i="11"/>
  <c r="B288" i="11"/>
  <c r="B287" i="11"/>
  <c r="B286" i="11"/>
  <c r="B285" i="11"/>
  <c r="B284" i="11"/>
  <c r="B283" i="11"/>
  <c r="B282" i="11"/>
  <c r="B281" i="11"/>
  <c r="B280" i="11"/>
  <c r="B279" i="11"/>
  <c r="B278" i="11"/>
  <c r="B277" i="11"/>
  <c r="B276" i="11"/>
  <c r="B275" i="11"/>
  <c r="B274" i="11"/>
  <c r="B273" i="11"/>
  <c r="B272" i="11"/>
  <c r="B271" i="11"/>
  <c r="B270" i="11"/>
  <c r="B269" i="11"/>
  <c r="B268" i="11"/>
  <c r="B267" i="11"/>
  <c r="B265" i="11"/>
  <c r="B263" i="11"/>
  <c r="B262" i="11"/>
  <c r="B261" i="11"/>
  <c r="B260" i="11"/>
  <c r="B254" i="11"/>
  <c r="B253" i="11"/>
  <c r="B252" i="11"/>
  <c r="B251" i="11"/>
  <c r="B250" i="11"/>
  <c r="B249" i="11"/>
  <c r="B248" i="11"/>
  <c r="B247" i="11"/>
  <c r="B246" i="11"/>
  <c r="B245" i="11"/>
  <c r="B244" i="11"/>
  <c r="B243" i="11"/>
  <c r="B242" i="11"/>
  <c r="B241" i="11"/>
  <c r="B240" i="11"/>
  <c r="B239" i="11"/>
  <c r="B238" i="11"/>
  <c r="B237" i="11"/>
  <c r="B236" i="11"/>
  <c r="B235" i="11"/>
  <c r="B234" i="11"/>
  <c r="B233" i="11"/>
  <c r="B232" i="11"/>
  <c r="B231" i="11"/>
  <c r="B230" i="11"/>
  <c r="B229" i="11"/>
  <c r="B228" i="11"/>
  <c r="B227" i="11"/>
  <c r="B226" i="11"/>
  <c r="B225" i="11"/>
  <c r="B224" i="11"/>
  <c r="B223" i="11"/>
  <c r="B222" i="11"/>
  <c r="B221" i="11"/>
  <c r="B220" i="11"/>
  <c r="B219" i="11"/>
  <c r="B218" i="11"/>
  <c r="B217" i="11"/>
  <c r="B216" i="11"/>
  <c r="B215" i="11"/>
  <c r="B214" i="11"/>
  <c r="B213" i="11"/>
  <c r="B212" i="11"/>
  <c r="B211" i="11"/>
  <c r="B210" i="11"/>
  <c r="B209" i="11"/>
  <c r="B208" i="11"/>
  <c r="B207" i="11"/>
  <c r="B206" i="11"/>
  <c r="B205" i="11"/>
  <c r="B204" i="11"/>
  <c r="B203" i="11"/>
  <c r="B202" i="11"/>
  <c r="B201" i="11"/>
  <c r="B200" i="11"/>
  <c r="B199" i="11"/>
  <c r="B198" i="11"/>
  <c r="B197" i="11"/>
  <c r="B196" i="11"/>
  <c r="B195" i="11"/>
  <c r="B194" i="11"/>
  <c r="B193" i="11"/>
  <c r="B192" i="11"/>
  <c r="B191" i="11"/>
  <c r="B190" i="11"/>
  <c r="B189" i="11"/>
  <c r="B188" i="11"/>
  <c r="B187" i="11"/>
  <c r="B186" i="11"/>
  <c r="B185" i="11"/>
  <c r="B184" i="11"/>
  <c r="B183" i="11"/>
  <c r="B182" i="11"/>
  <c r="B181" i="11"/>
  <c r="B180" i="11"/>
  <c r="B179" i="11"/>
  <c r="B178" i="11"/>
  <c r="B177" i="11"/>
  <c r="B176" i="11"/>
  <c r="B175" i="11"/>
  <c r="B174" i="11"/>
  <c r="B173" i="11"/>
  <c r="B172" i="11"/>
  <c r="B171" i="11"/>
  <c r="B170" i="11"/>
  <c r="B169" i="11"/>
  <c r="B168" i="11"/>
  <c r="B167" i="11"/>
  <c r="B166" i="11"/>
  <c r="B165" i="11"/>
  <c r="B164" i="11"/>
  <c r="B163" i="11"/>
  <c r="B162" i="11"/>
  <c r="B161" i="11"/>
  <c r="B160" i="11"/>
  <c r="B159" i="11"/>
  <c r="B158" i="11"/>
  <c r="B157" i="11"/>
  <c r="B156" i="11"/>
  <c r="B155" i="11"/>
  <c r="B154" i="11"/>
  <c r="B153" i="11"/>
  <c r="B152" i="11"/>
  <c r="B151" i="11"/>
  <c r="B150" i="11"/>
  <c r="B149" i="11"/>
  <c r="B148" i="11"/>
  <c r="B147" i="11"/>
  <c r="B146" i="11"/>
  <c r="B145" i="11"/>
  <c r="B144" i="11"/>
  <c r="B143" i="11"/>
  <c r="B142" i="11"/>
  <c r="B141" i="11"/>
  <c r="B140" i="11"/>
  <c r="B139" i="11"/>
  <c r="B138" i="11"/>
  <c r="B137" i="11"/>
  <c r="B136" i="11"/>
  <c r="B135" i="11"/>
  <c r="B134" i="11"/>
  <c r="B133" i="11"/>
  <c r="B132" i="11"/>
  <c r="B131" i="11"/>
  <c r="B130" i="11"/>
  <c r="B129" i="11"/>
  <c r="B128" i="11"/>
  <c r="B127" i="11"/>
  <c r="B126" i="11"/>
  <c r="B125" i="11"/>
  <c r="B124" i="11"/>
  <c r="B123" i="11"/>
  <c r="B122" i="11"/>
  <c r="B121" i="11"/>
  <c r="B120" i="11"/>
  <c r="B119" i="11"/>
  <c r="B118" i="11"/>
  <c r="B117" i="11"/>
  <c r="B116" i="11"/>
  <c r="B115" i="11"/>
  <c r="B114" i="11"/>
  <c r="B113" i="11"/>
  <c r="B112" i="11"/>
  <c r="B111" i="11"/>
  <c r="B110" i="11"/>
  <c r="B109" i="11"/>
  <c r="B108" i="11"/>
  <c r="B107" i="11"/>
  <c r="B106" i="11"/>
  <c r="B105" i="11"/>
  <c r="B104" i="11"/>
  <c r="F103" i="11"/>
  <c r="B103" i="11"/>
  <c r="B102" i="11"/>
  <c r="B101" i="11"/>
  <c r="B100" i="11"/>
  <c r="B99" i="11"/>
  <c r="F98" i="11"/>
  <c r="B98" i="1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C7" i="11"/>
  <c r="B7" i="11"/>
  <c r="C6" i="11"/>
  <c r="B6" i="11"/>
  <c r="C5" i="11"/>
  <c r="B5" i="11"/>
  <c r="C4" i="11"/>
  <c r="B4" i="11"/>
  <c r="C3" i="11"/>
  <c r="B3" i="11"/>
  <c r="K2" i="11"/>
  <c r="L2" i="11" s="1"/>
  <c r="C2" i="11"/>
  <c r="B2" i="11"/>
  <c r="C1485" i="3"/>
  <c r="B1485" i="3"/>
  <c r="C1484" i="3"/>
  <c r="B1484" i="3"/>
  <c r="C1483" i="3"/>
  <c r="B1483" i="3"/>
  <c r="C1482" i="3"/>
  <c r="B1482" i="3"/>
  <c r="C1481" i="3"/>
  <c r="B1481" i="3"/>
  <c r="C1480" i="3"/>
  <c r="B1480" i="3"/>
  <c r="C1479" i="3"/>
  <c r="B1479" i="3"/>
  <c r="C1478" i="3"/>
  <c r="B1478" i="3"/>
  <c r="C1477" i="3"/>
  <c r="B1477" i="3"/>
  <c r="C1476" i="3"/>
  <c r="B1476" i="3"/>
  <c r="C1475" i="3"/>
  <c r="B1475" i="3"/>
  <c r="C1474" i="3"/>
  <c r="B1474" i="3"/>
  <c r="C1473" i="3"/>
  <c r="B1473" i="3"/>
  <c r="C1472" i="3"/>
  <c r="B1472" i="3"/>
  <c r="C1471" i="3"/>
  <c r="B1471" i="3"/>
  <c r="C1470" i="3"/>
  <c r="B1470" i="3"/>
  <c r="C1469" i="3"/>
  <c r="B1469" i="3"/>
  <c r="C1468" i="3"/>
  <c r="B1468" i="3"/>
  <c r="C1467" i="3"/>
  <c r="B1467" i="3"/>
  <c r="C1466" i="3"/>
  <c r="B1466" i="3"/>
  <c r="C1465" i="3"/>
  <c r="B1465" i="3"/>
  <c r="C1464" i="3"/>
  <c r="B1464" i="3"/>
  <c r="C1463" i="3"/>
  <c r="B1463" i="3"/>
  <c r="C1462" i="3"/>
  <c r="B1462" i="3"/>
  <c r="C1461" i="3"/>
  <c r="B1461" i="3"/>
  <c r="C1460" i="3"/>
  <c r="B1460" i="3"/>
  <c r="C1459" i="3"/>
  <c r="B1459" i="3"/>
  <c r="C1458" i="3"/>
  <c r="B1458" i="3"/>
  <c r="C1457" i="3"/>
  <c r="B1457" i="3"/>
  <c r="C1456" i="3"/>
  <c r="B1456" i="3"/>
  <c r="C1455" i="3"/>
  <c r="B1455" i="3"/>
  <c r="C1454" i="3"/>
  <c r="B1454" i="3"/>
  <c r="C1453" i="3"/>
  <c r="B1453" i="3"/>
  <c r="C1452" i="3"/>
  <c r="B1452" i="3"/>
  <c r="C1451" i="3"/>
  <c r="B1451" i="3"/>
  <c r="C1450" i="3"/>
  <c r="B1450" i="3"/>
  <c r="C1449" i="3"/>
  <c r="B1449" i="3"/>
  <c r="C1448" i="3"/>
  <c r="B1448" i="3"/>
  <c r="C1447" i="3"/>
  <c r="B1447" i="3"/>
  <c r="C1446" i="3"/>
  <c r="B1446" i="3"/>
  <c r="C1445" i="3"/>
  <c r="B1445" i="3"/>
  <c r="C1444" i="3"/>
  <c r="B1444" i="3"/>
  <c r="C1443" i="3"/>
  <c r="B1443" i="3"/>
  <c r="C1442" i="3"/>
  <c r="B1442" i="3"/>
  <c r="C1441" i="3"/>
  <c r="B1441" i="3"/>
  <c r="C1440" i="3"/>
  <c r="B1440" i="3"/>
  <c r="C1439" i="3"/>
  <c r="B1439" i="3"/>
  <c r="C1438" i="3"/>
  <c r="B1438" i="3"/>
  <c r="C1437" i="3"/>
  <c r="B1437" i="3"/>
  <c r="C1436" i="3"/>
  <c r="B1436" i="3"/>
  <c r="C1435" i="3"/>
  <c r="B1435" i="3"/>
  <c r="C1434" i="3"/>
  <c r="B1434" i="3"/>
  <c r="C1433" i="3"/>
  <c r="B1433" i="3"/>
  <c r="C1432" i="3"/>
  <c r="B1432" i="3"/>
  <c r="C1431" i="3"/>
  <c r="B1431" i="3"/>
  <c r="C1430" i="3"/>
  <c r="B1430" i="3"/>
  <c r="C1429" i="3"/>
  <c r="B1429" i="3"/>
  <c r="C1428" i="3"/>
  <c r="B1428" i="3"/>
  <c r="C1427" i="3"/>
  <c r="B1427" i="3"/>
  <c r="C1426" i="3"/>
  <c r="B1426" i="3"/>
  <c r="C1425" i="3"/>
  <c r="B1425" i="3"/>
  <c r="C1424" i="3"/>
  <c r="B1424" i="3"/>
  <c r="C1423" i="3"/>
  <c r="B1423" i="3"/>
  <c r="C1422" i="3"/>
  <c r="B1422" i="3"/>
  <c r="C1421" i="3"/>
  <c r="B1421" i="3"/>
  <c r="C1420" i="3"/>
  <c r="B1420" i="3"/>
  <c r="C1419" i="3"/>
  <c r="B1419" i="3"/>
  <c r="C1418" i="3"/>
  <c r="B1418" i="3"/>
  <c r="C1417" i="3"/>
  <c r="B1417" i="3"/>
  <c r="C1416" i="3"/>
  <c r="B1416" i="3"/>
  <c r="C1415" i="3"/>
  <c r="B1415" i="3"/>
  <c r="C1414" i="3"/>
  <c r="B1414" i="3"/>
  <c r="C1413" i="3"/>
  <c r="B1413" i="3"/>
  <c r="C1412" i="3"/>
  <c r="B1412" i="3"/>
  <c r="C1411" i="3"/>
  <c r="B1411" i="3"/>
  <c r="C1410" i="3"/>
  <c r="B1410" i="3"/>
  <c r="C1409" i="3"/>
  <c r="B1409" i="3"/>
  <c r="C1408" i="3"/>
  <c r="B1408" i="3"/>
  <c r="C1407" i="3"/>
  <c r="B1407" i="3"/>
  <c r="C1406" i="3"/>
  <c r="B1406" i="3"/>
  <c r="C1405" i="3"/>
  <c r="B1405" i="3"/>
  <c r="C1404" i="3"/>
  <c r="B1404" i="3"/>
  <c r="C1403" i="3"/>
  <c r="B1403" i="3"/>
  <c r="C1402" i="3"/>
  <c r="B1402" i="3"/>
  <c r="C1401" i="3"/>
  <c r="B1401" i="3"/>
  <c r="C1400" i="3"/>
  <c r="B1400" i="3"/>
  <c r="C1399" i="3"/>
  <c r="B1399" i="3"/>
  <c r="C1398" i="3"/>
  <c r="B1398" i="3"/>
  <c r="C1397" i="3"/>
  <c r="B1397" i="3"/>
  <c r="C1396" i="3"/>
  <c r="B1396" i="3"/>
  <c r="C1395" i="3"/>
  <c r="B1395" i="3"/>
  <c r="C1394" i="3"/>
  <c r="B1394" i="3"/>
  <c r="C1393" i="3"/>
  <c r="B1393" i="3"/>
  <c r="C1392" i="3"/>
  <c r="B1392" i="3"/>
  <c r="C1391" i="3"/>
  <c r="B1391" i="3"/>
  <c r="C1390" i="3"/>
  <c r="B1390" i="3"/>
  <c r="C1389" i="3"/>
  <c r="B1389" i="3"/>
  <c r="C1388" i="3"/>
  <c r="B1388" i="3"/>
  <c r="C1387" i="3"/>
  <c r="B1387" i="3"/>
  <c r="C1386" i="3"/>
  <c r="B1386" i="3"/>
  <c r="C1385" i="3"/>
  <c r="B1385" i="3"/>
  <c r="C1384" i="3"/>
  <c r="B1384" i="3"/>
  <c r="C1383" i="3"/>
  <c r="B1383" i="3"/>
  <c r="C1382" i="3"/>
  <c r="B1382" i="3"/>
  <c r="C1381" i="3"/>
  <c r="B1381" i="3"/>
  <c r="C1380" i="3"/>
  <c r="B1380" i="3"/>
  <c r="C1379" i="3"/>
  <c r="B1379" i="3"/>
  <c r="C1378" i="3"/>
  <c r="B1378" i="3"/>
  <c r="C1377" i="3"/>
  <c r="B1377" i="3"/>
  <c r="C1376" i="3"/>
  <c r="B1376" i="3"/>
  <c r="C1375" i="3"/>
  <c r="B1375" i="3"/>
  <c r="C1374" i="3"/>
  <c r="B1374" i="3"/>
  <c r="C1373" i="3"/>
  <c r="B1373" i="3"/>
  <c r="C1372" i="3"/>
  <c r="B1372" i="3"/>
  <c r="C1371" i="3"/>
  <c r="B1371" i="3"/>
  <c r="C1370" i="3"/>
  <c r="B1370" i="3"/>
  <c r="C1369" i="3"/>
  <c r="B1369" i="3"/>
  <c r="C1368" i="3"/>
  <c r="B1368" i="3"/>
  <c r="C1367" i="3"/>
  <c r="B1367" i="3"/>
  <c r="C1366" i="3"/>
  <c r="B1366" i="3"/>
  <c r="C1365" i="3"/>
  <c r="B1365" i="3"/>
  <c r="C1364" i="3"/>
  <c r="B1364" i="3"/>
  <c r="C1363" i="3"/>
  <c r="B1363" i="3"/>
  <c r="C1362" i="3"/>
  <c r="B1362" i="3"/>
  <c r="C1361" i="3"/>
  <c r="B1361" i="3"/>
  <c r="C1360" i="3"/>
  <c r="B1360" i="3"/>
  <c r="C1359" i="3"/>
  <c r="B1359" i="3"/>
  <c r="C1358" i="3"/>
  <c r="B1358" i="3"/>
  <c r="C1357" i="3"/>
  <c r="B1357" i="3"/>
  <c r="C1356" i="3"/>
  <c r="B1356" i="3"/>
  <c r="C1355" i="3"/>
  <c r="B1355" i="3"/>
  <c r="C1354" i="3"/>
  <c r="B1354" i="3"/>
  <c r="C1353" i="3"/>
  <c r="B1353" i="3"/>
  <c r="C1352" i="3"/>
  <c r="B1352" i="3"/>
  <c r="C1351" i="3"/>
  <c r="B1351" i="3"/>
  <c r="C1350" i="3"/>
  <c r="B1350" i="3"/>
  <c r="C1349" i="3"/>
  <c r="B1349" i="3"/>
  <c r="C1348" i="3"/>
  <c r="B1348" i="3"/>
  <c r="C1347" i="3"/>
  <c r="B1347" i="3"/>
  <c r="C1346" i="3"/>
  <c r="B1346" i="3"/>
  <c r="C1345" i="3"/>
  <c r="B1345" i="3"/>
  <c r="C1344" i="3"/>
  <c r="B1344" i="3"/>
  <c r="C1343" i="3"/>
  <c r="B1343" i="3"/>
  <c r="C1342" i="3"/>
  <c r="B1342" i="3"/>
  <c r="C1341" i="3"/>
  <c r="B1341" i="3"/>
  <c r="C1340" i="3"/>
  <c r="B1340" i="3"/>
  <c r="C1339" i="3"/>
  <c r="B1339" i="3"/>
  <c r="C1338" i="3"/>
  <c r="B1338" i="3"/>
  <c r="C1337" i="3"/>
  <c r="B1337" i="3"/>
  <c r="C1336" i="3"/>
  <c r="B1336" i="3"/>
  <c r="C1335" i="3"/>
  <c r="B1335" i="3"/>
  <c r="C1334" i="3"/>
  <c r="B1334" i="3"/>
  <c r="C1333" i="3"/>
  <c r="B1333" i="3"/>
  <c r="C1332" i="3"/>
  <c r="B1332" i="3"/>
  <c r="C1331" i="3"/>
  <c r="B1331" i="3"/>
  <c r="C1330" i="3"/>
  <c r="B1330" i="3"/>
  <c r="C1329" i="3"/>
  <c r="B1329" i="3"/>
  <c r="C1328" i="3"/>
  <c r="B1328" i="3"/>
  <c r="C1327" i="3"/>
  <c r="B1327" i="3"/>
  <c r="C1326" i="3"/>
  <c r="B1326" i="3"/>
  <c r="C1325" i="3"/>
  <c r="B1325" i="3"/>
  <c r="C1324" i="3"/>
  <c r="B1324" i="3"/>
  <c r="C1323" i="3"/>
  <c r="B1323" i="3"/>
  <c r="C1322" i="3"/>
  <c r="B1322" i="3"/>
  <c r="C1321" i="3"/>
  <c r="B1321" i="3"/>
  <c r="C1320" i="3"/>
  <c r="B1320" i="3"/>
  <c r="C1319" i="3"/>
  <c r="B1319" i="3"/>
  <c r="C1318" i="3"/>
  <c r="B1318" i="3"/>
  <c r="C1317" i="3"/>
  <c r="B1317" i="3"/>
  <c r="C1316" i="3"/>
  <c r="B1316" i="3"/>
  <c r="C1315" i="3"/>
  <c r="B1315" i="3"/>
  <c r="C1314" i="3"/>
  <c r="B1314" i="3"/>
  <c r="C1313" i="3"/>
  <c r="B1313" i="3"/>
  <c r="C1312" i="3"/>
  <c r="B1312" i="3"/>
  <c r="C1311" i="3"/>
  <c r="B1311" i="3"/>
  <c r="C1310" i="3"/>
  <c r="B1310" i="3"/>
  <c r="C1309" i="3"/>
  <c r="B1309" i="3"/>
  <c r="C1308" i="3"/>
  <c r="B1308" i="3"/>
  <c r="C1307" i="3"/>
  <c r="B1307" i="3"/>
  <c r="C1306" i="3"/>
  <c r="B1306" i="3"/>
  <c r="C1305" i="3"/>
  <c r="B1305" i="3"/>
  <c r="C1304" i="3"/>
  <c r="B1304" i="3"/>
  <c r="C1303" i="3"/>
  <c r="B1303" i="3"/>
  <c r="C1302" i="3"/>
  <c r="B1302" i="3"/>
  <c r="C1301" i="3"/>
  <c r="B1301" i="3"/>
  <c r="C1300" i="3"/>
  <c r="B1300" i="3"/>
  <c r="C1299" i="3"/>
  <c r="B1299" i="3"/>
  <c r="C1298" i="3"/>
  <c r="B1298" i="3"/>
  <c r="C1297" i="3"/>
  <c r="B1297" i="3"/>
  <c r="C1296" i="3"/>
  <c r="B1296" i="3"/>
  <c r="C1295" i="3"/>
  <c r="B1295" i="3"/>
  <c r="C1294" i="3"/>
  <c r="B1294" i="3"/>
  <c r="C1293" i="3"/>
  <c r="B1293" i="3"/>
  <c r="C1292" i="3"/>
  <c r="B1292" i="3"/>
  <c r="C1291" i="3"/>
  <c r="B1291" i="3"/>
  <c r="C1290" i="3"/>
  <c r="B1290" i="3"/>
  <c r="C1289" i="3"/>
  <c r="B1289" i="3"/>
  <c r="C1288" i="3"/>
  <c r="B1288" i="3"/>
  <c r="C1287" i="3"/>
  <c r="B1287" i="3"/>
  <c r="C1286" i="3"/>
  <c r="B1286" i="3"/>
  <c r="C1285" i="3"/>
  <c r="B1285" i="3"/>
  <c r="C1284" i="3"/>
  <c r="B1284" i="3"/>
  <c r="C1283" i="3"/>
  <c r="B1283" i="3"/>
  <c r="C1282" i="3"/>
  <c r="B1282" i="3"/>
  <c r="C1281" i="3"/>
  <c r="B1281" i="3"/>
  <c r="C1280" i="3"/>
  <c r="B1280" i="3"/>
  <c r="C1279" i="3"/>
  <c r="B1279" i="3"/>
  <c r="C1278" i="3"/>
  <c r="B1278" i="3"/>
  <c r="C1277" i="3"/>
  <c r="B1277" i="3"/>
  <c r="C1276" i="3"/>
  <c r="B1276" i="3"/>
  <c r="C1275" i="3"/>
  <c r="B1275" i="3"/>
  <c r="C1274" i="3"/>
  <c r="B1274" i="3"/>
  <c r="C1273" i="3"/>
  <c r="B1273" i="3"/>
  <c r="C1272" i="3"/>
  <c r="B1272" i="3"/>
  <c r="C1271" i="3"/>
  <c r="B1271" i="3"/>
  <c r="C1270" i="3"/>
  <c r="B1270" i="3"/>
  <c r="C1269" i="3"/>
  <c r="B1269" i="3"/>
  <c r="C1268" i="3"/>
  <c r="B1268" i="3"/>
  <c r="C1267" i="3"/>
  <c r="B1267" i="3"/>
  <c r="C1266" i="3"/>
  <c r="B1266" i="3"/>
  <c r="C1265" i="3"/>
  <c r="B1265" i="3"/>
  <c r="C1264" i="3"/>
  <c r="B1264" i="3"/>
  <c r="C1263" i="3"/>
  <c r="B1263" i="3"/>
  <c r="C1262" i="3"/>
  <c r="B1262" i="3"/>
  <c r="C1261" i="3"/>
  <c r="B1261" i="3"/>
  <c r="C1260" i="3"/>
  <c r="B1260" i="3"/>
  <c r="C1259" i="3"/>
  <c r="B1259" i="3"/>
  <c r="C1258" i="3"/>
  <c r="B1258" i="3"/>
  <c r="C1257" i="3"/>
  <c r="B1257" i="3"/>
  <c r="C1256" i="3"/>
  <c r="B1256" i="3"/>
  <c r="C1255" i="3"/>
  <c r="B1255" i="3"/>
  <c r="C1254" i="3"/>
  <c r="B1254" i="3"/>
  <c r="C1253" i="3"/>
  <c r="B1253" i="3"/>
  <c r="C1252" i="3"/>
  <c r="B1252" i="3"/>
  <c r="C1251" i="3"/>
  <c r="B1251" i="3"/>
  <c r="C1250" i="3"/>
  <c r="B1250" i="3"/>
  <c r="C1249" i="3"/>
  <c r="B1249" i="3"/>
  <c r="C1248" i="3"/>
  <c r="B1248" i="3"/>
  <c r="C1247" i="3"/>
  <c r="B1247" i="3"/>
  <c r="C1246" i="3"/>
  <c r="B1246" i="3"/>
  <c r="C1245" i="3"/>
  <c r="B1245" i="3"/>
  <c r="C1244" i="3"/>
  <c r="B1244" i="3"/>
  <c r="C1243" i="3"/>
  <c r="B1243" i="3"/>
  <c r="C1242" i="3"/>
  <c r="B1242" i="3"/>
  <c r="C1241" i="3"/>
  <c r="B1241" i="3"/>
  <c r="C1240" i="3"/>
  <c r="B1240" i="3"/>
  <c r="C1239" i="3"/>
  <c r="B1239" i="3"/>
  <c r="C1238" i="3"/>
  <c r="B1238" i="3"/>
  <c r="C1237" i="3"/>
  <c r="B1237" i="3"/>
  <c r="C1236" i="3"/>
  <c r="B1236" i="3"/>
  <c r="C1235" i="3"/>
  <c r="B1235" i="3"/>
  <c r="C1234" i="3"/>
  <c r="B1234" i="3"/>
  <c r="C1233" i="3"/>
  <c r="B1233" i="3"/>
  <c r="C1232" i="3"/>
  <c r="B1232" i="3"/>
  <c r="C1231" i="3"/>
  <c r="B1231" i="3"/>
  <c r="C1230" i="3"/>
  <c r="B1230" i="3"/>
  <c r="C1229" i="3"/>
  <c r="B1229" i="3"/>
  <c r="C1228" i="3"/>
  <c r="B1228" i="3"/>
  <c r="C1227" i="3"/>
  <c r="B1227" i="3"/>
  <c r="C1226" i="3"/>
  <c r="B1226" i="3"/>
  <c r="C1225" i="3"/>
  <c r="B1225" i="3"/>
  <c r="C1224" i="3"/>
  <c r="B1224" i="3"/>
  <c r="C1223" i="3"/>
  <c r="B1223" i="3"/>
  <c r="C1222" i="3"/>
  <c r="B1222" i="3"/>
  <c r="C1221" i="3"/>
  <c r="B1221" i="3"/>
  <c r="C1220" i="3"/>
  <c r="B1220" i="3"/>
  <c r="C1219" i="3"/>
  <c r="B1219" i="3"/>
  <c r="C1218" i="3"/>
  <c r="B1218" i="3"/>
  <c r="C1217" i="3"/>
  <c r="B1217" i="3"/>
  <c r="C1216" i="3"/>
  <c r="B1216" i="3"/>
  <c r="C1215" i="3"/>
  <c r="B1215" i="3"/>
  <c r="C1214" i="3"/>
  <c r="B1214" i="3"/>
  <c r="C1213" i="3"/>
  <c r="B1213" i="3"/>
  <c r="C1212" i="3"/>
  <c r="B1212" i="3"/>
  <c r="C1211" i="3"/>
  <c r="B1211" i="3"/>
  <c r="C1210" i="3"/>
  <c r="B1210" i="3"/>
  <c r="C1209" i="3"/>
  <c r="B1209" i="3"/>
  <c r="C1208" i="3"/>
  <c r="B1208" i="3"/>
  <c r="C1207" i="3"/>
  <c r="B1207" i="3"/>
  <c r="C1206" i="3"/>
  <c r="B1206" i="3"/>
  <c r="C1205" i="3"/>
  <c r="B1205" i="3"/>
  <c r="C1204" i="3"/>
  <c r="B1204" i="3"/>
  <c r="C1203" i="3"/>
  <c r="B1203" i="3"/>
  <c r="C1202" i="3"/>
  <c r="B1202" i="3"/>
  <c r="C1201" i="3"/>
  <c r="B1201" i="3"/>
  <c r="C1200" i="3"/>
  <c r="B1200" i="3"/>
  <c r="C1199" i="3"/>
  <c r="B1199" i="3"/>
  <c r="C1198" i="3"/>
  <c r="B1198" i="3"/>
  <c r="C1197" i="3"/>
  <c r="B1197" i="3"/>
  <c r="C1196" i="3"/>
  <c r="B1196" i="3"/>
  <c r="C1195" i="3"/>
  <c r="B1195" i="3"/>
  <c r="C1194" i="3"/>
  <c r="B1194" i="3"/>
  <c r="C1193" i="3"/>
  <c r="B1193" i="3"/>
  <c r="C1192" i="3"/>
  <c r="B1192" i="3"/>
  <c r="C1191" i="3"/>
  <c r="B1191" i="3"/>
  <c r="C1190" i="3"/>
  <c r="B1190" i="3"/>
  <c r="C1189" i="3"/>
  <c r="B1189" i="3"/>
  <c r="C1188" i="3"/>
  <c r="B1188" i="3"/>
  <c r="C1187" i="3"/>
  <c r="B1187" i="3"/>
  <c r="C1186" i="3"/>
  <c r="B1186" i="3"/>
  <c r="C1185" i="3"/>
  <c r="B1185" i="3"/>
  <c r="C1184" i="3"/>
  <c r="B1184" i="3"/>
  <c r="C1183" i="3"/>
  <c r="B1183" i="3"/>
  <c r="C1182" i="3"/>
  <c r="B1182" i="3"/>
  <c r="C1181" i="3"/>
  <c r="B1181" i="3"/>
  <c r="C1180" i="3"/>
  <c r="B1180" i="3"/>
  <c r="C1179" i="3"/>
  <c r="B1179" i="3"/>
  <c r="C1178" i="3"/>
  <c r="B1178" i="3"/>
  <c r="C1177" i="3"/>
  <c r="B1177" i="3"/>
  <c r="C1176" i="3"/>
  <c r="B1176" i="3"/>
  <c r="C1175" i="3"/>
  <c r="B1175" i="3"/>
  <c r="C1174" i="3"/>
  <c r="B1174" i="3"/>
  <c r="C1173" i="3"/>
  <c r="B1173" i="3"/>
  <c r="C1172" i="3"/>
  <c r="B1172" i="3"/>
  <c r="C1171" i="3"/>
  <c r="B1171" i="3"/>
  <c r="C1170" i="3"/>
  <c r="B1170" i="3"/>
  <c r="C1169" i="3"/>
  <c r="B1169" i="3"/>
  <c r="C1168" i="3"/>
  <c r="B1168" i="3"/>
  <c r="C1167" i="3"/>
  <c r="B1167" i="3"/>
  <c r="C1166" i="3"/>
  <c r="B1166" i="3"/>
  <c r="C1165" i="3"/>
  <c r="B1165" i="3"/>
  <c r="C1164" i="3"/>
  <c r="B1164" i="3"/>
  <c r="C1163" i="3"/>
  <c r="B1163" i="3"/>
  <c r="C1162" i="3"/>
  <c r="B1162" i="3"/>
  <c r="C1161" i="3"/>
  <c r="B1161" i="3"/>
  <c r="C1160" i="3"/>
  <c r="B1160" i="3"/>
  <c r="C1159" i="3"/>
  <c r="B1159" i="3"/>
  <c r="C1158" i="3"/>
  <c r="B1158" i="3"/>
  <c r="C1157" i="3"/>
  <c r="B1157" i="3"/>
  <c r="C1156" i="3"/>
  <c r="B1156" i="3"/>
  <c r="C1155" i="3"/>
  <c r="B1155" i="3"/>
  <c r="C1154" i="3"/>
  <c r="B1154" i="3"/>
  <c r="C1153" i="3"/>
  <c r="B1153" i="3"/>
  <c r="C1152" i="3"/>
  <c r="B1152" i="3"/>
  <c r="C1151" i="3"/>
  <c r="B1151" i="3"/>
  <c r="C1150" i="3"/>
  <c r="B1150" i="3"/>
  <c r="C1149" i="3"/>
  <c r="B1149" i="3"/>
  <c r="C1148" i="3"/>
  <c r="B1148" i="3"/>
  <c r="C1147" i="3"/>
  <c r="B1147" i="3"/>
  <c r="C1146" i="3"/>
  <c r="B1146" i="3"/>
  <c r="C1145" i="3"/>
  <c r="B1145" i="3"/>
  <c r="C1144" i="3"/>
  <c r="B1144" i="3"/>
  <c r="C1143" i="3"/>
  <c r="B1143" i="3"/>
  <c r="C1142" i="3"/>
  <c r="B1142" i="3"/>
  <c r="C1141" i="3"/>
  <c r="B1141" i="3"/>
  <c r="C1140" i="3"/>
  <c r="B1140" i="3"/>
  <c r="C1139" i="3"/>
  <c r="B1139" i="3"/>
  <c r="C1138" i="3"/>
  <c r="B1138" i="3"/>
  <c r="C1137" i="3"/>
  <c r="B1137" i="3"/>
  <c r="C1136" i="3"/>
  <c r="B1136" i="3"/>
  <c r="C1135" i="3"/>
  <c r="B1135" i="3"/>
  <c r="C1134" i="3"/>
  <c r="B1134" i="3"/>
  <c r="C1133" i="3"/>
  <c r="B1133" i="3"/>
  <c r="C1132" i="3"/>
  <c r="B1132" i="3"/>
  <c r="C1131" i="3"/>
  <c r="B1131" i="3"/>
  <c r="C1130" i="3"/>
  <c r="B1130" i="3"/>
  <c r="C1129" i="3"/>
  <c r="B1129" i="3"/>
  <c r="C1128" i="3"/>
  <c r="B1128" i="3"/>
  <c r="C1127" i="3"/>
  <c r="B1127" i="3"/>
  <c r="C1126" i="3"/>
  <c r="B1126" i="3"/>
  <c r="C1125" i="3"/>
  <c r="B1125" i="3"/>
  <c r="C1124" i="3"/>
  <c r="B1124" i="3"/>
  <c r="C1123" i="3"/>
  <c r="B1123" i="3"/>
  <c r="C1122" i="3"/>
  <c r="B1122" i="3"/>
  <c r="C1121" i="3"/>
  <c r="B1121" i="3"/>
  <c r="C1120" i="3"/>
  <c r="B1120" i="3"/>
  <c r="C1119" i="3"/>
  <c r="B1119" i="3"/>
  <c r="C1118" i="3"/>
  <c r="B1118" i="3"/>
  <c r="C1117" i="3"/>
  <c r="B1117" i="3"/>
  <c r="C1116" i="3"/>
  <c r="B1116" i="3"/>
  <c r="C1115" i="3"/>
  <c r="B1115" i="3"/>
  <c r="C1114" i="3"/>
  <c r="B1114" i="3"/>
  <c r="C1113" i="3"/>
  <c r="B1113" i="3"/>
  <c r="C1112" i="3"/>
  <c r="B1112" i="3"/>
  <c r="C1111" i="3"/>
  <c r="B1111" i="3"/>
  <c r="C1110" i="3"/>
  <c r="B1110" i="3"/>
  <c r="C1109" i="3"/>
  <c r="B1109" i="3"/>
  <c r="C1108" i="3"/>
  <c r="B1108" i="3"/>
  <c r="C1107" i="3"/>
  <c r="B1107" i="3"/>
  <c r="C1106" i="3"/>
  <c r="B1106" i="3"/>
  <c r="C1105" i="3"/>
  <c r="B1105" i="3"/>
  <c r="C1104" i="3"/>
  <c r="B1104" i="3"/>
  <c r="C1103" i="3"/>
  <c r="B1103" i="3"/>
  <c r="C1102" i="3"/>
  <c r="B1102" i="3"/>
  <c r="C1101" i="3"/>
  <c r="B1101" i="3"/>
  <c r="C1100" i="3"/>
  <c r="B1100" i="3"/>
  <c r="C1099" i="3"/>
  <c r="B1099" i="3"/>
  <c r="C1098" i="3"/>
  <c r="B1098" i="3"/>
  <c r="C1097" i="3"/>
  <c r="B1097" i="3"/>
  <c r="C1096" i="3"/>
  <c r="B1096" i="3"/>
  <c r="C1095" i="3"/>
  <c r="B1095" i="3"/>
  <c r="C1094" i="3"/>
  <c r="B1094" i="3"/>
  <c r="C1093" i="3"/>
  <c r="B1093" i="3"/>
  <c r="C1092" i="3"/>
  <c r="B1092" i="3"/>
  <c r="C1091" i="3"/>
  <c r="B1091" i="3"/>
  <c r="C1090" i="3"/>
  <c r="B1090" i="3"/>
  <c r="C1089" i="3"/>
  <c r="B1089" i="3"/>
  <c r="C1088" i="3"/>
  <c r="B1088" i="3"/>
  <c r="C1087" i="3"/>
  <c r="B1087" i="3"/>
  <c r="C1086" i="3"/>
  <c r="B1086" i="3"/>
  <c r="C1085" i="3"/>
  <c r="B1085" i="3"/>
  <c r="C1084" i="3"/>
  <c r="B1084" i="3"/>
  <c r="C1083" i="3"/>
  <c r="B1083" i="3"/>
  <c r="C1082" i="3"/>
  <c r="B1082" i="3"/>
  <c r="C1081" i="3"/>
  <c r="B1081" i="3"/>
  <c r="C1080" i="3"/>
  <c r="B1080" i="3"/>
  <c r="C1079" i="3"/>
  <c r="B1079" i="3"/>
  <c r="C1078" i="3"/>
  <c r="B1078" i="3"/>
  <c r="C1077" i="3"/>
  <c r="B1077" i="3"/>
  <c r="C1076" i="3"/>
  <c r="B1076" i="3"/>
  <c r="C1075" i="3"/>
  <c r="B1075" i="3"/>
  <c r="C1074" i="3"/>
  <c r="B1074" i="3"/>
  <c r="C1073" i="3"/>
  <c r="B1073" i="3"/>
  <c r="C1072" i="3"/>
  <c r="B1072" i="3"/>
  <c r="C1071" i="3"/>
  <c r="B1071" i="3"/>
  <c r="C1070" i="3"/>
  <c r="B1070" i="3"/>
  <c r="C1069" i="3"/>
  <c r="B1069" i="3"/>
  <c r="C1068" i="3"/>
  <c r="B1068" i="3"/>
  <c r="C1067" i="3"/>
  <c r="B1067" i="3"/>
  <c r="C1066" i="3"/>
  <c r="B1066" i="3"/>
  <c r="C1065" i="3"/>
  <c r="B1065" i="3"/>
  <c r="C1064" i="3"/>
  <c r="B1064" i="3"/>
  <c r="C1063" i="3"/>
  <c r="B1063" i="3"/>
  <c r="C1062" i="3"/>
  <c r="B1062" i="3"/>
  <c r="C1061" i="3"/>
  <c r="B1061" i="3"/>
  <c r="C1060" i="3"/>
  <c r="B1060" i="3"/>
  <c r="C1059" i="3"/>
  <c r="B1059" i="3"/>
  <c r="C1058" i="3"/>
  <c r="B1058" i="3"/>
  <c r="C1057" i="3"/>
  <c r="B1057" i="3"/>
  <c r="C1056" i="3"/>
  <c r="B1056" i="3"/>
  <c r="C1055" i="3"/>
  <c r="B1055" i="3"/>
  <c r="C1054" i="3"/>
  <c r="B1054" i="3"/>
  <c r="C1053" i="3"/>
  <c r="B1053" i="3"/>
  <c r="C1052" i="3"/>
  <c r="B1052" i="3"/>
  <c r="C1051" i="3"/>
  <c r="B1051" i="3"/>
  <c r="C1050" i="3"/>
  <c r="B1050" i="3"/>
  <c r="C1049" i="3"/>
  <c r="B1049" i="3"/>
  <c r="C1048" i="3"/>
  <c r="B1048" i="3"/>
  <c r="C1047" i="3"/>
  <c r="B1047" i="3"/>
  <c r="C1046" i="3"/>
  <c r="B1046" i="3"/>
  <c r="C1045" i="3"/>
  <c r="B1045" i="3"/>
  <c r="C1044" i="3"/>
  <c r="B1044" i="3"/>
  <c r="C1043" i="3"/>
  <c r="B1043" i="3"/>
  <c r="C1042" i="3"/>
  <c r="B1042" i="3"/>
  <c r="C1041" i="3"/>
  <c r="B1041" i="3"/>
  <c r="C1040" i="3"/>
  <c r="B1040" i="3"/>
  <c r="C1039" i="3"/>
  <c r="B1039" i="3"/>
  <c r="C1038" i="3"/>
  <c r="B1038" i="3"/>
  <c r="C1037" i="3"/>
  <c r="B1037" i="3"/>
  <c r="C1036" i="3"/>
  <c r="B1036" i="3"/>
  <c r="C1035" i="3"/>
  <c r="B1035" i="3"/>
  <c r="C1034" i="3"/>
  <c r="B1034" i="3"/>
  <c r="C1033" i="3"/>
  <c r="B1033" i="3"/>
  <c r="C1032" i="3"/>
  <c r="B1032" i="3"/>
  <c r="C1031" i="3"/>
  <c r="B1031" i="3"/>
  <c r="C1030" i="3"/>
  <c r="B1030" i="3"/>
  <c r="C1029" i="3"/>
  <c r="B1029" i="3"/>
  <c r="C1028" i="3"/>
  <c r="B1028" i="3"/>
  <c r="C1027" i="3"/>
  <c r="B1027" i="3"/>
  <c r="C1026" i="3"/>
  <c r="B1026" i="3"/>
  <c r="C1025" i="3"/>
  <c r="B1025" i="3"/>
  <c r="C1024" i="3"/>
  <c r="B1024" i="3"/>
  <c r="C1023" i="3"/>
  <c r="B1023" i="3"/>
  <c r="C1022" i="3"/>
  <c r="B1022" i="3"/>
  <c r="C1021" i="3"/>
  <c r="B1021" i="3"/>
  <c r="C1020" i="3"/>
  <c r="B1020" i="3"/>
  <c r="C1019" i="3"/>
  <c r="B1019" i="3"/>
  <c r="C1018" i="3"/>
  <c r="B1018" i="3"/>
  <c r="C1017" i="3"/>
  <c r="B1017" i="3"/>
  <c r="C1016" i="3"/>
  <c r="B1016" i="3"/>
  <c r="C1015" i="3"/>
  <c r="B1015" i="3"/>
  <c r="C1014" i="3"/>
  <c r="B1014" i="3"/>
  <c r="C1013" i="3"/>
  <c r="B1013" i="3"/>
  <c r="C1012" i="3"/>
  <c r="B1012" i="3"/>
  <c r="C1011" i="3"/>
  <c r="B1011" i="3"/>
  <c r="C1010" i="3"/>
  <c r="B1010" i="3"/>
  <c r="C1009" i="3"/>
  <c r="B1009" i="3"/>
  <c r="C1008" i="3"/>
  <c r="B1008" i="3"/>
  <c r="C1007" i="3"/>
  <c r="B1007" i="3"/>
  <c r="C1006" i="3"/>
  <c r="B1006" i="3"/>
  <c r="C1005" i="3"/>
  <c r="B1005" i="3"/>
  <c r="C1004" i="3"/>
  <c r="B1004" i="3"/>
  <c r="C1003" i="3"/>
  <c r="B1003" i="3"/>
  <c r="C1002" i="3"/>
  <c r="B1002" i="3"/>
  <c r="C1001" i="3"/>
  <c r="B1001" i="3"/>
  <c r="C1000" i="3"/>
  <c r="B1000" i="3"/>
  <c r="C999" i="3"/>
  <c r="B999" i="3"/>
  <c r="C998" i="3"/>
  <c r="B998" i="3"/>
  <c r="C997" i="3"/>
  <c r="B997" i="3"/>
  <c r="C996" i="3"/>
  <c r="B996" i="3"/>
  <c r="C995" i="3"/>
  <c r="B995" i="3"/>
  <c r="C994" i="3"/>
  <c r="B994" i="3"/>
  <c r="C993" i="3"/>
  <c r="B993" i="3"/>
  <c r="C992" i="3"/>
  <c r="B992" i="3"/>
  <c r="C991" i="3"/>
  <c r="B991" i="3"/>
  <c r="C990" i="3"/>
  <c r="B990" i="3"/>
  <c r="C989" i="3"/>
  <c r="B989" i="3"/>
  <c r="C988" i="3"/>
  <c r="B988" i="3"/>
  <c r="C987" i="3"/>
  <c r="B987" i="3"/>
  <c r="C986" i="3"/>
  <c r="B986" i="3"/>
  <c r="C985" i="3"/>
  <c r="B985" i="3"/>
  <c r="C984" i="3"/>
  <c r="B984" i="3"/>
  <c r="C983" i="3"/>
  <c r="B983" i="3"/>
  <c r="C982" i="3"/>
  <c r="B982" i="3"/>
  <c r="C981" i="3"/>
  <c r="B981" i="3"/>
  <c r="C980" i="3"/>
  <c r="B980" i="3"/>
  <c r="C979" i="3"/>
  <c r="B979" i="3"/>
  <c r="C978" i="3"/>
  <c r="B978" i="3"/>
  <c r="C977" i="3"/>
  <c r="B977" i="3"/>
  <c r="C976" i="3"/>
  <c r="B976" i="3"/>
  <c r="C975" i="3"/>
  <c r="B975" i="3"/>
  <c r="C974" i="3"/>
  <c r="B974" i="3"/>
  <c r="C973" i="3"/>
  <c r="B973" i="3"/>
  <c r="C972" i="3"/>
  <c r="B972" i="3"/>
  <c r="C971" i="3"/>
  <c r="B971" i="3"/>
  <c r="C970" i="3"/>
  <c r="B970" i="3"/>
  <c r="C969" i="3"/>
  <c r="B969" i="3"/>
  <c r="C968" i="3"/>
  <c r="B968" i="3"/>
  <c r="C967" i="3"/>
  <c r="B967" i="3"/>
  <c r="C966" i="3"/>
  <c r="B966" i="3"/>
  <c r="C965" i="3"/>
  <c r="B965" i="3"/>
  <c r="C964" i="3"/>
  <c r="B964" i="3"/>
  <c r="C963" i="3"/>
  <c r="B963" i="3"/>
  <c r="C962" i="3"/>
  <c r="B962" i="3"/>
  <c r="C961" i="3"/>
  <c r="B961" i="3"/>
  <c r="C960" i="3"/>
  <c r="B960" i="3"/>
  <c r="C959" i="3"/>
  <c r="B959" i="3"/>
  <c r="C958" i="3"/>
  <c r="B958" i="3"/>
  <c r="C957" i="3"/>
  <c r="B957" i="3"/>
  <c r="C956" i="3"/>
  <c r="B956" i="3"/>
  <c r="C955" i="3"/>
  <c r="B955" i="3"/>
  <c r="C954" i="3"/>
  <c r="B954" i="3"/>
  <c r="C953" i="3"/>
  <c r="B953" i="3"/>
  <c r="C952" i="3"/>
  <c r="B952" i="3"/>
  <c r="C951" i="3"/>
  <c r="B951" i="3"/>
  <c r="C950" i="3"/>
  <c r="B950" i="3"/>
  <c r="C949" i="3"/>
  <c r="B949" i="3"/>
  <c r="C948" i="3"/>
  <c r="B948" i="3"/>
  <c r="C947" i="3"/>
  <c r="B947" i="3"/>
  <c r="C946" i="3"/>
  <c r="B946" i="3"/>
  <c r="C945" i="3"/>
  <c r="B945" i="3"/>
  <c r="C944" i="3"/>
  <c r="B944" i="3"/>
  <c r="C943" i="3"/>
  <c r="B943" i="3"/>
  <c r="C942" i="3"/>
  <c r="B942" i="3"/>
  <c r="C941" i="3"/>
  <c r="B941" i="3"/>
  <c r="C940" i="3"/>
  <c r="B940" i="3"/>
  <c r="C939" i="3"/>
  <c r="B939" i="3"/>
  <c r="C938" i="3"/>
  <c r="B938" i="3"/>
  <c r="C937" i="3"/>
  <c r="B937" i="3"/>
  <c r="C936" i="3"/>
  <c r="B936" i="3"/>
  <c r="C935" i="3"/>
  <c r="B935" i="3"/>
  <c r="C934" i="3"/>
  <c r="B934" i="3"/>
  <c r="C933" i="3"/>
  <c r="B933" i="3"/>
  <c r="C932" i="3"/>
  <c r="B932" i="3"/>
  <c r="C931" i="3"/>
  <c r="B931" i="3"/>
  <c r="C930" i="3"/>
  <c r="B930" i="3"/>
  <c r="C929" i="3"/>
  <c r="B929" i="3"/>
  <c r="C928" i="3"/>
  <c r="B928" i="3"/>
  <c r="C927" i="3"/>
  <c r="B927" i="3"/>
  <c r="C926" i="3"/>
  <c r="B926" i="3"/>
  <c r="C925" i="3"/>
  <c r="B925" i="3"/>
  <c r="C924" i="3"/>
  <c r="B924" i="3"/>
  <c r="C923" i="3"/>
  <c r="B923" i="3"/>
  <c r="C922" i="3"/>
  <c r="B922" i="3"/>
  <c r="C921" i="3"/>
  <c r="B921" i="3"/>
  <c r="C920" i="3"/>
  <c r="B920" i="3"/>
  <c r="C919" i="3"/>
  <c r="B919" i="3"/>
  <c r="C918" i="3"/>
  <c r="B918" i="3"/>
  <c r="C917" i="3"/>
  <c r="B917" i="3"/>
  <c r="C916" i="3"/>
  <c r="B916" i="3"/>
  <c r="C915" i="3"/>
  <c r="B915" i="3"/>
  <c r="C914" i="3"/>
  <c r="B914" i="3"/>
  <c r="C913" i="3"/>
  <c r="B913" i="3"/>
  <c r="C912" i="3"/>
  <c r="B912" i="3"/>
  <c r="C911" i="3"/>
  <c r="B911" i="3"/>
  <c r="C910" i="3"/>
  <c r="B910" i="3"/>
  <c r="C909" i="3"/>
  <c r="B909" i="3"/>
  <c r="C908" i="3"/>
  <c r="B908" i="3"/>
  <c r="C907" i="3"/>
  <c r="B907" i="3"/>
  <c r="C906" i="3"/>
  <c r="B906" i="3"/>
  <c r="C905" i="3"/>
  <c r="B905" i="3"/>
  <c r="C904" i="3"/>
  <c r="B904" i="3"/>
  <c r="C903" i="3"/>
  <c r="B903" i="3"/>
  <c r="C902" i="3"/>
  <c r="B902" i="3"/>
  <c r="C901" i="3"/>
  <c r="B901" i="3"/>
  <c r="C900" i="3"/>
  <c r="B900" i="3"/>
  <c r="C899" i="3"/>
  <c r="B899" i="3"/>
  <c r="C898" i="3"/>
  <c r="B898" i="3"/>
  <c r="C897" i="3"/>
  <c r="B897" i="3"/>
  <c r="C896" i="3"/>
  <c r="B896" i="3"/>
  <c r="C895" i="3"/>
  <c r="B895" i="3"/>
  <c r="C894" i="3"/>
  <c r="B894" i="3"/>
  <c r="C893" i="3"/>
  <c r="B893" i="3"/>
  <c r="C892" i="3"/>
  <c r="B892" i="3"/>
  <c r="C891" i="3"/>
  <c r="B891" i="3"/>
  <c r="C890" i="3"/>
  <c r="B890" i="3"/>
  <c r="C889" i="3"/>
  <c r="B889" i="3"/>
  <c r="C888" i="3"/>
  <c r="B888" i="3"/>
  <c r="C887" i="3"/>
  <c r="B887" i="3"/>
  <c r="C886" i="3"/>
  <c r="B886" i="3"/>
  <c r="C885" i="3"/>
  <c r="B885" i="3"/>
  <c r="C884" i="3"/>
  <c r="B884" i="3"/>
  <c r="C883" i="3"/>
  <c r="B883" i="3"/>
  <c r="C882" i="3"/>
  <c r="B882" i="3"/>
  <c r="C881" i="3"/>
  <c r="B881" i="3"/>
  <c r="C880" i="3"/>
  <c r="B880" i="3"/>
  <c r="C879" i="3"/>
  <c r="B879" i="3"/>
  <c r="C878" i="3"/>
  <c r="B878" i="3"/>
  <c r="C877" i="3"/>
  <c r="B877" i="3"/>
  <c r="C876" i="3"/>
  <c r="B876" i="3"/>
  <c r="C875" i="3"/>
  <c r="B875" i="3"/>
  <c r="C874" i="3"/>
  <c r="B874" i="3"/>
  <c r="C873" i="3"/>
  <c r="B873" i="3"/>
  <c r="C872" i="3"/>
  <c r="B872" i="3"/>
  <c r="C871" i="3"/>
  <c r="B871" i="3"/>
  <c r="C870" i="3"/>
  <c r="B870" i="3"/>
  <c r="C869" i="3"/>
  <c r="B869" i="3"/>
  <c r="C868" i="3"/>
  <c r="B868" i="3"/>
  <c r="C867" i="3"/>
  <c r="B867" i="3"/>
  <c r="C866" i="3"/>
  <c r="B866" i="3"/>
  <c r="C865" i="3"/>
  <c r="B865" i="3"/>
  <c r="C864" i="3"/>
  <c r="B864" i="3"/>
  <c r="C863" i="3"/>
  <c r="B863" i="3"/>
  <c r="C862" i="3"/>
  <c r="B862" i="3"/>
  <c r="C861" i="3"/>
  <c r="B861" i="3"/>
  <c r="C860" i="3"/>
  <c r="B860" i="3"/>
  <c r="C859" i="3"/>
  <c r="B859" i="3"/>
  <c r="C858" i="3"/>
  <c r="B858" i="3"/>
  <c r="C857" i="3"/>
  <c r="B857" i="3"/>
  <c r="C856" i="3"/>
  <c r="B856" i="3"/>
  <c r="C855" i="3"/>
  <c r="B855" i="3"/>
  <c r="C854" i="3"/>
  <c r="B854" i="3"/>
  <c r="C853" i="3"/>
  <c r="B58" i="13" s="1"/>
  <c r="D58" i="13" s="1"/>
  <c r="B853" i="3"/>
  <c r="C852" i="3"/>
  <c r="B852" i="3"/>
  <c r="C851" i="3"/>
  <c r="B851" i="3"/>
  <c r="C850" i="3"/>
  <c r="B850" i="3"/>
  <c r="C849" i="3"/>
  <c r="B849" i="3"/>
  <c r="C848" i="3"/>
  <c r="B848" i="3"/>
  <c r="C847" i="3"/>
  <c r="B847" i="3"/>
  <c r="C846" i="3"/>
  <c r="B846" i="3"/>
  <c r="C845" i="3"/>
  <c r="B845" i="3"/>
  <c r="C844" i="3"/>
  <c r="B844" i="3"/>
  <c r="C843" i="3"/>
  <c r="B843" i="3"/>
  <c r="C842" i="3"/>
  <c r="B842" i="3"/>
  <c r="C841" i="3"/>
  <c r="B841" i="3"/>
  <c r="C840" i="3"/>
  <c r="B840" i="3"/>
  <c r="C839" i="3"/>
  <c r="B839" i="3"/>
  <c r="C838" i="3"/>
  <c r="B838" i="3"/>
  <c r="C837" i="3"/>
  <c r="B837" i="3"/>
  <c r="C836" i="3"/>
  <c r="B836" i="3"/>
  <c r="C835" i="3"/>
  <c r="B835" i="3"/>
  <c r="C834" i="3"/>
  <c r="B834" i="3"/>
  <c r="C833" i="3"/>
  <c r="B833" i="3"/>
  <c r="C832" i="3"/>
  <c r="B832" i="3"/>
  <c r="C831" i="3"/>
  <c r="B831" i="3"/>
  <c r="C830" i="3"/>
  <c r="B830" i="3"/>
  <c r="C829" i="3"/>
  <c r="B829" i="3"/>
  <c r="C828" i="3"/>
  <c r="B828" i="3"/>
  <c r="C827" i="3"/>
  <c r="B827" i="3"/>
  <c r="C826" i="3"/>
  <c r="B826" i="3"/>
  <c r="C825" i="3"/>
  <c r="B825" i="3"/>
  <c r="C824" i="3"/>
  <c r="B824" i="3"/>
  <c r="C823" i="3"/>
  <c r="B823" i="3"/>
  <c r="C822" i="3"/>
  <c r="B822" i="3"/>
  <c r="C821" i="3"/>
  <c r="B821" i="3"/>
  <c r="C820" i="3"/>
  <c r="B820" i="3"/>
  <c r="C819" i="3"/>
  <c r="B819" i="3"/>
  <c r="C818" i="3"/>
  <c r="B818" i="3"/>
  <c r="C817" i="3"/>
  <c r="B817" i="3"/>
  <c r="C816" i="3"/>
  <c r="B816" i="3"/>
  <c r="C815" i="3"/>
  <c r="B815" i="3"/>
  <c r="C814" i="3"/>
  <c r="B814" i="3"/>
  <c r="C813" i="3"/>
  <c r="B813" i="3"/>
  <c r="C812" i="3"/>
  <c r="B812" i="3"/>
  <c r="C811" i="3"/>
  <c r="B811" i="3"/>
  <c r="C810" i="3"/>
  <c r="B810" i="3"/>
  <c r="C809" i="3"/>
  <c r="B809" i="3"/>
  <c r="C808" i="3"/>
  <c r="B808" i="3"/>
  <c r="C807" i="3"/>
  <c r="B807" i="3"/>
  <c r="C806" i="3"/>
  <c r="B806" i="3"/>
  <c r="C805" i="3"/>
  <c r="B805" i="3"/>
  <c r="C804" i="3"/>
  <c r="B804" i="3"/>
  <c r="C803" i="3"/>
  <c r="B803" i="3"/>
  <c r="C802" i="3"/>
  <c r="B802" i="3"/>
  <c r="C801" i="3"/>
  <c r="B801" i="3"/>
  <c r="C800" i="3"/>
  <c r="B800" i="3"/>
  <c r="C799" i="3"/>
  <c r="B799" i="3"/>
  <c r="C798" i="3"/>
  <c r="B798" i="3"/>
  <c r="C797" i="3"/>
  <c r="B797" i="3"/>
  <c r="C796" i="3"/>
  <c r="B796" i="3"/>
  <c r="C795" i="3"/>
  <c r="B795" i="3"/>
  <c r="C794" i="3"/>
  <c r="B794" i="3"/>
  <c r="C793" i="3"/>
  <c r="B793" i="3"/>
  <c r="C792" i="3"/>
  <c r="B792" i="3"/>
  <c r="C791" i="3"/>
  <c r="B791" i="3"/>
  <c r="C790" i="3"/>
  <c r="B790" i="3"/>
  <c r="C789" i="3"/>
  <c r="B789" i="3"/>
  <c r="C788" i="3"/>
  <c r="B788" i="3"/>
  <c r="C787" i="3"/>
  <c r="B787" i="3"/>
  <c r="C786" i="3"/>
  <c r="B786" i="3"/>
  <c r="C785" i="3"/>
  <c r="B785" i="3"/>
  <c r="C784" i="3"/>
  <c r="B784" i="3"/>
  <c r="C783" i="3"/>
  <c r="B783" i="3"/>
  <c r="C782" i="3"/>
  <c r="B782" i="3"/>
  <c r="C781" i="3"/>
  <c r="B781" i="3"/>
  <c r="C780" i="3"/>
  <c r="B780" i="3"/>
  <c r="C779" i="3"/>
  <c r="B779" i="3"/>
  <c r="C778" i="3"/>
  <c r="B778" i="3"/>
  <c r="C777" i="3"/>
  <c r="B777" i="3"/>
  <c r="C776" i="3"/>
  <c r="B776" i="3"/>
  <c r="C775" i="3"/>
  <c r="B775" i="3"/>
  <c r="C774" i="3"/>
  <c r="B774" i="3"/>
  <c r="C773" i="3"/>
  <c r="B773" i="3"/>
  <c r="C772" i="3"/>
  <c r="B772" i="3"/>
  <c r="C771" i="3"/>
  <c r="B771" i="3"/>
  <c r="C770" i="3"/>
  <c r="B770" i="3"/>
  <c r="C769" i="3"/>
  <c r="B769" i="3"/>
  <c r="C768" i="3"/>
  <c r="B768" i="3"/>
  <c r="C767" i="3"/>
  <c r="B767" i="3"/>
  <c r="C766" i="3"/>
  <c r="B766" i="3"/>
  <c r="C765" i="3"/>
  <c r="B765" i="3"/>
  <c r="C764" i="3"/>
  <c r="B764" i="3"/>
  <c r="C763" i="3"/>
  <c r="B763" i="3"/>
  <c r="C762" i="3"/>
  <c r="B762" i="3"/>
  <c r="C761" i="3"/>
  <c r="B761" i="3"/>
  <c r="C760" i="3"/>
  <c r="B760" i="3"/>
  <c r="C759" i="3"/>
  <c r="B759" i="3"/>
  <c r="C758" i="3"/>
  <c r="B758" i="3"/>
  <c r="C757" i="3"/>
  <c r="B757" i="3"/>
  <c r="C756" i="3"/>
  <c r="B756" i="3"/>
  <c r="C755" i="3"/>
  <c r="B755" i="3"/>
  <c r="C754" i="3"/>
  <c r="B754" i="3"/>
  <c r="C753" i="3"/>
  <c r="B753" i="3"/>
  <c r="C752" i="3"/>
  <c r="B752" i="3"/>
  <c r="C751" i="3"/>
  <c r="B751" i="3"/>
  <c r="C750" i="3"/>
  <c r="B750" i="3"/>
  <c r="C749" i="3"/>
  <c r="B749" i="3"/>
  <c r="C748" i="3"/>
  <c r="B748" i="3"/>
  <c r="C747" i="3"/>
  <c r="B747" i="3"/>
  <c r="C746" i="3"/>
  <c r="B746" i="3"/>
  <c r="C745" i="3"/>
  <c r="B745" i="3"/>
  <c r="C744" i="3"/>
  <c r="B744" i="3"/>
  <c r="C743" i="3"/>
  <c r="B743" i="3"/>
  <c r="C742" i="3"/>
  <c r="B742" i="3"/>
  <c r="C741" i="3"/>
  <c r="B741" i="3"/>
  <c r="C740" i="3"/>
  <c r="B740" i="3"/>
  <c r="C739" i="3"/>
  <c r="B739" i="3"/>
  <c r="C738" i="3"/>
  <c r="B738" i="3"/>
  <c r="C737" i="3"/>
  <c r="B737" i="3"/>
  <c r="C736" i="3"/>
  <c r="B736" i="3"/>
  <c r="C735" i="3"/>
  <c r="B735" i="3"/>
  <c r="C734" i="3"/>
  <c r="B734" i="3"/>
  <c r="C733" i="3"/>
  <c r="B733" i="3"/>
  <c r="C732" i="3"/>
  <c r="B732" i="3"/>
  <c r="C731" i="3"/>
  <c r="B731" i="3"/>
  <c r="C730" i="3"/>
  <c r="B730" i="3"/>
  <c r="C729" i="3"/>
  <c r="B729" i="3"/>
  <c r="C728" i="3"/>
  <c r="B728" i="3"/>
  <c r="C727" i="3"/>
  <c r="B727" i="3"/>
  <c r="C726" i="3"/>
  <c r="B726" i="3"/>
  <c r="C725" i="3"/>
  <c r="B725" i="3"/>
  <c r="C724" i="3"/>
  <c r="B724" i="3"/>
  <c r="C723" i="3"/>
  <c r="B723" i="3"/>
  <c r="C722" i="3"/>
  <c r="B722" i="3"/>
  <c r="C721" i="3"/>
  <c r="B721" i="3"/>
  <c r="C720" i="3"/>
  <c r="B720" i="3"/>
  <c r="C719" i="3"/>
  <c r="B719" i="3"/>
  <c r="C718" i="3"/>
  <c r="B718" i="3"/>
  <c r="C717" i="3"/>
  <c r="B717" i="3"/>
  <c r="C716" i="3"/>
  <c r="B716" i="3"/>
  <c r="C715" i="3"/>
  <c r="B715" i="3"/>
  <c r="C714" i="3"/>
  <c r="B714" i="3"/>
  <c r="C713" i="3"/>
  <c r="B713" i="3"/>
  <c r="C712" i="3"/>
  <c r="B712" i="3"/>
  <c r="C711" i="3"/>
  <c r="B711" i="3"/>
  <c r="C710" i="3"/>
  <c r="B710" i="3"/>
  <c r="C709" i="3"/>
  <c r="B709" i="3"/>
  <c r="C708" i="3"/>
  <c r="B708" i="3"/>
  <c r="C707" i="3"/>
  <c r="B707" i="3"/>
  <c r="C706" i="3"/>
  <c r="B706" i="3"/>
  <c r="C705" i="3"/>
  <c r="B705" i="3"/>
  <c r="C704" i="3"/>
  <c r="B704" i="3"/>
  <c r="C703" i="3"/>
  <c r="B703" i="3"/>
  <c r="C702" i="3"/>
  <c r="B702" i="3"/>
  <c r="C701" i="3"/>
  <c r="B701" i="3"/>
  <c r="C700" i="3"/>
  <c r="B700" i="3"/>
  <c r="C699" i="3"/>
  <c r="B699" i="3"/>
  <c r="C698" i="3"/>
  <c r="B698" i="3"/>
  <c r="C697" i="3"/>
  <c r="B697" i="3"/>
  <c r="C696" i="3"/>
  <c r="B696" i="3"/>
  <c r="C695" i="3"/>
  <c r="B695" i="3"/>
  <c r="C694" i="3"/>
  <c r="B694" i="3"/>
  <c r="C693" i="3"/>
  <c r="B693" i="3"/>
  <c r="C692" i="3"/>
  <c r="B692" i="3"/>
  <c r="C691" i="3"/>
  <c r="B691" i="3"/>
  <c r="C690" i="3"/>
  <c r="B690" i="3"/>
  <c r="C689" i="3"/>
  <c r="B689" i="3"/>
  <c r="C688" i="3"/>
  <c r="B688" i="3"/>
  <c r="C687" i="3"/>
  <c r="B687" i="3"/>
  <c r="C686" i="3"/>
  <c r="B686" i="3"/>
  <c r="C685" i="3"/>
  <c r="B685" i="3"/>
  <c r="C684" i="3"/>
  <c r="B684" i="3"/>
  <c r="C683" i="3"/>
  <c r="B683" i="3"/>
  <c r="C682" i="3"/>
  <c r="B682" i="3"/>
  <c r="C681" i="3"/>
  <c r="B681" i="3"/>
  <c r="C680" i="3"/>
  <c r="B680" i="3"/>
  <c r="C679" i="3"/>
  <c r="B679" i="3"/>
  <c r="C678" i="3"/>
  <c r="B678" i="3"/>
  <c r="C677" i="3"/>
  <c r="B677" i="3"/>
  <c r="C676" i="3"/>
  <c r="B676" i="3"/>
  <c r="C675" i="3"/>
  <c r="B675" i="3"/>
  <c r="C674" i="3"/>
  <c r="B674" i="3"/>
  <c r="C673" i="3"/>
  <c r="B673" i="3"/>
  <c r="C672" i="3"/>
  <c r="B672" i="3"/>
  <c r="C671" i="3"/>
  <c r="B671" i="3"/>
  <c r="C670" i="3"/>
  <c r="B670" i="3"/>
  <c r="C669" i="3"/>
  <c r="B669" i="3"/>
  <c r="C668" i="3"/>
  <c r="B668" i="3"/>
  <c r="C667" i="3"/>
  <c r="B667" i="3"/>
  <c r="C666" i="3"/>
  <c r="B666" i="3"/>
  <c r="C665" i="3"/>
  <c r="B665" i="3"/>
  <c r="C664" i="3"/>
  <c r="B664" i="3"/>
  <c r="C663" i="3"/>
  <c r="B663" i="3"/>
  <c r="C662" i="3"/>
  <c r="B662" i="3"/>
  <c r="C661" i="3"/>
  <c r="B661" i="3"/>
  <c r="C660" i="3"/>
  <c r="B660" i="3"/>
  <c r="C659" i="3"/>
  <c r="B659" i="3"/>
  <c r="C658" i="3"/>
  <c r="B658" i="3"/>
  <c r="C657" i="3"/>
  <c r="B657" i="3"/>
  <c r="C656" i="3"/>
  <c r="B656" i="3"/>
  <c r="C655" i="3"/>
  <c r="B655" i="3"/>
  <c r="C654" i="3"/>
  <c r="B654" i="3"/>
  <c r="C653" i="3"/>
  <c r="B653" i="3"/>
  <c r="C652" i="3"/>
  <c r="B652" i="3"/>
  <c r="C651" i="3"/>
  <c r="B651" i="3"/>
  <c r="C650" i="3"/>
  <c r="B650" i="3"/>
  <c r="C649" i="3"/>
  <c r="B649" i="3"/>
  <c r="C648" i="3"/>
  <c r="B648" i="3"/>
  <c r="C647" i="3"/>
  <c r="B647" i="3"/>
  <c r="C646" i="3"/>
  <c r="B646" i="3"/>
  <c r="C645" i="3"/>
  <c r="B645" i="3"/>
  <c r="C644" i="3"/>
  <c r="B644" i="3"/>
  <c r="C643" i="3"/>
  <c r="B643" i="3"/>
  <c r="C642" i="3"/>
  <c r="B642" i="3"/>
  <c r="C641" i="3"/>
  <c r="B641" i="3"/>
  <c r="C640" i="3"/>
  <c r="B640" i="3"/>
  <c r="C639" i="3"/>
  <c r="B639" i="3"/>
  <c r="C638" i="3"/>
  <c r="B638" i="3"/>
  <c r="C637" i="3"/>
  <c r="B637" i="3"/>
  <c r="C636" i="3"/>
  <c r="B636" i="3"/>
  <c r="C635" i="3"/>
  <c r="B635" i="3"/>
  <c r="C634" i="3"/>
  <c r="B634" i="3"/>
  <c r="C633" i="3"/>
  <c r="B633" i="3"/>
  <c r="C632" i="3"/>
  <c r="B632" i="3"/>
  <c r="C631" i="3"/>
  <c r="B631" i="3"/>
  <c r="C630" i="3"/>
  <c r="B630" i="3"/>
  <c r="C629" i="3"/>
  <c r="B629" i="3"/>
  <c r="C628" i="3"/>
  <c r="B628" i="3"/>
  <c r="C627" i="3"/>
  <c r="B627" i="3"/>
  <c r="C626" i="3"/>
  <c r="B626" i="3"/>
  <c r="C625" i="3"/>
  <c r="B625" i="3"/>
  <c r="C624" i="3"/>
  <c r="B624" i="3"/>
  <c r="C623" i="3"/>
  <c r="B623" i="3"/>
  <c r="C622" i="3"/>
  <c r="B622" i="3"/>
  <c r="C621" i="3"/>
  <c r="B621" i="3"/>
  <c r="C620" i="3"/>
  <c r="B620" i="3"/>
  <c r="C619" i="3"/>
  <c r="B619" i="3"/>
  <c r="C618" i="3"/>
  <c r="B618" i="3"/>
  <c r="C617" i="3"/>
  <c r="B617" i="3"/>
  <c r="C616" i="3"/>
  <c r="B616" i="3"/>
  <c r="C615" i="3"/>
  <c r="B615" i="3"/>
  <c r="C614" i="3"/>
  <c r="B69" i="13" s="1"/>
  <c r="D69" i="13" s="1"/>
  <c r="B614" i="3"/>
  <c r="C613" i="3"/>
  <c r="B613" i="3"/>
  <c r="C612" i="3"/>
  <c r="B612" i="3"/>
  <c r="C611" i="3"/>
  <c r="B611" i="3"/>
  <c r="C610" i="3"/>
  <c r="B610" i="3"/>
  <c r="C609" i="3"/>
  <c r="B609" i="3"/>
  <c r="C608" i="3"/>
  <c r="B608" i="3"/>
  <c r="C607" i="3"/>
  <c r="B607" i="3"/>
  <c r="C606" i="3"/>
  <c r="B606" i="3"/>
  <c r="C605" i="3"/>
  <c r="B605" i="3"/>
  <c r="C604" i="3"/>
  <c r="B604" i="3"/>
  <c r="C603" i="3"/>
  <c r="B603" i="3"/>
  <c r="C602" i="3"/>
  <c r="B602" i="3"/>
  <c r="C601" i="3"/>
  <c r="B601" i="3"/>
  <c r="C600" i="3"/>
  <c r="B600" i="3"/>
  <c r="C599" i="3"/>
  <c r="B599" i="3"/>
  <c r="C598" i="3"/>
  <c r="B598" i="3"/>
  <c r="C597" i="3"/>
  <c r="B597" i="3"/>
  <c r="C596" i="3"/>
  <c r="B596" i="3"/>
  <c r="C595" i="3"/>
  <c r="B595" i="3"/>
  <c r="C594" i="3"/>
  <c r="B594" i="3"/>
  <c r="C593" i="3"/>
  <c r="B593" i="3"/>
  <c r="C592" i="3"/>
  <c r="B592" i="3"/>
  <c r="C591" i="3"/>
  <c r="B591" i="3"/>
  <c r="C590" i="3"/>
  <c r="B590" i="3"/>
  <c r="C589" i="3"/>
  <c r="B589" i="3"/>
  <c r="C588" i="3"/>
  <c r="B588" i="3"/>
  <c r="C587" i="3"/>
  <c r="B587" i="3"/>
  <c r="C586" i="3"/>
  <c r="B586" i="3"/>
  <c r="C585" i="3"/>
  <c r="B585" i="3"/>
  <c r="C584" i="3"/>
  <c r="B584" i="3"/>
  <c r="C583" i="3"/>
  <c r="B583" i="3"/>
  <c r="C582" i="3"/>
  <c r="B582" i="3"/>
  <c r="C581" i="3"/>
  <c r="B581" i="3"/>
  <c r="C580" i="3"/>
  <c r="B580" i="3"/>
  <c r="C579" i="3"/>
  <c r="B579" i="3"/>
  <c r="C578" i="3"/>
  <c r="B578" i="3"/>
  <c r="C577" i="3"/>
  <c r="B577" i="3"/>
  <c r="C576" i="3"/>
  <c r="B576" i="3"/>
  <c r="C575" i="3"/>
  <c r="B575" i="3"/>
  <c r="C574" i="3"/>
  <c r="B574" i="3"/>
  <c r="C573" i="3"/>
  <c r="B573" i="3"/>
  <c r="C572" i="3"/>
  <c r="B572" i="3"/>
  <c r="C571" i="3"/>
  <c r="B571" i="3"/>
  <c r="C570" i="3"/>
  <c r="B570" i="3"/>
  <c r="C569" i="3"/>
  <c r="B569" i="3"/>
  <c r="C568" i="3"/>
  <c r="B568" i="3"/>
  <c r="C567" i="3"/>
  <c r="B567" i="3"/>
  <c r="C566" i="3"/>
  <c r="B566" i="3"/>
  <c r="C565" i="3"/>
  <c r="B565" i="3"/>
  <c r="C564" i="3"/>
  <c r="B564" i="3"/>
  <c r="C563" i="3"/>
  <c r="B563" i="3"/>
  <c r="C562" i="3"/>
  <c r="B562" i="3"/>
  <c r="C561" i="3"/>
  <c r="B561" i="3"/>
  <c r="C560" i="3"/>
  <c r="B560" i="3"/>
  <c r="C559" i="3"/>
  <c r="B559" i="3"/>
  <c r="C558" i="3"/>
  <c r="B558" i="3"/>
  <c r="C557" i="3"/>
  <c r="B557" i="3"/>
  <c r="C556" i="3"/>
  <c r="B556" i="3"/>
  <c r="C555" i="3"/>
  <c r="B555" i="3"/>
  <c r="C554" i="3"/>
  <c r="B554" i="3"/>
  <c r="C553" i="3"/>
  <c r="B553" i="3"/>
  <c r="C552" i="3"/>
  <c r="B552" i="3"/>
  <c r="C551" i="3"/>
  <c r="B551" i="3"/>
  <c r="C550" i="3"/>
  <c r="B550" i="3"/>
  <c r="C549" i="3"/>
  <c r="B549" i="3"/>
  <c r="C548" i="3"/>
  <c r="B548" i="3"/>
  <c r="C547" i="3"/>
  <c r="B547" i="3"/>
  <c r="C546" i="3"/>
  <c r="B546" i="3"/>
  <c r="C545" i="3"/>
  <c r="B545" i="3"/>
  <c r="C544" i="3"/>
  <c r="B544" i="3"/>
  <c r="C543" i="3"/>
  <c r="B543" i="3"/>
  <c r="C542" i="3"/>
  <c r="B542" i="3"/>
  <c r="C541" i="3"/>
  <c r="B541" i="3"/>
  <c r="C540" i="3"/>
  <c r="B540" i="3"/>
  <c r="C539" i="3"/>
  <c r="B539" i="3"/>
  <c r="C538" i="3"/>
  <c r="B538" i="3"/>
  <c r="C537" i="3"/>
  <c r="B537" i="3"/>
  <c r="C536" i="3"/>
  <c r="B536" i="3"/>
  <c r="C535" i="3"/>
  <c r="B535" i="3"/>
  <c r="C534" i="3"/>
  <c r="B534" i="3"/>
  <c r="C533" i="3"/>
  <c r="B533" i="3"/>
  <c r="C532" i="3"/>
  <c r="B532" i="3"/>
  <c r="C531" i="3"/>
  <c r="B531" i="3"/>
  <c r="C530" i="3"/>
  <c r="B530" i="3"/>
  <c r="C529" i="3"/>
  <c r="B529" i="3"/>
  <c r="C528" i="3"/>
  <c r="B528" i="3"/>
  <c r="C527" i="3"/>
  <c r="B527" i="3"/>
  <c r="C526" i="3"/>
  <c r="B526" i="3"/>
  <c r="C525" i="3"/>
  <c r="B525" i="3"/>
  <c r="C524" i="3"/>
  <c r="B524" i="3"/>
  <c r="C523" i="3"/>
  <c r="B523" i="3"/>
  <c r="C522" i="3"/>
  <c r="B522" i="3"/>
  <c r="C521" i="3"/>
  <c r="B521" i="3"/>
  <c r="C520" i="3"/>
  <c r="B520" i="3"/>
  <c r="C519" i="3"/>
  <c r="B519" i="3"/>
  <c r="C518" i="3"/>
  <c r="B518" i="3"/>
  <c r="C517" i="3"/>
  <c r="B517" i="3"/>
  <c r="C516" i="3"/>
  <c r="B516" i="3"/>
  <c r="C515" i="3"/>
  <c r="B515" i="3"/>
  <c r="C514" i="3"/>
  <c r="B514" i="3"/>
  <c r="C513" i="3"/>
  <c r="B513" i="3"/>
  <c r="C512" i="3"/>
  <c r="B512" i="3"/>
  <c r="C511" i="3"/>
  <c r="B511" i="3"/>
  <c r="C510" i="3"/>
  <c r="B510" i="3"/>
  <c r="C509" i="3"/>
  <c r="B509" i="3"/>
  <c r="C508" i="3"/>
  <c r="B508" i="3"/>
  <c r="C507" i="3"/>
  <c r="B507" i="3"/>
  <c r="C506" i="3"/>
  <c r="B506" i="3"/>
  <c r="C505" i="3"/>
  <c r="B505" i="3"/>
  <c r="C504" i="3"/>
  <c r="B504" i="3"/>
  <c r="C503" i="3"/>
  <c r="B503" i="3"/>
  <c r="C502" i="3"/>
  <c r="B502" i="3"/>
  <c r="C501" i="3"/>
  <c r="B501" i="3"/>
  <c r="C500" i="3"/>
  <c r="B500" i="3"/>
  <c r="C499" i="3"/>
  <c r="B499" i="3"/>
  <c r="C498" i="3"/>
  <c r="B498" i="3"/>
  <c r="C497" i="3"/>
  <c r="B497" i="3"/>
  <c r="C496" i="3"/>
  <c r="B496" i="3"/>
  <c r="C495" i="3"/>
  <c r="B495" i="3"/>
  <c r="C494" i="3"/>
  <c r="B494" i="3"/>
  <c r="C493" i="3"/>
  <c r="B493" i="3"/>
  <c r="C492" i="3"/>
  <c r="B492" i="3"/>
  <c r="C491" i="3"/>
  <c r="B491" i="3"/>
  <c r="C490" i="3"/>
  <c r="B490" i="3"/>
  <c r="C489" i="3"/>
  <c r="B489" i="3"/>
  <c r="C488" i="3"/>
  <c r="B488" i="3"/>
  <c r="C487" i="3"/>
  <c r="B487" i="3"/>
  <c r="C486" i="3"/>
  <c r="B486" i="3"/>
  <c r="C485" i="3"/>
  <c r="B485" i="3"/>
  <c r="C484" i="3"/>
  <c r="B484" i="3"/>
  <c r="C483" i="3"/>
  <c r="B483" i="3"/>
  <c r="C482" i="3"/>
  <c r="B482" i="3"/>
  <c r="C481" i="3"/>
  <c r="B481" i="3"/>
  <c r="C480" i="3"/>
  <c r="B480" i="3"/>
  <c r="C479" i="3"/>
  <c r="B479" i="3"/>
  <c r="C478" i="3"/>
  <c r="B478" i="3"/>
  <c r="C477" i="3"/>
  <c r="B477" i="3"/>
  <c r="C476" i="3"/>
  <c r="B476" i="3"/>
  <c r="C475" i="3"/>
  <c r="B475" i="3"/>
  <c r="C474" i="3"/>
  <c r="B474" i="3"/>
  <c r="C473" i="3"/>
  <c r="B473" i="3"/>
  <c r="C472" i="3"/>
  <c r="B472" i="3"/>
  <c r="C471" i="3"/>
  <c r="B471" i="3"/>
  <c r="C470" i="3"/>
  <c r="B470" i="3"/>
  <c r="C469" i="3"/>
  <c r="B469" i="3"/>
  <c r="C468" i="3"/>
  <c r="B468" i="3"/>
  <c r="C467" i="3"/>
  <c r="B467" i="3"/>
  <c r="C466" i="3"/>
  <c r="B466" i="3"/>
  <c r="C465" i="3"/>
  <c r="B465" i="3"/>
  <c r="C464" i="3"/>
  <c r="B464" i="3"/>
  <c r="C463" i="3"/>
  <c r="B463" i="3"/>
  <c r="C462" i="3"/>
  <c r="B462" i="3"/>
  <c r="C461" i="3"/>
  <c r="B461" i="3"/>
  <c r="C460" i="3"/>
  <c r="B460" i="3"/>
  <c r="C459" i="3"/>
  <c r="B459" i="3"/>
  <c r="C458" i="3"/>
  <c r="B458" i="3"/>
  <c r="C457" i="3"/>
  <c r="B457" i="3"/>
  <c r="C456" i="3"/>
  <c r="B456" i="3"/>
  <c r="C455" i="3"/>
  <c r="B455" i="3"/>
  <c r="C454" i="3"/>
  <c r="B454" i="3"/>
  <c r="C453" i="3"/>
  <c r="B453" i="3"/>
  <c r="C452" i="3"/>
  <c r="B452" i="3"/>
  <c r="C451" i="3"/>
  <c r="B451" i="3"/>
  <c r="C450" i="3"/>
  <c r="B450" i="3"/>
  <c r="C449" i="3"/>
  <c r="B449" i="3"/>
  <c r="C448" i="3"/>
  <c r="B448" i="3"/>
  <c r="C447" i="3"/>
  <c r="B447" i="3"/>
  <c r="C446" i="3"/>
  <c r="B446" i="3"/>
  <c r="C445" i="3"/>
  <c r="B445" i="3"/>
  <c r="C444" i="3"/>
  <c r="B444" i="3"/>
  <c r="C443" i="3"/>
  <c r="B443" i="3"/>
  <c r="C442" i="3"/>
  <c r="B442" i="3"/>
  <c r="C441" i="3"/>
  <c r="B441" i="3"/>
  <c r="C440" i="3"/>
  <c r="B440" i="3"/>
  <c r="C439" i="3"/>
  <c r="B439" i="3"/>
  <c r="C438" i="3"/>
  <c r="B438" i="3"/>
  <c r="C437" i="3"/>
  <c r="B437" i="3"/>
  <c r="C436" i="3"/>
  <c r="B436" i="3"/>
  <c r="C435" i="3"/>
  <c r="B435" i="3"/>
  <c r="C434" i="3"/>
  <c r="B434" i="3"/>
  <c r="C433" i="3"/>
  <c r="B433" i="3"/>
  <c r="C432" i="3"/>
  <c r="B432" i="3"/>
  <c r="C431" i="3"/>
  <c r="B431" i="3"/>
  <c r="C430" i="3"/>
  <c r="B430" i="3"/>
  <c r="C429" i="3"/>
  <c r="B429" i="3"/>
  <c r="C428" i="3"/>
  <c r="B428" i="3"/>
  <c r="C427" i="3"/>
  <c r="B427" i="3"/>
  <c r="C426" i="3"/>
  <c r="B426" i="3"/>
  <c r="C425" i="3"/>
  <c r="B425" i="3"/>
  <c r="C424" i="3"/>
  <c r="B424" i="3"/>
  <c r="C423" i="3"/>
  <c r="B423" i="3"/>
  <c r="C422" i="3"/>
  <c r="B422" i="3"/>
  <c r="C421" i="3"/>
  <c r="B421" i="3"/>
  <c r="C420" i="3"/>
  <c r="B420" i="3"/>
  <c r="C419" i="3"/>
  <c r="B419" i="3"/>
  <c r="C418" i="3"/>
  <c r="B418" i="3"/>
  <c r="C417" i="3"/>
  <c r="B417" i="3"/>
  <c r="C416" i="3"/>
  <c r="B416" i="3"/>
  <c r="C415" i="3"/>
  <c r="B415" i="3"/>
  <c r="C414" i="3"/>
  <c r="B414" i="3"/>
  <c r="C413" i="3"/>
  <c r="B413" i="3"/>
  <c r="C412" i="3"/>
  <c r="B412" i="3"/>
  <c r="C411" i="3"/>
  <c r="B411" i="3"/>
  <c r="C410" i="3"/>
  <c r="B410" i="3"/>
  <c r="C409" i="3"/>
  <c r="B409" i="3"/>
  <c r="C408" i="3"/>
  <c r="B408" i="3"/>
  <c r="C407" i="3"/>
  <c r="B407" i="3"/>
  <c r="C406" i="3"/>
  <c r="B406" i="3"/>
  <c r="C405" i="3"/>
  <c r="B405" i="3"/>
  <c r="C404" i="3"/>
  <c r="B404" i="3"/>
  <c r="C403" i="3"/>
  <c r="B403" i="3"/>
  <c r="C402" i="3"/>
  <c r="B402" i="3"/>
  <c r="C401" i="3"/>
  <c r="B401" i="3"/>
  <c r="C400" i="3"/>
  <c r="B400" i="3"/>
  <c r="C399" i="3"/>
  <c r="B399" i="3"/>
  <c r="C398" i="3"/>
  <c r="B398" i="3"/>
  <c r="C397" i="3"/>
  <c r="B397" i="3"/>
  <c r="C396" i="3"/>
  <c r="B396" i="3"/>
  <c r="C395" i="3"/>
  <c r="B395" i="3"/>
  <c r="C394" i="3"/>
  <c r="B394" i="3"/>
  <c r="C393" i="3"/>
  <c r="B393" i="3"/>
  <c r="C392" i="3"/>
  <c r="B392" i="3"/>
  <c r="C391" i="3"/>
  <c r="B391" i="3"/>
  <c r="C390" i="3"/>
  <c r="B390" i="3"/>
  <c r="C389" i="3"/>
  <c r="B389" i="3"/>
  <c r="C388" i="3"/>
  <c r="B388" i="3"/>
  <c r="C387" i="3"/>
  <c r="B387" i="3"/>
  <c r="C386" i="3"/>
  <c r="B386" i="3"/>
  <c r="C385" i="3"/>
  <c r="B385" i="3"/>
  <c r="C384" i="3"/>
  <c r="B384" i="3"/>
  <c r="C383" i="3"/>
  <c r="B383" i="3"/>
  <c r="C382" i="3"/>
  <c r="B382" i="3"/>
  <c r="C381" i="3"/>
  <c r="B381" i="3"/>
  <c r="C380" i="3"/>
  <c r="B380" i="3"/>
  <c r="C379" i="3"/>
  <c r="B379" i="3"/>
  <c r="C378" i="3"/>
  <c r="B378" i="3"/>
  <c r="C377" i="3"/>
  <c r="B377" i="3"/>
  <c r="C376" i="3"/>
  <c r="B376" i="3"/>
  <c r="C375" i="3"/>
  <c r="B375" i="3"/>
  <c r="C374" i="3"/>
  <c r="B374" i="3"/>
  <c r="C373" i="3"/>
  <c r="B373" i="3"/>
  <c r="C372" i="3"/>
  <c r="B372" i="3"/>
  <c r="C371" i="3"/>
  <c r="B371" i="3"/>
  <c r="C370" i="3"/>
  <c r="B370" i="3"/>
  <c r="C369" i="3"/>
  <c r="B369" i="3"/>
  <c r="C368" i="3"/>
  <c r="B368" i="3"/>
  <c r="C367" i="3"/>
  <c r="B367" i="3"/>
  <c r="C366" i="3"/>
  <c r="B366" i="3"/>
  <c r="C365" i="3"/>
  <c r="B365" i="3"/>
  <c r="C364" i="3"/>
  <c r="B364" i="3"/>
  <c r="C363" i="3"/>
  <c r="B363" i="3"/>
  <c r="C362" i="3"/>
  <c r="B362" i="3"/>
  <c r="C361" i="3"/>
  <c r="B361" i="3"/>
  <c r="C360" i="3"/>
  <c r="B360" i="3"/>
  <c r="C359" i="3"/>
  <c r="B359" i="3"/>
  <c r="C358" i="3"/>
  <c r="B358" i="3"/>
  <c r="C357" i="3"/>
  <c r="B357" i="3"/>
  <c r="C356" i="3"/>
  <c r="B356" i="3"/>
  <c r="C355" i="3"/>
  <c r="B355" i="3"/>
  <c r="C354" i="3"/>
  <c r="B354" i="3"/>
  <c r="C353" i="3"/>
  <c r="B353" i="3"/>
  <c r="C352" i="3"/>
  <c r="B352" i="3"/>
  <c r="C351" i="3"/>
  <c r="B351" i="3"/>
  <c r="C350" i="3"/>
  <c r="B350" i="3"/>
  <c r="C349" i="3"/>
  <c r="B349" i="3"/>
  <c r="C348" i="3"/>
  <c r="B348" i="3"/>
  <c r="C347" i="3"/>
  <c r="B347" i="3"/>
  <c r="C346" i="3"/>
  <c r="B346" i="3"/>
  <c r="C345" i="3"/>
  <c r="B345" i="3"/>
  <c r="C344" i="3"/>
  <c r="B344" i="3"/>
  <c r="C343" i="3"/>
  <c r="B343" i="3"/>
  <c r="C342" i="3"/>
  <c r="B342" i="3"/>
  <c r="C341" i="3"/>
  <c r="B341" i="3"/>
  <c r="C340" i="3"/>
  <c r="B340" i="3"/>
  <c r="C339" i="3"/>
  <c r="B339" i="3"/>
  <c r="C338" i="3"/>
  <c r="B338" i="3"/>
  <c r="C337" i="3"/>
  <c r="B337" i="3"/>
  <c r="C336" i="3"/>
  <c r="B336" i="3"/>
  <c r="F335" i="3"/>
  <c r="D2" i="1" s="1"/>
  <c r="C335" i="3"/>
  <c r="B335" i="3"/>
  <c r="C334" i="3"/>
  <c r="B334" i="3"/>
  <c r="C333" i="3"/>
  <c r="B333" i="3"/>
  <c r="C332" i="3"/>
  <c r="B332" i="3"/>
  <c r="C331" i="3"/>
  <c r="B331" i="3"/>
  <c r="F330" i="3"/>
  <c r="C2" i="1" s="1"/>
  <c r="C330" i="3"/>
  <c r="B330" i="3"/>
  <c r="C329" i="3"/>
  <c r="B329" i="3"/>
  <c r="C328" i="3"/>
  <c r="C43" i="13" s="1"/>
  <c r="E43" i="13" s="1"/>
  <c r="B328" i="3"/>
  <c r="C327" i="3"/>
  <c r="B327" i="3"/>
  <c r="C326" i="3"/>
  <c r="B326" i="3"/>
  <c r="C325" i="3"/>
  <c r="B325" i="3"/>
  <c r="C324" i="3"/>
  <c r="C93" i="13" s="1"/>
  <c r="E93" i="13" s="1"/>
  <c r="B324" i="3"/>
  <c r="C323" i="3"/>
  <c r="B323" i="3"/>
  <c r="C322" i="3"/>
  <c r="B322" i="3"/>
  <c r="C321" i="3"/>
  <c r="B321" i="3"/>
  <c r="C320" i="3"/>
  <c r="B320" i="3"/>
  <c r="C319" i="3"/>
  <c r="B319" i="3"/>
  <c r="C318" i="3"/>
  <c r="B318" i="3"/>
  <c r="C317" i="3"/>
  <c r="B317" i="3"/>
  <c r="C316" i="3"/>
  <c r="B316" i="3"/>
  <c r="C315" i="3"/>
  <c r="B315" i="3"/>
  <c r="C314" i="3"/>
  <c r="B314" i="3"/>
  <c r="C313" i="3"/>
  <c r="B313" i="3"/>
  <c r="C312" i="3"/>
  <c r="B312" i="3"/>
  <c r="C311" i="3"/>
  <c r="B311" i="3"/>
  <c r="C310" i="3"/>
  <c r="B310" i="3"/>
  <c r="C309" i="3"/>
  <c r="B309" i="3"/>
  <c r="C308" i="3"/>
  <c r="B308" i="3"/>
  <c r="C307" i="3"/>
  <c r="B307" i="3"/>
  <c r="C306" i="3"/>
  <c r="B306" i="3"/>
  <c r="C305" i="3"/>
  <c r="B305" i="3"/>
  <c r="C304" i="3"/>
  <c r="B304" i="3"/>
  <c r="C303" i="3"/>
  <c r="B303" i="3"/>
  <c r="C302" i="3"/>
  <c r="B302" i="3"/>
  <c r="C301" i="3"/>
  <c r="B301" i="3"/>
  <c r="C300" i="3"/>
  <c r="B300" i="3"/>
  <c r="C299" i="3"/>
  <c r="B299" i="3"/>
  <c r="C298" i="3"/>
  <c r="B298" i="3"/>
  <c r="C297" i="3"/>
  <c r="B297" i="3"/>
  <c r="C296" i="3"/>
  <c r="B296" i="3"/>
  <c r="C295" i="3"/>
  <c r="B295" i="3"/>
  <c r="C294" i="3"/>
  <c r="B294" i="3"/>
  <c r="C293" i="3"/>
  <c r="B293" i="3"/>
  <c r="C292" i="3"/>
  <c r="B292" i="3"/>
  <c r="C291" i="3"/>
  <c r="B291" i="3"/>
  <c r="C290" i="3"/>
  <c r="B290" i="3"/>
  <c r="C289" i="3"/>
  <c r="B289" i="3"/>
  <c r="C288" i="3"/>
  <c r="B288" i="3"/>
  <c r="C287" i="3"/>
  <c r="B287" i="3"/>
  <c r="C286" i="3"/>
  <c r="B286" i="3"/>
  <c r="C285" i="3"/>
  <c r="B285" i="3"/>
  <c r="C284" i="3"/>
  <c r="B284" i="3"/>
  <c r="C283" i="3"/>
  <c r="B283" i="3"/>
  <c r="C282" i="3"/>
  <c r="B282" i="3"/>
  <c r="C281" i="3"/>
  <c r="B281" i="3"/>
  <c r="C280" i="3"/>
  <c r="B280" i="3"/>
  <c r="C279" i="3"/>
  <c r="B279" i="3"/>
  <c r="C278" i="3"/>
  <c r="B278" i="3"/>
  <c r="C277" i="3"/>
  <c r="B277" i="3"/>
  <c r="C276" i="3"/>
  <c r="B276" i="3"/>
  <c r="C275" i="3"/>
  <c r="B275" i="3"/>
  <c r="C274" i="3"/>
  <c r="B274" i="3"/>
  <c r="C273" i="3"/>
  <c r="B273" i="3"/>
  <c r="C272" i="3"/>
  <c r="B272" i="3"/>
  <c r="C271" i="3"/>
  <c r="B271" i="3"/>
  <c r="C270" i="3"/>
  <c r="B270" i="3"/>
  <c r="C269" i="3"/>
  <c r="B269" i="3"/>
  <c r="C268" i="3"/>
  <c r="B268" i="3"/>
  <c r="C267" i="3"/>
  <c r="B267" i="3"/>
  <c r="C266" i="3"/>
  <c r="B266" i="3"/>
  <c r="C265" i="3"/>
  <c r="B265" i="3"/>
  <c r="C264" i="3"/>
  <c r="B264" i="3"/>
  <c r="C263" i="3"/>
  <c r="B263" i="3"/>
  <c r="C262" i="3"/>
  <c r="B262" i="3"/>
  <c r="C261" i="3"/>
  <c r="B261" i="3"/>
  <c r="C260" i="3"/>
  <c r="B260" i="3"/>
  <c r="C259" i="3"/>
  <c r="B259" i="3"/>
  <c r="C258" i="3"/>
  <c r="B258" i="3"/>
  <c r="C257" i="3"/>
  <c r="B257" i="3"/>
  <c r="C256" i="3"/>
  <c r="B256" i="3"/>
  <c r="C255" i="3"/>
  <c r="B255" i="3"/>
  <c r="C254" i="3"/>
  <c r="B254" i="3"/>
  <c r="C253" i="3"/>
  <c r="B253" i="3"/>
  <c r="C252" i="3"/>
  <c r="B252" i="3"/>
  <c r="C251" i="3"/>
  <c r="B251" i="3"/>
  <c r="C250" i="3"/>
  <c r="B250" i="3"/>
  <c r="C249" i="3"/>
  <c r="B249" i="3"/>
  <c r="C248" i="3"/>
  <c r="B248" i="3"/>
  <c r="C247" i="3"/>
  <c r="B247" i="3"/>
  <c r="C246" i="3"/>
  <c r="B246" i="3"/>
  <c r="C245" i="3"/>
  <c r="B245" i="3"/>
  <c r="C244" i="3"/>
  <c r="B244" i="3"/>
  <c r="C243" i="3"/>
  <c r="B243" i="3"/>
  <c r="C242" i="3"/>
  <c r="B242" i="3"/>
  <c r="C241" i="3"/>
  <c r="B241" i="3"/>
  <c r="C240" i="3"/>
  <c r="B240" i="3"/>
  <c r="C239" i="3"/>
  <c r="B239" i="3"/>
  <c r="C238" i="3"/>
  <c r="B238" i="3"/>
  <c r="C237" i="3"/>
  <c r="B237" i="3"/>
  <c r="C236" i="3"/>
  <c r="B236" i="3"/>
  <c r="C235" i="3"/>
  <c r="B235" i="3"/>
  <c r="C234" i="3"/>
  <c r="B234" i="3"/>
  <c r="C233" i="3"/>
  <c r="B233" i="3"/>
  <c r="C232" i="3"/>
  <c r="B232" i="3"/>
  <c r="C231" i="3"/>
  <c r="B231" i="3"/>
  <c r="C230" i="3"/>
  <c r="B230" i="3"/>
  <c r="C229" i="3"/>
  <c r="B229" i="3"/>
  <c r="C228" i="3"/>
  <c r="B228" i="3"/>
  <c r="C227" i="3"/>
  <c r="B227" i="3"/>
  <c r="C226" i="3"/>
  <c r="B226" i="3"/>
  <c r="C225" i="3"/>
  <c r="B225" i="3"/>
  <c r="C224" i="3"/>
  <c r="B224" i="3"/>
  <c r="C223" i="3"/>
  <c r="B70" i="13" s="1"/>
  <c r="D70" i="13" s="1"/>
  <c r="B223" i="3"/>
  <c r="C222" i="3"/>
  <c r="B222" i="3"/>
  <c r="C221" i="3"/>
  <c r="B221" i="3"/>
  <c r="C220" i="3"/>
  <c r="B220" i="3"/>
  <c r="C219" i="3"/>
  <c r="B219" i="3"/>
  <c r="C218" i="3"/>
  <c r="B218" i="3"/>
  <c r="C217" i="3"/>
  <c r="B217" i="3"/>
  <c r="C216" i="3"/>
  <c r="B216" i="3"/>
  <c r="C215" i="3"/>
  <c r="B215" i="3"/>
  <c r="C214" i="3"/>
  <c r="B214" i="3"/>
  <c r="C213" i="3"/>
  <c r="B213" i="3"/>
  <c r="C212" i="3"/>
  <c r="B212" i="3"/>
  <c r="C211" i="3"/>
  <c r="B211" i="3"/>
  <c r="C210" i="3"/>
  <c r="B210" i="3"/>
  <c r="C209" i="3"/>
  <c r="B209" i="3"/>
  <c r="C208" i="3"/>
  <c r="B208" i="3"/>
  <c r="C207" i="3"/>
  <c r="B207" i="3"/>
  <c r="C206" i="3"/>
  <c r="B206" i="3"/>
  <c r="C205" i="3"/>
  <c r="B205" i="3"/>
  <c r="C204" i="3"/>
  <c r="B204" i="3"/>
  <c r="C203" i="3"/>
  <c r="B203" i="3"/>
  <c r="C202" i="3"/>
  <c r="B202" i="3"/>
  <c r="C201" i="3"/>
  <c r="B201" i="3"/>
  <c r="C200" i="3"/>
  <c r="B200" i="3"/>
  <c r="C199" i="3"/>
  <c r="B199" i="3"/>
  <c r="C198" i="3"/>
  <c r="B198" i="3"/>
  <c r="C197" i="3"/>
  <c r="B197" i="3"/>
  <c r="C196" i="3"/>
  <c r="B196" i="3"/>
  <c r="C195" i="3"/>
  <c r="B195" i="3"/>
  <c r="C194" i="3"/>
  <c r="B194" i="3"/>
  <c r="C193" i="3"/>
  <c r="B193" i="3"/>
  <c r="C192" i="3"/>
  <c r="B192" i="3"/>
  <c r="C191" i="3"/>
  <c r="B191" i="3"/>
  <c r="C190" i="3"/>
  <c r="B190" i="3"/>
  <c r="C189" i="3"/>
  <c r="B189" i="3"/>
  <c r="C188" i="3"/>
  <c r="B188" i="3"/>
  <c r="C187" i="3"/>
  <c r="B187" i="3"/>
  <c r="C186" i="3"/>
  <c r="B186" i="3"/>
  <c r="C185" i="3"/>
  <c r="B185" i="3"/>
  <c r="C184" i="3"/>
  <c r="B184" i="3"/>
  <c r="C183" i="3"/>
  <c r="B183" i="3"/>
  <c r="C182" i="3"/>
  <c r="B182" i="3"/>
  <c r="C181" i="3"/>
  <c r="B181" i="3"/>
  <c r="C180" i="3"/>
  <c r="B180" i="3"/>
  <c r="C179" i="3"/>
  <c r="B179" i="3"/>
  <c r="C178" i="3"/>
  <c r="B178" i="3"/>
  <c r="C177" i="3"/>
  <c r="B177" i="3"/>
  <c r="C176" i="3"/>
  <c r="B176" i="3"/>
  <c r="C175" i="3"/>
  <c r="B175" i="3"/>
  <c r="C174" i="3"/>
  <c r="B174" i="3"/>
  <c r="C173" i="3"/>
  <c r="B173" i="3"/>
  <c r="C172" i="3"/>
  <c r="B172" i="3"/>
  <c r="C171" i="3"/>
  <c r="B171" i="3"/>
  <c r="C170" i="3"/>
  <c r="B170" i="3"/>
  <c r="C169" i="3"/>
  <c r="B169" i="3"/>
  <c r="C168" i="3"/>
  <c r="B168" i="3"/>
  <c r="C167" i="3"/>
  <c r="B167" i="3"/>
  <c r="C166" i="3"/>
  <c r="C4" i="13" s="1"/>
  <c r="E4" i="13" s="1"/>
  <c r="B166" i="3"/>
  <c r="C165" i="3"/>
  <c r="B165" i="3"/>
  <c r="C164" i="3"/>
  <c r="B164" i="3"/>
  <c r="C163" i="3"/>
  <c r="B163" i="3"/>
  <c r="C162" i="3"/>
  <c r="B162" i="3"/>
  <c r="C161" i="3"/>
  <c r="B161" i="3"/>
  <c r="C160" i="3"/>
  <c r="B160" i="3"/>
  <c r="C159" i="3"/>
  <c r="B159" i="3"/>
  <c r="C158" i="3"/>
  <c r="B158" i="3"/>
  <c r="C157" i="3"/>
  <c r="B157" i="3"/>
  <c r="C156" i="3"/>
  <c r="B156" i="3"/>
  <c r="C155" i="3"/>
  <c r="B155" i="3"/>
  <c r="C154" i="3"/>
  <c r="B154" i="3"/>
  <c r="C153" i="3"/>
  <c r="B153" i="3"/>
  <c r="C152" i="3"/>
  <c r="B152" i="3"/>
  <c r="C151" i="3"/>
  <c r="B151" i="3"/>
  <c r="C150" i="3"/>
  <c r="B150" i="3"/>
  <c r="C149" i="3"/>
  <c r="B149" i="3"/>
  <c r="C148" i="3"/>
  <c r="B148" i="3"/>
  <c r="C147" i="3"/>
  <c r="B147" i="3"/>
  <c r="C146" i="3"/>
  <c r="B146" i="3"/>
  <c r="C145" i="3"/>
  <c r="B145" i="3"/>
  <c r="C144" i="3"/>
  <c r="B144" i="3"/>
  <c r="C143" i="3"/>
  <c r="B143" i="3"/>
  <c r="C142" i="3"/>
  <c r="B142" i="3"/>
  <c r="C141" i="3"/>
  <c r="B141" i="3"/>
  <c r="C140" i="3"/>
  <c r="B140" i="3"/>
  <c r="C139" i="3"/>
  <c r="B139" i="3"/>
  <c r="C138" i="3"/>
  <c r="B138" i="3"/>
  <c r="C137" i="3"/>
  <c r="B137" i="3"/>
  <c r="C136" i="3"/>
  <c r="B136" i="3"/>
  <c r="C135" i="3"/>
  <c r="B135" i="3"/>
  <c r="C134" i="3"/>
  <c r="B134" i="3"/>
  <c r="C133" i="3"/>
  <c r="B133" i="3"/>
  <c r="C132" i="3"/>
  <c r="B132" i="3"/>
  <c r="C131" i="3"/>
  <c r="B131" i="3"/>
  <c r="C130" i="3"/>
  <c r="B130" i="3"/>
  <c r="C129" i="3"/>
  <c r="B129" i="3"/>
  <c r="C128" i="3"/>
  <c r="B128" i="3"/>
  <c r="C127" i="3"/>
  <c r="B127" i="3"/>
  <c r="C126" i="3"/>
  <c r="B126" i="3"/>
  <c r="C125" i="3"/>
  <c r="B125" i="3"/>
  <c r="C124" i="3"/>
  <c r="B124" i="3"/>
  <c r="C123" i="3"/>
  <c r="B123" i="3"/>
  <c r="C122" i="3"/>
  <c r="B122" i="3"/>
  <c r="C121" i="3"/>
  <c r="B121" i="3"/>
  <c r="C120" i="3"/>
  <c r="B120" i="3"/>
  <c r="C119" i="3"/>
  <c r="B119" i="3"/>
  <c r="C118" i="3"/>
  <c r="B118" i="3"/>
  <c r="C117" i="3"/>
  <c r="B117" i="3"/>
  <c r="C116" i="3"/>
  <c r="B116" i="3"/>
  <c r="C115" i="3"/>
  <c r="B115" i="3"/>
  <c r="C114" i="3"/>
  <c r="B114" i="3"/>
  <c r="C113" i="3"/>
  <c r="B113" i="3"/>
  <c r="C112" i="3"/>
  <c r="B112" i="3"/>
  <c r="C111" i="3"/>
  <c r="B111" i="3"/>
  <c r="C110" i="3"/>
  <c r="B110" i="3"/>
  <c r="C109" i="3"/>
  <c r="B109" i="3"/>
  <c r="C108" i="3"/>
  <c r="B108" i="3"/>
  <c r="C107" i="3"/>
  <c r="B107" i="3"/>
  <c r="C106" i="3"/>
  <c r="B106" i="3"/>
  <c r="C105" i="3"/>
  <c r="B105" i="3"/>
  <c r="C104" i="3"/>
  <c r="B104" i="3"/>
  <c r="C103" i="3"/>
  <c r="B103" i="3"/>
  <c r="C102" i="3"/>
  <c r="B102" i="3"/>
  <c r="C101" i="3"/>
  <c r="B101" i="3"/>
  <c r="C100" i="3"/>
  <c r="B100" i="3"/>
  <c r="C99" i="3"/>
  <c r="B99" i="3"/>
  <c r="C98" i="3"/>
  <c r="B98" i="3"/>
  <c r="C97" i="3"/>
  <c r="B97" i="3"/>
  <c r="C96" i="3"/>
  <c r="B96" i="3"/>
  <c r="C95" i="3"/>
  <c r="B95" i="3"/>
  <c r="C94" i="3"/>
  <c r="B94" i="3"/>
  <c r="C93" i="3"/>
  <c r="B93" i="3"/>
  <c r="C92" i="3"/>
  <c r="B92" i="3"/>
  <c r="C91" i="3"/>
  <c r="B91" i="3"/>
  <c r="C90" i="3"/>
  <c r="B90" i="3"/>
  <c r="C89" i="3"/>
  <c r="B89" i="3"/>
  <c r="C88" i="3"/>
  <c r="B88" i="3"/>
  <c r="C87" i="3"/>
  <c r="B87" i="3"/>
  <c r="C86" i="3"/>
  <c r="B86" i="3"/>
  <c r="C85" i="3"/>
  <c r="B85" i="3"/>
  <c r="C84" i="3"/>
  <c r="B84" i="3"/>
  <c r="C83" i="3"/>
  <c r="B83" i="3"/>
  <c r="C82" i="3"/>
  <c r="B82" i="3"/>
  <c r="C81" i="3"/>
  <c r="B81" i="3"/>
  <c r="C80" i="3"/>
  <c r="B80" i="3"/>
  <c r="C79" i="3"/>
  <c r="B79" i="3"/>
  <c r="C78" i="3"/>
  <c r="B78" i="3"/>
  <c r="C77" i="3"/>
  <c r="B77" i="3"/>
  <c r="C76" i="3"/>
  <c r="B76" i="3"/>
  <c r="C75" i="3"/>
  <c r="B75" i="3"/>
  <c r="C74" i="3"/>
  <c r="B74" i="3"/>
  <c r="C73" i="3"/>
  <c r="B73" i="3"/>
  <c r="C72" i="3"/>
  <c r="B72" i="3"/>
  <c r="C71" i="3"/>
  <c r="B71" i="3"/>
  <c r="C70" i="3"/>
  <c r="B70" i="3"/>
  <c r="C69" i="3"/>
  <c r="B69" i="3"/>
  <c r="C68" i="3"/>
  <c r="B68" i="3"/>
  <c r="C67" i="3"/>
  <c r="B67" i="3"/>
  <c r="C66" i="3"/>
  <c r="B66" i="3"/>
  <c r="C65" i="3"/>
  <c r="B65" i="3"/>
  <c r="C64" i="3"/>
  <c r="B64" i="3"/>
  <c r="C63" i="3"/>
  <c r="B63" i="3"/>
  <c r="C62" i="3"/>
  <c r="B62" i="3"/>
  <c r="C61" i="3"/>
  <c r="B61" i="3"/>
  <c r="C60" i="3"/>
  <c r="B60" i="3"/>
  <c r="C59" i="3"/>
  <c r="B59" i="3"/>
  <c r="C58" i="3"/>
  <c r="B58" i="3"/>
  <c r="C57" i="3"/>
  <c r="B57" i="3"/>
  <c r="C56" i="3"/>
  <c r="B56" i="3"/>
  <c r="C55" i="3"/>
  <c r="B55" i="3"/>
  <c r="C54" i="3"/>
  <c r="B54" i="3"/>
  <c r="C53" i="3"/>
  <c r="B53" i="3"/>
  <c r="C52" i="3"/>
  <c r="B52" i="3"/>
  <c r="C51" i="3"/>
  <c r="B51" i="3"/>
  <c r="C50" i="3"/>
  <c r="B50" i="3"/>
  <c r="C49" i="3"/>
  <c r="B49" i="3"/>
  <c r="C48" i="3"/>
  <c r="B48" i="3"/>
  <c r="C47" i="3"/>
  <c r="B47" i="3"/>
  <c r="C46" i="3"/>
  <c r="B46" i="3"/>
  <c r="C45" i="3"/>
  <c r="B45" i="3"/>
  <c r="C44" i="3"/>
  <c r="B44" i="3"/>
  <c r="C43" i="3"/>
  <c r="B43" i="3"/>
  <c r="C42" i="3"/>
  <c r="B42" i="3"/>
  <c r="C41" i="3"/>
  <c r="B41" i="3"/>
  <c r="C40" i="3"/>
  <c r="B40" i="3"/>
  <c r="C39" i="3"/>
  <c r="B39" i="3"/>
  <c r="C38" i="3"/>
  <c r="B38" i="3"/>
  <c r="C37" i="3"/>
  <c r="B37" i="3"/>
  <c r="C36" i="3"/>
  <c r="B36" i="3"/>
  <c r="C35" i="3"/>
  <c r="B35" i="3"/>
  <c r="C34" i="3"/>
  <c r="B34" i="3"/>
  <c r="C33" i="3"/>
  <c r="B33" i="3"/>
  <c r="C32" i="3"/>
  <c r="B32" i="3"/>
  <c r="C31" i="3"/>
  <c r="B31" i="3"/>
  <c r="C30" i="3"/>
  <c r="B30" i="3"/>
  <c r="C29" i="3"/>
  <c r="B29" i="3"/>
  <c r="C28" i="3"/>
  <c r="B28" i="3"/>
  <c r="C27" i="3"/>
  <c r="B27" i="3"/>
  <c r="C26" i="3"/>
  <c r="B26" i="3"/>
  <c r="C25" i="3"/>
  <c r="B25" i="3"/>
  <c r="C24" i="3"/>
  <c r="B24" i="3"/>
  <c r="C23" i="3"/>
  <c r="B23" i="3"/>
  <c r="C22" i="3"/>
  <c r="B22" i="3"/>
  <c r="C21" i="3"/>
  <c r="B21" i="3"/>
  <c r="C20" i="3"/>
  <c r="B20" i="3"/>
  <c r="C19" i="3"/>
  <c r="B19" i="3"/>
  <c r="C18" i="3"/>
  <c r="B18" i="3"/>
  <c r="C17" i="3"/>
  <c r="B17" i="3"/>
  <c r="C16" i="3"/>
  <c r="B16" i="3"/>
  <c r="C15" i="3"/>
  <c r="B15" i="3"/>
  <c r="C14" i="3"/>
  <c r="B14" i="3"/>
  <c r="C13" i="3"/>
  <c r="B13" i="3"/>
  <c r="C12" i="3"/>
  <c r="B12" i="3"/>
  <c r="C11" i="3"/>
  <c r="B11" i="3"/>
  <c r="C10" i="3"/>
  <c r="B10" i="3"/>
  <c r="C9" i="3"/>
  <c r="B9" i="3"/>
  <c r="C8" i="3"/>
  <c r="B8" i="3"/>
  <c r="C7" i="3"/>
  <c r="B7" i="3"/>
  <c r="C6" i="3"/>
  <c r="B76" i="13" s="1"/>
  <c r="D76" i="13" s="1"/>
  <c r="B6" i="3"/>
  <c r="C5" i="3"/>
  <c r="B5" i="3"/>
  <c r="C4" i="3"/>
  <c r="B4" i="3"/>
  <c r="C3" i="3"/>
  <c r="B3" i="3"/>
  <c r="C2" i="3"/>
  <c r="B2" i="3"/>
  <c r="E2" i="1" l="1"/>
  <c r="C7" i="13"/>
  <c r="E7" i="13" s="1"/>
  <c r="C11" i="13"/>
  <c r="E11" i="13" s="1"/>
  <c r="C13" i="13"/>
  <c r="E13" i="13" s="1"/>
  <c r="C15" i="13"/>
  <c r="E15" i="13" s="1"/>
  <c r="C17" i="13"/>
  <c r="E17" i="13" s="1"/>
  <c r="C19" i="13"/>
  <c r="E19" i="13" s="1"/>
  <c r="C21" i="13"/>
  <c r="E21" i="13" s="1"/>
  <c r="C23" i="13"/>
  <c r="E23" i="13" s="1"/>
  <c r="C25" i="13"/>
  <c r="E25" i="13" s="1"/>
  <c r="C27" i="13"/>
  <c r="E27" i="13" s="1"/>
  <c r="C29" i="13"/>
  <c r="E29" i="13" s="1"/>
  <c r="C31" i="13"/>
  <c r="E31" i="13" s="1"/>
  <c r="C33" i="13"/>
  <c r="E33" i="13" s="1"/>
  <c r="C38" i="13"/>
  <c r="E38" i="13" s="1"/>
  <c r="C42" i="13"/>
  <c r="E42" i="13" s="1"/>
  <c r="C45" i="13"/>
  <c r="E45" i="13" s="1"/>
  <c r="C47" i="13"/>
  <c r="E47" i="13" s="1"/>
  <c r="C56" i="13"/>
  <c r="E56" i="13" s="1"/>
  <c r="C59" i="13"/>
  <c r="E59" i="13" s="1"/>
  <c r="C62" i="13"/>
  <c r="E62" i="13" s="1"/>
  <c r="C77" i="13"/>
  <c r="E77" i="13" s="1"/>
  <c r="C83" i="13"/>
  <c r="E83" i="13" s="1"/>
  <c r="C86" i="13"/>
  <c r="E86" i="13" s="1"/>
  <c r="C88" i="13"/>
  <c r="E88" i="13" s="1"/>
  <c r="C90" i="13"/>
  <c r="E90" i="13" s="1"/>
  <c r="C99" i="13"/>
  <c r="E99" i="13" s="1"/>
  <c r="B2" i="13"/>
  <c r="D2" i="13" s="1"/>
  <c r="B6" i="13"/>
  <c r="D6" i="13" s="1"/>
  <c r="B10" i="13"/>
  <c r="D10" i="13" s="1"/>
  <c r="B12" i="13"/>
  <c r="D12" i="13" s="1"/>
  <c r="B14" i="13"/>
  <c r="D14" i="13" s="1"/>
  <c r="B16" i="13"/>
  <c r="D16" i="13" s="1"/>
  <c r="B18" i="13"/>
  <c r="D18" i="13" s="1"/>
  <c r="B20" i="13"/>
  <c r="D20" i="13" s="1"/>
  <c r="B22" i="13"/>
  <c r="D22" i="13" s="1"/>
  <c r="B24" i="13"/>
  <c r="D24" i="13" s="1"/>
  <c r="B26" i="13"/>
  <c r="D26" i="13" s="1"/>
  <c r="B28" i="13"/>
  <c r="D28" i="13" s="1"/>
  <c r="B30" i="13"/>
  <c r="D30" i="13" s="1"/>
  <c r="B32" i="13"/>
  <c r="D32" i="13" s="1"/>
  <c r="B35" i="13"/>
  <c r="D35" i="13" s="1"/>
  <c r="B39" i="13"/>
  <c r="D39" i="13" s="1"/>
  <c r="B44" i="13"/>
  <c r="D44" i="13" s="1"/>
  <c r="B46" i="13"/>
  <c r="D46" i="13" s="1"/>
  <c r="B54" i="13"/>
  <c r="D54" i="13" s="1"/>
  <c r="B57" i="13"/>
  <c r="D57" i="13" s="1"/>
  <c r="B61" i="13"/>
  <c r="D61" i="13" s="1"/>
  <c r="B73" i="13"/>
  <c r="D73" i="13" s="1"/>
  <c r="B78" i="13"/>
  <c r="D78" i="13" s="1"/>
  <c r="B84" i="13"/>
  <c r="D84" i="13" s="1"/>
  <c r="B87" i="13"/>
  <c r="D87" i="13" s="1"/>
  <c r="B89" i="13"/>
  <c r="D89" i="13" s="1"/>
  <c r="B98" i="13"/>
  <c r="D98" i="13" s="1"/>
  <c r="C2" i="13"/>
  <c r="E2" i="13" s="1"/>
  <c r="C6" i="13"/>
  <c r="E6" i="13" s="1"/>
  <c r="C10" i="13"/>
  <c r="E10" i="13" s="1"/>
  <c r="C12" i="13"/>
  <c r="E12" i="13" s="1"/>
  <c r="C14" i="13"/>
  <c r="E14" i="13" s="1"/>
  <c r="C16" i="13"/>
  <c r="E16" i="13" s="1"/>
  <c r="C18" i="13"/>
  <c r="E18" i="13" s="1"/>
  <c r="C20" i="13"/>
  <c r="E20" i="13" s="1"/>
  <c r="C22" i="13"/>
  <c r="E22" i="13" s="1"/>
  <c r="C24" i="13"/>
  <c r="E24" i="13" s="1"/>
  <c r="C26" i="13"/>
  <c r="E26" i="13" s="1"/>
  <c r="C28" i="13"/>
  <c r="E28" i="13" s="1"/>
  <c r="C30" i="13"/>
  <c r="E30" i="13" s="1"/>
  <c r="C32" i="13"/>
  <c r="E32" i="13" s="1"/>
  <c r="C35" i="13"/>
  <c r="E35" i="13" s="1"/>
  <c r="C39" i="13"/>
  <c r="E39" i="13" s="1"/>
  <c r="C44" i="13"/>
  <c r="E44" i="13" s="1"/>
  <c r="C46" i="13"/>
  <c r="E46" i="13" s="1"/>
  <c r="C54" i="13"/>
  <c r="E54" i="13" s="1"/>
  <c r="C57" i="13"/>
  <c r="E57" i="13" s="1"/>
  <c r="C61" i="13"/>
  <c r="E61" i="13" s="1"/>
  <c r="C73" i="13"/>
  <c r="E73" i="13" s="1"/>
  <c r="C78" i="13"/>
  <c r="E78" i="13" s="1"/>
  <c r="C84" i="13"/>
  <c r="E84" i="13" s="1"/>
  <c r="C87" i="13"/>
  <c r="E87" i="13" s="1"/>
  <c r="C89" i="13"/>
  <c r="E89" i="13" s="1"/>
  <c r="C98" i="13"/>
  <c r="E98" i="13" s="1"/>
  <c r="C48" i="13"/>
  <c r="E48" i="13" s="1"/>
  <c r="B7" i="13"/>
  <c r="D7" i="13" s="1"/>
  <c r="B11" i="13"/>
  <c r="D11" i="13" s="1"/>
  <c r="B13" i="13"/>
  <c r="D13" i="13" s="1"/>
  <c r="B15" i="13"/>
  <c r="D15" i="13" s="1"/>
  <c r="B17" i="13"/>
  <c r="D17" i="13" s="1"/>
  <c r="B19" i="13"/>
  <c r="D19" i="13" s="1"/>
  <c r="B21" i="13"/>
  <c r="D21" i="13" s="1"/>
  <c r="B23" i="13"/>
  <c r="D23" i="13" s="1"/>
  <c r="B25" i="13"/>
  <c r="D25" i="13" s="1"/>
  <c r="B27" i="13"/>
  <c r="D27" i="13" s="1"/>
  <c r="B29" i="13"/>
  <c r="D29" i="13" s="1"/>
  <c r="B31" i="13"/>
  <c r="D31" i="13" s="1"/>
  <c r="B33" i="13"/>
  <c r="D33" i="13" s="1"/>
  <c r="B38" i="13"/>
  <c r="D38" i="13" s="1"/>
  <c r="B42" i="13"/>
  <c r="D42" i="13" s="1"/>
  <c r="B45" i="13"/>
  <c r="D45" i="13" s="1"/>
  <c r="B47" i="13"/>
  <c r="D47" i="13" s="1"/>
  <c r="B56" i="13"/>
  <c r="D56" i="13" s="1"/>
  <c r="B59" i="13"/>
  <c r="D59" i="13" s="1"/>
  <c r="B62" i="13"/>
  <c r="D62" i="13" s="1"/>
  <c r="B77" i="13"/>
  <c r="D77" i="13" s="1"/>
  <c r="B83" i="13"/>
  <c r="D83" i="13" s="1"/>
  <c r="B86" i="13"/>
  <c r="D86" i="13" s="1"/>
  <c r="B88" i="13"/>
  <c r="D88" i="13" s="1"/>
  <c r="B90" i="13"/>
  <c r="D90" i="13" s="1"/>
  <c r="B50" i="13"/>
  <c r="D50" i="13" s="1"/>
  <c r="B9" i="13"/>
  <c r="D9" i="13" s="1"/>
  <c r="B36" i="13"/>
  <c r="D36" i="13" s="1"/>
  <c r="C41" i="13"/>
  <c r="E41" i="13" s="1"/>
  <c r="C95" i="13"/>
  <c r="E95" i="13" s="1"/>
  <c r="C79" i="13"/>
  <c r="E79" i="13" s="1"/>
  <c r="C72" i="13"/>
  <c r="E72" i="13" s="1"/>
  <c r="B64" i="13"/>
  <c r="D64" i="13" s="1"/>
  <c r="B85" i="13"/>
  <c r="D85" i="13" s="1"/>
  <c r="B71" i="13"/>
  <c r="D71" i="13" s="1"/>
  <c r="C74" i="13"/>
  <c r="E74" i="13" s="1"/>
  <c r="B97" i="13"/>
  <c r="D97" i="13" s="1"/>
  <c r="C66" i="13"/>
  <c r="E66" i="13" s="1"/>
  <c r="B5" i="13"/>
  <c r="D5" i="13" s="1"/>
  <c r="C67" i="13"/>
  <c r="E67" i="13" s="1"/>
  <c r="C49" i="13"/>
  <c r="E49" i="13" s="1"/>
  <c r="B80" i="13"/>
  <c r="D80" i="13" s="1"/>
  <c r="B68" i="13"/>
  <c r="D68" i="13" s="1"/>
  <c r="B60" i="13"/>
  <c r="D60" i="13" s="1"/>
  <c r="B4" i="13"/>
  <c r="D4" i="13" s="1"/>
  <c r="B40" i="13"/>
  <c r="D40" i="13" s="1"/>
  <c r="B72" i="13"/>
  <c r="D72" i="13" s="1"/>
  <c r="B82" i="13"/>
  <c r="D82" i="13" s="1"/>
  <c r="C3" i="13"/>
  <c r="E3" i="13" s="1"/>
  <c r="C64" i="13"/>
  <c r="E64" i="13" s="1"/>
  <c r="B65" i="13"/>
  <c r="D65" i="13" s="1"/>
  <c r="B66" i="13"/>
  <c r="D66" i="13" s="1"/>
  <c r="B74" i="13"/>
  <c r="D74" i="13" s="1"/>
  <c r="B79" i="13"/>
  <c r="D79" i="13" s="1"/>
  <c r="B48" i="13"/>
  <c r="D48" i="13" s="1"/>
  <c r="C58" i="13"/>
  <c r="E58" i="13" s="1"/>
  <c r="C71" i="13"/>
  <c r="E71" i="13" s="1"/>
  <c r="B91" i="13"/>
  <c r="D91" i="13" s="1"/>
  <c r="B41" i="13"/>
  <c r="D41" i="13" s="1"/>
  <c r="B95" i="13"/>
  <c r="D95" i="13" s="1"/>
  <c r="B100" i="13"/>
  <c r="D100" i="13" s="1"/>
  <c r="C75" i="13"/>
  <c r="E75" i="13" s="1"/>
  <c r="B8" i="13"/>
  <c r="D8" i="13" s="1"/>
  <c r="C60" i="13"/>
  <c r="E60" i="13" s="1"/>
  <c r="C81" i="13"/>
  <c r="E81" i="13" s="1"/>
  <c r="C22" i="8"/>
  <c r="B22" i="8" s="1"/>
  <c r="C23" i="8"/>
  <c r="B23" i="8" s="1"/>
  <c r="C21" i="8"/>
  <c r="B21" i="8" s="1"/>
  <c r="C68" i="13"/>
  <c r="E68" i="13" s="1"/>
  <c r="C82" i="13"/>
  <c r="E82" i="13" s="1"/>
  <c r="C69" i="13"/>
  <c r="E69" i="13" s="1"/>
  <c r="C85" i="13"/>
  <c r="E85" i="13" s="1"/>
  <c r="C76" i="13"/>
  <c r="E76" i="13" s="1"/>
  <c r="C9" i="13"/>
  <c r="E9" i="13" s="1"/>
  <c r="C8" i="13"/>
  <c r="E8" i="13" s="1"/>
  <c r="C70" i="13"/>
  <c r="E70" i="13" s="1"/>
  <c r="C94" i="13"/>
  <c r="E94" i="13" s="1"/>
  <c r="B94" i="13"/>
  <c r="D94" i="13" s="1"/>
  <c r="C101" i="13"/>
  <c r="E101" i="13" s="1"/>
  <c r="B101" i="13"/>
  <c r="D101" i="13" s="1"/>
  <c r="C102" i="13"/>
  <c r="E102" i="13" s="1"/>
  <c r="B102" i="13"/>
  <c r="D102" i="13" s="1"/>
  <c r="C105" i="13"/>
  <c r="E105" i="13" s="1"/>
  <c r="B105" i="13"/>
  <c r="D105" i="13" s="1"/>
  <c r="C104" i="13"/>
  <c r="E104" i="13" s="1"/>
  <c r="B104" i="13"/>
  <c r="D104" i="13" s="1"/>
  <c r="C51" i="13"/>
  <c r="E51" i="13" s="1"/>
  <c r="B51" i="13"/>
  <c r="D51" i="13" s="1"/>
  <c r="C53" i="13"/>
  <c r="E53" i="13" s="1"/>
  <c r="B53" i="13"/>
  <c r="D53" i="13" s="1"/>
  <c r="B3" i="13"/>
  <c r="D3" i="13" s="1"/>
  <c r="B49" i="13"/>
  <c r="D49" i="13" s="1"/>
  <c r="B67" i="13"/>
  <c r="D67" i="13" s="1"/>
  <c r="C50" i="13"/>
  <c r="E50" i="13" s="1"/>
  <c r="C36" i="13"/>
  <c r="E36" i="13" s="1"/>
  <c r="B81" i="13"/>
  <c r="D81" i="13" s="1"/>
  <c r="B75" i="13"/>
  <c r="D75" i="13" s="1"/>
  <c r="C40" i="13"/>
  <c r="E40" i="13" s="1"/>
  <c r="C91" i="13"/>
  <c r="E91" i="13" s="1"/>
  <c r="C80" i="13"/>
  <c r="E80" i="13" s="1"/>
  <c r="C106" i="13"/>
  <c r="E106" i="13" s="1"/>
  <c r="C65" i="13"/>
  <c r="E65" i="13" s="1"/>
  <c r="C5" i="13"/>
  <c r="E5" i="13" s="1"/>
  <c r="C107" i="13"/>
  <c r="E107" i="13" s="1"/>
  <c r="B107" i="13"/>
  <c r="D107" i="13" s="1"/>
  <c r="C103" i="13"/>
  <c r="E103" i="13" s="1"/>
  <c r="B103" i="13"/>
  <c r="D103" i="13" s="1"/>
  <c r="C52" i="13"/>
  <c r="E52" i="13" s="1"/>
  <c r="B52" i="13"/>
  <c r="D52" i="13" s="1"/>
  <c r="C100" i="13"/>
  <c r="E100" i="13" s="1"/>
  <c r="C96" i="13"/>
  <c r="E96" i="13" s="1"/>
  <c r="B96" i="13"/>
  <c r="D96" i="13" s="1"/>
  <c r="C34" i="13"/>
  <c r="E34" i="13" s="1"/>
  <c r="B34" i="13"/>
  <c r="D34" i="13" s="1"/>
  <c r="C37" i="13"/>
  <c r="E37" i="13" s="1"/>
  <c r="B37" i="13"/>
  <c r="D37" i="13" s="1"/>
  <c r="C92" i="13"/>
  <c r="E92" i="13" s="1"/>
  <c r="B92" i="13"/>
  <c r="D92" i="13" s="1"/>
  <c r="C55" i="13"/>
  <c r="E55" i="13" s="1"/>
  <c r="B55" i="13"/>
  <c r="D55" i="13" s="1"/>
  <c r="C63" i="13"/>
  <c r="E63" i="13" s="1"/>
  <c r="B63" i="13"/>
  <c r="D63" i="13" s="1"/>
  <c r="C97" i="13"/>
  <c r="E97" i="13" s="1"/>
  <c r="B106" i="13"/>
  <c r="D106" i="13" s="1"/>
  <c r="B43" i="13"/>
  <c r="D43" i="13" s="1"/>
  <c r="B93" i="13"/>
  <c r="D93" i="13" s="1"/>
  <c r="C14" i="8" l="1"/>
  <c r="B14" i="8" s="1"/>
  <c r="D14" i="8" s="1"/>
  <c r="C6" i="8"/>
  <c r="B6" i="8" s="1"/>
  <c r="D6" i="8" s="1"/>
  <c r="C15" i="8"/>
  <c r="B15" i="8" s="1"/>
  <c r="D15" i="8" s="1"/>
  <c r="C16" i="8"/>
  <c r="B16" i="8" s="1"/>
  <c r="D16" i="8" s="1"/>
  <c r="M9" i="13"/>
  <c r="C13" i="8"/>
  <c r="B13" i="8" s="1"/>
  <c r="D13" i="8" s="1"/>
  <c r="M8" i="13"/>
  <c r="C9" i="8"/>
  <c r="B9" i="8" s="1"/>
  <c r="D9" i="8" s="1"/>
  <c r="M11" i="13"/>
  <c r="M7" i="13"/>
  <c r="C18" i="8"/>
  <c r="B18" i="8" s="1"/>
  <c r="D18" i="8" s="1"/>
  <c r="L10" i="13"/>
  <c r="N10" i="13" s="1"/>
  <c r="O10" i="13" s="1"/>
  <c r="L6" i="13"/>
  <c r="N6" i="13" s="1"/>
  <c r="O6" i="13" s="1"/>
  <c r="C10" i="8"/>
  <c r="B10" i="8" s="1"/>
  <c r="D10" i="8" s="1"/>
  <c r="M10" i="13"/>
  <c r="M6" i="13"/>
  <c r="C17" i="8"/>
  <c r="B17" i="8" s="1"/>
  <c r="D17" i="8" s="1"/>
  <c r="L9" i="13"/>
  <c r="N9" i="13" s="1"/>
  <c r="O9" i="13" s="1"/>
  <c r="C7" i="8"/>
  <c r="B7" i="8" s="1"/>
  <c r="D7" i="8" s="1"/>
  <c r="L8" i="13"/>
  <c r="N8" i="13" s="1"/>
  <c r="O8" i="13" s="1"/>
  <c r="C11" i="8"/>
  <c r="B11" i="8" s="1"/>
  <c r="D11" i="8" s="1"/>
  <c r="C8" i="8"/>
  <c r="B8" i="8" s="1"/>
  <c r="D8" i="8" s="1"/>
  <c r="L11" i="13"/>
  <c r="N11" i="13" s="1"/>
  <c r="O11" i="13" s="1"/>
  <c r="L7" i="13"/>
  <c r="N7" i="13" s="1"/>
  <c r="O7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tc={63F8725F-5716-4037-AC6A-2906968982D7}</author>
  </authors>
  <commentList>
    <comment ref="B164" authorId="0" shapeId="0" xr:uid="{63F8725F-5716-4037-AC6A-2906968982D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Kg</t>
      </text>
    </comment>
  </commentList>
</comments>
</file>

<file path=xl/sharedStrings.xml><?xml version="1.0" encoding="utf-8"?>
<sst xmlns="http://schemas.openxmlformats.org/spreadsheetml/2006/main" count="11437" uniqueCount="407">
  <si>
    <t>CONE 62</t>
  </si>
  <si>
    <t>CONE 60</t>
  </si>
  <si>
    <t>WHITE ROUGE</t>
  </si>
  <si>
    <t>MAXCRIL</t>
  </si>
  <si>
    <t>CRINA REF.23</t>
  </si>
  <si>
    <t>CRINA REF.27</t>
  </si>
  <si>
    <t>CRINA REF.27B</t>
  </si>
  <si>
    <t>ALGODÃO HIDRÓFILO</t>
  </si>
  <si>
    <t>CRINA REF.29</t>
  </si>
  <si>
    <t>MÁSCARA</t>
  </si>
  <si>
    <t>PROTETOR AUDITIVO (ESPUMA)</t>
  </si>
  <si>
    <t>PROTETOR AUDITIVO (SILICONE)</t>
  </si>
  <si>
    <t>PASTA DE JACARÉ BRANCA</t>
  </si>
  <si>
    <t>PASTA DE JACARÉ ROUGE</t>
  </si>
  <si>
    <t>RODA DE LUSTRE</t>
  </si>
  <si>
    <t>RODA DE FELTRO (REF.10020)</t>
  </si>
  <si>
    <t>RODA DE FELTRO (REF.10025)</t>
  </si>
  <si>
    <t>FLANELA BRANCA</t>
  </si>
  <si>
    <t>FLANELA AMARELA</t>
  </si>
  <si>
    <t>RODA DE LIXA</t>
  </si>
  <si>
    <t>ENTRADA</t>
  </si>
  <si>
    <t>SAÍDA</t>
  </si>
  <si>
    <t>Estq. Final</t>
  </si>
  <si>
    <t>Estq. Inicial</t>
  </si>
  <si>
    <t>TIPO</t>
  </si>
  <si>
    <t>PRODUTO</t>
  </si>
  <si>
    <t>QUANTIDADE</t>
  </si>
  <si>
    <t>BISTURI</t>
  </si>
  <si>
    <t>SUPORTE DE BISTURI</t>
  </si>
  <si>
    <t>PAQUÍMETRO</t>
  </si>
  <si>
    <t>LUPA</t>
  </si>
  <si>
    <t>FLUXO DE SOLDA PARA JOIAS</t>
  </si>
  <si>
    <t>GRAVADOR ELÉTRICO</t>
  </si>
  <si>
    <t>LUMINÁRIA COM GARRA E MOLA</t>
  </si>
  <si>
    <t>ALICATE  DE CORTE DIAGONAL</t>
  </si>
  <si>
    <t>TESOURA PARA OUVIRES E ELETRÔNICA</t>
  </si>
  <si>
    <t>MAÇARICO LITTLE TORCH COM 5 PONTAS</t>
  </si>
  <si>
    <t>MARTELO CINZELAR 150g</t>
  </si>
  <si>
    <t>ALICATE DE CORTE</t>
  </si>
  <si>
    <t>CANETA MARTELETE FOREDOM N-15</t>
  </si>
  <si>
    <t>ONGLET Nº 4</t>
  </si>
  <si>
    <t>FACA 20</t>
  </si>
  <si>
    <t>PINÇA DE MOLA</t>
  </si>
  <si>
    <t>PINÇA DE FUNDIÇÃO</t>
  </si>
  <si>
    <t>PINÇA</t>
  </si>
  <si>
    <t>LIMA</t>
  </si>
  <si>
    <t>SERRA ANTILOPE</t>
  </si>
  <si>
    <t>FRESA ESPIGA</t>
  </si>
  <si>
    <t>FRESA BOLA</t>
  </si>
  <si>
    <t>FRESA BOLA PARA CRAVADOR</t>
  </si>
  <si>
    <t>PORTA CALISUAR</t>
  </si>
  <si>
    <t>MOTOR DE BANCA</t>
  </si>
  <si>
    <t>AGULHA HIPODÉRMICA</t>
  </si>
  <si>
    <t>BROCA 1.0 MM (10 PCS.)</t>
  </si>
  <si>
    <t>BROCA 0.9 MM (10 PCS.)</t>
  </si>
  <si>
    <t>BROCA 0.80 MM (10 PCS.)</t>
  </si>
  <si>
    <t>BROCA 0.70 MM (10 PCS.)</t>
  </si>
  <si>
    <t>BROCA 0.6 MM (10 PCS.)</t>
  </si>
  <si>
    <t>BROCA 0.60 MM (10 PCS.) #66</t>
  </si>
  <si>
    <t>BROCA 1.00 MM (10 PCS.)</t>
  </si>
  <si>
    <t>BROCA 0.80 MM (25 PCS.)</t>
  </si>
  <si>
    <t>BROCA 0.60 MM (10 PCS.)</t>
  </si>
  <si>
    <t>BROCA 0.60 MM (8 PCS.)</t>
  </si>
  <si>
    <t>BROCA 0.60 MM (7 PCS.)</t>
  </si>
  <si>
    <t>BROCA 0.90 MM (2 PCS.)</t>
  </si>
  <si>
    <t>BROCA 0.60 MM (10 PCS.) #61</t>
  </si>
  <si>
    <t>BROCA 0.90 MM (10 PCS.)</t>
  </si>
  <si>
    <t>BROCA 0.90 MM (9 PCS.)</t>
  </si>
  <si>
    <t>BROCA 0.50 MM (10 PCS.)</t>
  </si>
  <si>
    <t>BROCA 0.50 MM (9 PCS.)</t>
  </si>
  <si>
    <t>BROCA 0.80 MM (9 PCS.)</t>
  </si>
  <si>
    <t>BROCA 0.70 MM (12 PCS.)</t>
  </si>
  <si>
    <t>BROCA 0.90 MM (12 PCS.)</t>
  </si>
  <si>
    <t>BROCA 0.70 MM (13 PCS.)</t>
  </si>
  <si>
    <t>LIXA P1200</t>
  </si>
  <si>
    <t>LIXA 400</t>
  </si>
  <si>
    <t>LIXA 1000</t>
  </si>
  <si>
    <t>LIXA 280</t>
  </si>
  <si>
    <t>ESPARADRAPO</t>
  </si>
  <si>
    <t>ROUGE VERMELHO</t>
  </si>
  <si>
    <t>EXTRATOR DE GRAMPOS</t>
  </si>
  <si>
    <t>CADINHO (5)</t>
  </si>
  <si>
    <t>CADINHO (3)</t>
  </si>
  <si>
    <t>CADINHO (2)</t>
  </si>
  <si>
    <t>CADINHO (PP)</t>
  </si>
  <si>
    <t>PASTA DE JACARÉ VERDE</t>
  </si>
  <si>
    <t>MARTELO DE NYLON</t>
  </si>
  <si>
    <t>MÊS</t>
  </si>
  <si>
    <t>ANO</t>
  </si>
  <si>
    <t>PANO DE CHÃO</t>
  </si>
  <si>
    <t>CADINHO (1)</t>
  </si>
  <si>
    <t>MANDRIL ROLINHO</t>
  </si>
  <si>
    <t>MANDRIL DISCO</t>
  </si>
  <si>
    <t>RODA JEANS (G)</t>
  </si>
  <si>
    <t>RODA JEANS (P)</t>
  </si>
  <si>
    <t>LIXA 600</t>
  </si>
  <si>
    <t>ALICATE 1/2 CANA</t>
  </si>
  <si>
    <t>TRIBULET DE MADEIRA PARA ALIANÇA - MÉDIO</t>
  </si>
  <si>
    <t>Data</t>
  </si>
  <si>
    <t>Equipamento</t>
  </si>
  <si>
    <t>Qtde.</t>
  </si>
  <si>
    <t>Observação</t>
  </si>
  <si>
    <t>Assinatura</t>
  </si>
  <si>
    <t>CONTROLE DE EPI'S</t>
  </si>
  <si>
    <t>CONTROLE DE MATERIAIS</t>
  </si>
  <si>
    <t>COTONETE</t>
  </si>
  <si>
    <t>PENEIRA (P)</t>
  </si>
  <si>
    <t>ALAN</t>
  </si>
  <si>
    <t>RHUAN</t>
  </si>
  <si>
    <t>Entregue Por</t>
  </si>
  <si>
    <t>FELIPE</t>
  </si>
  <si>
    <t>Tipo</t>
  </si>
  <si>
    <t>JEFERSON</t>
  </si>
  <si>
    <t>MOISES</t>
  </si>
  <si>
    <t>Mês</t>
  </si>
  <si>
    <t>Ano</t>
  </si>
  <si>
    <t>ALDENOR</t>
  </si>
  <si>
    <t>ANO SELECIONADO</t>
  </si>
  <si>
    <t>MÊS SELECIONADO</t>
  </si>
  <si>
    <t>SET</t>
  </si>
  <si>
    <t>MATERIAL</t>
  </si>
  <si>
    <t>AGO</t>
  </si>
  <si>
    <t>OUT</t>
  </si>
  <si>
    <t>ano</t>
  </si>
  <si>
    <t>JAN</t>
  </si>
  <si>
    <t>FEV</t>
  </si>
  <si>
    <t>MAR</t>
  </si>
  <si>
    <t>ABR</t>
  </si>
  <si>
    <t>MAI</t>
  </si>
  <si>
    <t>JUN</t>
  </si>
  <si>
    <t>JUL</t>
  </si>
  <si>
    <t>NOV</t>
  </si>
  <si>
    <t>DEZ</t>
  </si>
  <si>
    <t>FLUIDO DE ISQUEIRO</t>
  </si>
  <si>
    <t>MANUA</t>
  </si>
  <si>
    <t>Todos</t>
  </si>
  <si>
    <t>entrada</t>
  </si>
  <si>
    <t>Desempate1</t>
  </si>
  <si>
    <t>Desempate2</t>
  </si>
  <si>
    <t>JOÃO CARLOS</t>
  </si>
  <si>
    <t>ARTHUR</t>
  </si>
  <si>
    <t>SAIDA</t>
  </si>
  <si>
    <t>TOP - 6</t>
  </si>
  <si>
    <t>Entrada de Material</t>
  </si>
  <si>
    <t>Saída de Material</t>
  </si>
  <si>
    <t>ELOISA</t>
  </si>
  <si>
    <t>DANIELA</t>
  </si>
  <si>
    <t>JOAO PEDRO</t>
  </si>
  <si>
    <t>NEURILENE</t>
  </si>
  <si>
    <t>RAFAEL</t>
  </si>
  <si>
    <t>ROBSON</t>
  </si>
  <si>
    <t>DEISIANE</t>
  </si>
  <si>
    <t>ROBERTO</t>
  </si>
  <si>
    <t>CALEB</t>
  </si>
  <si>
    <t>CINTHIA</t>
  </si>
  <si>
    <t>ASNAN</t>
  </si>
  <si>
    <t>ALAIM</t>
  </si>
  <si>
    <t>MATHEUS LUCAS</t>
  </si>
  <si>
    <t>PINÇA DE BANCADA</t>
  </si>
  <si>
    <t>RODA SCOTH BRITE</t>
  </si>
  <si>
    <t>PÁ DE BANCADA</t>
  </si>
  <si>
    <t>ALICATE  DE CORTE P/JOIAS</t>
  </si>
  <si>
    <t>CONE DE BANCADA (P)</t>
  </si>
  <si>
    <t>CONE DE BANCADA (G)</t>
  </si>
  <si>
    <t>FELTRO DE BANCADA (P)</t>
  </si>
  <si>
    <t>FELTRO DE BANCADA (G)</t>
  </si>
  <si>
    <t>AGULHA DE MAGNETO</t>
  </si>
  <si>
    <t>BOMBA DE AR</t>
  </si>
  <si>
    <t>BOMBA DE VACUO</t>
  </si>
  <si>
    <t>DEDEIRA LUVA</t>
  </si>
  <si>
    <t>ALEXANDRE</t>
  </si>
  <si>
    <t>KEVIN</t>
  </si>
  <si>
    <t>JOAO CARLOS</t>
  </si>
  <si>
    <t>JACKSON</t>
  </si>
  <si>
    <t>FILTRO 33 (dm) - 0,13 (mm)</t>
  </si>
  <si>
    <t>Top - 3 Funcionarios</t>
  </si>
  <si>
    <t>Nome</t>
  </si>
  <si>
    <t>Entrada</t>
  </si>
  <si>
    <t>Nome do Funcionário</t>
  </si>
  <si>
    <t>SUDEMAR TEIXEIRA DOS SANTOS</t>
  </si>
  <si>
    <t>CLODIUS ROBERTO PEREIRA FILHO</t>
  </si>
  <si>
    <t>DANIELA NOGUEIRA DE LIMA</t>
  </si>
  <si>
    <t>EDIMA FERREIRA DE MENEZES</t>
  </si>
  <si>
    <t>JAQUELINE DA COSTA VILACO</t>
  </si>
  <si>
    <t>ALDENOR SANTOS DE JESUS</t>
  </si>
  <si>
    <t>ALESSANDRA GOMES TAVARES BATISTA</t>
  </si>
  <si>
    <t>ANTONIO MENEZES RODRIGUES</t>
  </si>
  <si>
    <t>ARTHUR EMANUEL ALMEIDA GUEDES</t>
  </si>
  <si>
    <t>NEURILENE DE CASTRO ARAUJO</t>
  </si>
  <si>
    <t>JAIME FERREIRA RIBEIRO</t>
  </si>
  <si>
    <t>JOAO CARLOS REPOLHO DE LIMA</t>
  </si>
  <si>
    <t>MANUA DERIQUE PENALBER</t>
  </si>
  <si>
    <t>ELISSANDRA DOS SANTOS DA SILVA</t>
  </si>
  <si>
    <t>ASNAN SANTOS SILVA</t>
  </si>
  <si>
    <t>CINTHIA CRISTINA DOS SANTOS FERREIRA</t>
  </si>
  <si>
    <t>ROBSON DE JESUS COSTA</t>
  </si>
  <si>
    <t>JUCIELY DA SILVA DOS SANTOS</t>
  </si>
  <si>
    <t>ADRIANO LUCAS PASSOS DA SILVA</t>
  </si>
  <si>
    <t>DEISIANE CRISTINA OLIVEIRA DE ALBUQUERQU</t>
  </si>
  <si>
    <t>ELINGTON OLIVEIRA SILVA</t>
  </si>
  <si>
    <t xml:space="preserve">GILDSON DA SILVA FLORIANO </t>
  </si>
  <si>
    <t xml:space="preserve">JOYCE NONATO MONTEIRO </t>
  </si>
  <si>
    <t xml:space="preserve">ALEX CIPRIANO DA SILVA LUZ </t>
  </si>
  <si>
    <t>LEONARDO VIEIRA CORREA</t>
  </si>
  <si>
    <t>ALAIM NOGUEIRA DE LIMA</t>
  </si>
  <si>
    <t xml:space="preserve">JEFERSON HAIDEN DA SILVA </t>
  </si>
  <si>
    <t>LEANDRO DA SILVA BATALHA NETO</t>
  </si>
  <si>
    <t>AMANDA DA SILVA RODRIGUES</t>
  </si>
  <si>
    <t xml:space="preserve">JACIRENE TAVARES LIMA </t>
  </si>
  <si>
    <t>KAYLA REBECA SILVA PINHEIRO</t>
  </si>
  <si>
    <t>MATHEUS LUCAS NUNES BALIEIRO BARATA</t>
  </si>
  <si>
    <t>MOISES DE SOUZA OLIVEIRA</t>
  </si>
  <si>
    <t>RHUAN SANTOS ALVES</t>
  </si>
  <si>
    <t>GLAUSE DA SILVA MODESTO</t>
  </si>
  <si>
    <t xml:space="preserve">ALAN DOS SANTOS OLIVEIRA </t>
  </si>
  <si>
    <t>JOSE ORLANDO ALVES DE SOUZA</t>
  </si>
  <si>
    <t>CALEB FERREIRA VALENTE</t>
  </si>
  <si>
    <t xml:space="preserve">ELOISA FERREIRA DA SILVA </t>
  </si>
  <si>
    <t>JOAO PEDRO SAVENHAGO BELLUZI</t>
  </si>
  <si>
    <t>LARISSA DA SILVA SOUZA</t>
  </si>
  <si>
    <t>SUDEMAR</t>
  </si>
  <si>
    <t>TEIXEIRA</t>
  </si>
  <si>
    <t>DOS</t>
  </si>
  <si>
    <t>SANTOS</t>
  </si>
  <si>
    <t>CLODIUS</t>
  </si>
  <si>
    <t>PEREIRA</t>
  </si>
  <si>
    <t>FILHO</t>
  </si>
  <si>
    <t>NOGUEIRA</t>
  </si>
  <si>
    <t>DE</t>
  </si>
  <si>
    <t>EDIMA</t>
  </si>
  <si>
    <t>FERREIRA</t>
  </si>
  <si>
    <t>MENEZES</t>
  </si>
  <si>
    <t>JAQUELINE</t>
  </si>
  <si>
    <t>DA</t>
  </si>
  <si>
    <t>COSTA</t>
  </si>
  <si>
    <t>VILACO</t>
  </si>
  <si>
    <t>JESUS</t>
  </si>
  <si>
    <t>ALESSANDRA</t>
  </si>
  <si>
    <t>GOMES</t>
  </si>
  <si>
    <t>TAVARES</t>
  </si>
  <si>
    <t>BATISTA</t>
  </si>
  <si>
    <t>ANTONIO</t>
  </si>
  <si>
    <t>RODRIGUES</t>
  </si>
  <si>
    <t>EMANUEL</t>
  </si>
  <si>
    <t>ALMEIDA</t>
  </si>
  <si>
    <t>GUEDES</t>
  </si>
  <si>
    <t>CASTRO</t>
  </si>
  <si>
    <t>ARAUJO</t>
  </si>
  <si>
    <t>JAIME</t>
  </si>
  <si>
    <t>RIBEIRO</t>
  </si>
  <si>
    <t>JOAO</t>
  </si>
  <si>
    <t>CARLOS</t>
  </si>
  <si>
    <t>REPOLHO</t>
  </si>
  <si>
    <t>DERIQUE</t>
  </si>
  <si>
    <t>PENALBER</t>
  </si>
  <si>
    <t>ELISSANDRA</t>
  </si>
  <si>
    <t>SILVA</t>
  </si>
  <si>
    <t>CRISTINA</t>
  </si>
  <si>
    <t>JUCIELY</t>
  </si>
  <si>
    <t>ADRIANO</t>
  </si>
  <si>
    <t>LUCAS</t>
  </si>
  <si>
    <t>PASSOS</t>
  </si>
  <si>
    <t>OLIVEIRA</t>
  </si>
  <si>
    <t>ALBUQUERQU</t>
  </si>
  <si>
    <t>ELINGTON</t>
  </si>
  <si>
    <t>GILDSON</t>
  </si>
  <si>
    <t>FLORIANO</t>
  </si>
  <si>
    <t>JOYCE</t>
  </si>
  <si>
    <t>NONATO</t>
  </si>
  <si>
    <t>MONTEIRO</t>
  </si>
  <si>
    <t>ALEX</t>
  </si>
  <si>
    <t>CIPRIANO</t>
  </si>
  <si>
    <t>LUZ</t>
  </si>
  <si>
    <t>LEONARDO</t>
  </si>
  <si>
    <t>VIEIRA</t>
  </si>
  <si>
    <t>CORREA</t>
  </si>
  <si>
    <t>HAIDEN</t>
  </si>
  <si>
    <t>LEANDRO</t>
  </si>
  <si>
    <t>BATALHA</t>
  </si>
  <si>
    <t>NETO</t>
  </si>
  <si>
    <t>AMANDA</t>
  </si>
  <si>
    <t>JACIRENE</t>
  </si>
  <si>
    <t>KAYLA</t>
  </si>
  <si>
    <t>REBECA</t>
  </si>
  <si>
    <t>PINHEIRO</t>
  </si>
  <si>
    <t>MATHEUS</t>
  </si>
  <si>
    <t>NUNES</t>
  </si>
  <si>
    <t>BALIEIRO</t>
  </si>
  <si>
    <t>BARATA</t>
  </si>
  <si>
    <t>SOUZA</t>
  </si>
  <si>
    <t>ALVES</t>
  </si>
  <si>
    <t>GLAUSE</t>
  </si>
  <si>
    <t>MODESTO</t>
  </si>
  <si>
    <t>JOSE</t>
  </si>
  <si>
    <t>ORLANDO</t>
  </si>
  <si>
    <t>VALENTE</t>
  </si>
  <si>
    <t>PEDRO</t>
  </si>
  <si>
    <t>SAVENHAGO</t>
  </si>
  <si>
    <t>BELLUZI</t>
  </si>
  <si>
    <t>LARISSA</t>
  </si>
  <si>
    <t>JOSE ORLANDO</t>
  </si>
  <si>
    <t>JACKON</t>
  </si>
  <si>
    <t>Qtd</t>
  </si>
  <si>
    <t>Aux</t>
  </si>
  <si>
    <t>FILTRO 50x50 80g</t>
  </si>
  <si>
    <t>LAURO</t>
  </si>
  <si>
    <t>MAQUINA DE CRAVAÇÃO (ACO-9610)</t>
  </si>
  <si>
    <t>MAQUINA DE CRAVAÇÃO (90-x/Au-35)</t>
  </si>
  <si>
    <t>Pessoa</t>
  </si>
  <si>
    <t>Estoque</t>
  </si>
  <si>
    <t>Etoque</t>
  </si>
  <si>
    <t>Recebido Por</t>
  </si>
  <si>
    <t>FIXADOR PARA CABELOS EXTRA FORTE (JATO SECO)</t>
  </si>
  <si>
    <t>MANDRIL PARAFUSO</t>
  </si>
  <si>
    <t>Material</t>
  </si>
  <si>
    <t>Asinatura</t>
  </si>
  <si>
    <t>LUMINÁRIA DE BANCADA</t>
  </si>
  <si>
    <t>EVERARDO</t>
  </si>
  <si>
    <t>ÓCULOS DE SEGURANÇA SPECTRA 2000</t>
  </si>
  <si>
    <t>LUVA TATEX BRANCA</t>
  </si>
  <si>
    <t>FERNANDO</t>
  </si>
  <si>
    <t>FLAVIO</t>
  </si>
  <si>
    <t>TECLADO COM FIO</t>
  </si>
  <si>
    <t>MOUSE COM FIO</t>
  </si>
  <si>
    <t>YARA</t>
  </si>
  <si>
    <t>CADEADO</t>
  </si>
  <si>
    <t>CRISTIANO</t>
  </si>
  <si>
    <t>REBOLO DE LIXA 400</t>
  </si>
  <si>
    <t>REBOLO DE LIXA 600</t>
  </si>
  <si>
    <t>RODA DE FELTRO</t>
  </si>
  <si>
    <t>PROTETOR AUDITIVO</t>
  </si>
  <si>
    <t>EPI</t>
  </si>
  <si>
    <t>FRANCERLY</t>
  </si>
  <si>
    <t>RODA DE CRINA</t>
  </si>
  <si>
    <t>RAFAEL DE SOUSA</t>
  </si>
  <si>
    <t>LUVA PARA PURIFICAÇÃO</t>
  </si>
  <si>
    <t>YVENS</t>
  </si>
  <si>
    <t>ALDENILSON</t>
  </si>
  <si>
    <t>FATIMA</t>
  </si>
  <si>
    <t>FITA DUREX MARRON (48mm X 100m)</t>
  </si>
  <si>
    <t>LENE</t>
  </si>
  <si>
    <t>FIEIRA DE PRATA</t>
  </si>
  <si>
    <t>FIEIRA DE OURO PAREDE FINA</t>
  </si>
  <si>
    <t>CADINHO (FORNO ESTÁTICO)</t>
  </si>
  <si>
    <t>STOP MICRO FUNDIÇÃO</t>
  </si>
  <si>
    <t>HOZANA</t>
  </si>
  <si>
    <t>FILTRO 85x85 80g</t>
  </si>
  <si>
    <t>PINCEL 1/2 (12.7mm)</t>
  </si>
  <si>
    <t>PINCEL 1 (25.4mm)</t>
  </si>
  <si>
    <t>PINCEL 2 (50.8mm)</t>
  </si>
  <si>
    <t>PINCEL 4 (101.6mm)</t>
  </si>
  <si>
    <t>DEYVID</t>
  </si>
  <si>
    <t>FLANELA</t>
  </si>
  <si>
    <t>CERA</t>
  </si>
  <si>
    <t>DETERGENTE (Coco)</t>
  </si>
  <si>
    <t>JUAN</t>
  </si>
  <si>
    <t>LUIZA</t>
  </si>
  <si>
    <t>CADINHO (PAREDE GROSSA DE PRATA)</t>
  </si>
  <si>
    <t>CASSAPA (PAREDE GROSSA DE PRATA)</t>
  </si>
  <si>
    <t>MIOLO (PAREDE GROSSA DE PRATA)</t>
  </si>
  <si>
    <t>CADINHO (PAREDE FINA DE PRATA)</t>
  </si>
  <si>
    <t>CASSAPA (PAREDE FINA DE PRATA)</t>
  </si>
  <si>
    <t>MIOLO (PAREDE FINA DE PRATA)</t>
  </si>
  <si>
    <t>CADINHO (PAREDE FINA DE OURO)</t>
  </si>
  <si>
    <t>CASSAPA (PAREDE FINA DE OURO)</t>
  </si>
  <si>
    <t>MIOLO (PAREDE FINA DE OURO)</t>
  </si>
  <si>
    <t>TERMOPAR</t>
  </si>
  <si>
    <t>CERÂMICA (FORNO ESTÁTICO)</t>
  </si>
  <si>
    <t>REGULADOR DE AGUA (FORNO ESTÁTICO)</t>
  </si>
  <si>
    <t>CERÂMICA (VULCANO)</t>
  </si>
  <si>
    <t>CADINHO (Yih Casting)</t>
  </si>
  <si>
    <t>CERÂMICA (Yih Casting)</t>
  </si>
  <si>
    <t>CADINHO (Idean)</t>
  </si>
  <si>
    <t>CERÂMICA (Idean)</t>
  </si>
  <si>
    <t>CADINHO DE FIO COMPLETO</t>
  </si>
  <si>
    <t>CERÂMICA (MICRO FUNDIÇÃO)</t>
  </si>
  <si>
    <t>COPO COLETA RESÍDUO (MICRO FUNDIÇÃO)</t>
  </si>
  <si>
    <t>GRAFITE BASTÃO</t>
  </si>
  <si>
    <t>BASE DA CAMISA</t>
  </si>
  <si>
    <t>ANEL DE FERRO GRANDE (MICRO FUNDIÇÃO)</t>
  </si>
  <si>
    <t>ANEL DE FERRO PEQUENO (MICRO FUNDIÇÃO)</t>
  </si>
  <si>
    <t>PAPEL FILTRO 500 MICA</t>
  </si>
  <si>
    <t>PAPEL FILTRO 850 MICA</t>
  </si>
  <si>
    <t>CADINHO (Yousui VPC)</t>
  </si>
  <si>
    <t>CERÂMICA (Yousui VPC)</t>
  </si>
  <si>
    <t>CADINHO (MICRO FUNDIÇÃO)</t>
  </si>
  <si>
    <t>PAQUÍMETRO (Analógico)</t>
  </si>
  <si>
    <t>PAQUÍMETRO (Digital)</t>
  </si>
  <si>
    <t>ESTER</t>
  </si>
  <si>
    <t>ANEL DE GRAFITE GRANDE (MICRO FUNDIÇÃO) 20Cm</t>
  </si>
  <si>
    <t>ANEL DE GRAFITE PEQUENO (MICRO FUNDIÇÃO) 14Cm</t>
  </si>
  <si>
    <t xml:space="preserve"> </t>
  </si>
  <si>
    <t>FITA DUREX MARRON (45mm X 100m)</t>
  </si>
  <si>
    <t>LUVA TATEX PRETA</t>
  </si>
  <si>
    <t>DEDEIRA LUVA (GROSSA)</t>
  </si>
  <si>
    <t>MIKAELY</t>
  </si>
  <si>
    <t>TARSON</t>
  </si>
  <si>
    <t>CAMISA CERÂMICA (Máquina COLATA)</t>
  </si>
  <si>
    <t>UREIA TECNICA</t>
  </si>
  <si>
    <t>ARNALDO</t>
  </si>
  <si>
    <t>PINO FIEIRA DE PRATA</t>
  </si>
  <si>
    <t>LUBRIFICANTE WD</t>
  </si>
  <si>
    <t>LUVA MANUTENÇÃO (G)</t>
  </si>
  <si>
    <t>TERMOPAR (Estatico)</t>
  </si>
  <si>
    <t>LIXA P320</t>
  </si>
  <si>
    <t>ADRIANA</t>
  </si>
  <si>
    <t>LIXA 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</si>
</sst>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$-416]\ * #,##0.00_-;\-[$R$-416]\ * #,##0.00_-;_-[$R$-416]\ * &quot;-&quot;??_-;_-@_-"/>
    <numFmt numFmtId="165" formatCode="&quot;R$&quot;\ #,##0.00"/>
  </numFmts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8" tint="-0.499984740745262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CA6A6"/>
        <bgColor indexed="64"/>
      </patternFill>
    </fill>
    <fill>
      <patternFill patternType="solid">
        <fgColor rgb="FFFFA07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9BC2E6"/>
      </left>
      <right style="thin">
        <color rgb="FF9BC2E6"/>
      </right>
      <top style="thin">
        <color rgb="FF9BC2E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0" xfId="0" quotePrefix="1"/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/>
    <xf numFmtId="0" fontId="3" fillId="0" borderId="9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0" fillId="3" borderId="0" xfId="0" applyFill="1"/>
    <xf numFmtId="0" fontId="3" fillId="0" borderId="0" xfId="0" applyFont="1"/>
    <xf numFmtId="0" fontId="3" fillId="4" borderId="0" xfId="0" applyFont="1" applyFill="1" applyAlignment="1">
      <alignment horizontal="center"/>
    </xf>
    <xf numFmtId="0" fontId="5" fillId="4" borderId="10" xfId="0" applyFont="1" applyFill="1" applyBorder="1" applyAlignment="1">
      <alignment horizontal="centerContinuous" vertical="center"/>
    </xf>
    <xf numFmtId="0" fontId="0" fillId="5" borderId="10" xfId="0" applyFill="1" applyBorder="1"/>
    <xf numFmtId="0" fontId="3" fillId="0" borderId="10" xfId="0" applyFont="1" applyBorder="1" applyAlignment="1">
      <alignment horizontal="center"/>
    </xf>
    <xf numFmtId="0" fontId="0" fillId="5" borderId="9" xfId="0" applyFill="1" applyBorder="1"/>
    <xf numFmtId="0" fontId="3" fillId="0" borderId="9" xfId="0" applyFont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0" fillId="4" borderId="3" xfId="0" applyFill="1" applyBorder="1"/>
    <xf numFmtId="0" fontId="0" fillId="4" borderId="9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6" borderId="9" xfId="0" applyFill="1" applyBorder="1"/>
    <xf numFmtId="0" fontId="0" fillId="6" borderId="9" xfId="0" applyFill="1" applyBorder="1" applyAlignment="1">
      <alignment horizontal="center"/>
    </xf>
    <xf numFmtId="0" fontId="3" fillId="6" borderId="9" xfId="0" applyFont="1" applyFill="1" applyBorder="1"/>
    <xf numFmtId="0" fontId="3" fillId="6" borderId="9" xfId="0" applyFont="1" applyFill="1" applyBorder="1" applyAlignment="1">
      <alignment horizontal="center"/>
    </xf>
    <xf numFmtId="0" fontId="0" fillId="7" borderId="0" xfId="0" applyFill="1" applyAlignment="1">
      <alignment horizontal="centerContinuous" vertical="center"/>
    </xf>
    <xf numFmtId="0" fontId="0" fillId="8" borderId="0" xfId="0" applyFill="1" applyAlignment="1">
      <alignment horizontal="centerContinuous" vertical="center"/>
    </xf>
    <xf numFmtId="0" fontId="7" fillId="8" borderId="0" xfId="0" applyFont="1" applyFill="1" applyAlignment="1">
      <alignment horizontal="centerContinuous" vertical="center"/>
    </xf>
    <xf numFmtId="0" fontId="7" fillId="7" borderId="0" xfId="0" applyFont="1" applyFill="1" applyAlignment="1">
      <alignment horizontal="centerContinuous" vertical="center"/>
    </xf>
    <xf numFmtId="0" fontId="0" fillId="9" borderId="0" xfId="0" applyFill="1"/>
    <xf numFmtId="0" fontId="9" fillId="2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6" fontId="0" fillId="0" borderId="0" xfId="0" applyNumberFormat="1"/>
    <xf numFmtId="0" fontId="0" fillId="6" borderId="0" xfId="0" applyFill="1"/>
    <xf numFmtId="0" fontId="3" fillId="0" borderId="0" xfId="0" applyFont="1" applyAlignment="1">
      <alignment horizontal="center"/>
    </xf>
    <xf numFmtId="0" fontId="0" fillId="10" borderId="0" xfId="0" applyFill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0" borderId="0" xfId="0" quotePrefix="1" applyFill="1"/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0" fillId="0" borderId="0" xfId="0" applyNumberFormat="1"/>
    <xf numFmtId="165" fontId="0" fillId="10" borderId="0" xfId="0" applyNumberFormat="1" applyFill="1"/>
    <xf numFmtId="1" fontId="0" fillId="0" borderId="8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10" borderId="0" xfId="0" applyFill="1" applyAlignment="1">
      <alignment horizontal="center" vertical="center"/>
    </xf>
  </cellXfs>
  <cellStyles count="1">
    <cellStyle name="Normal" xfId="0" builtinId="0"/>
  </cellStyles>
  <dxfs count="46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solid">
          <fgColor indexed="64"/>
          <bgColor rgb="FFFFA07A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>
        <bottom style="thin">
          <color rgb="FF9BC2E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rgb="FF9BC2E6"/>
        </left>
        <right style="thin">
          <color rgb="FF9BC2E6"/>
        </right>
        <top/>
        <bottom/>
        <vertical style="thin">
          <color rgb="FF9BC2E6"/>
        </vertical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BC2E6"/>
      <color rgb="FFD3AE59"/>
      <color rgb="FFA0E4D4"/>
      <color rgb="FFF2775E"/>
      <color rgb="FFFF5050"/>
      <color rgb="FFFF6161"/>
      <color rgb="FFFFA3A3"/>
      <color rgb="FFFCA6A6"/>
      <color rgb="FFFFF8DC"/>
      <color rgb="FFFFA0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Entrada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Estoque!$A$2:$A$167</c15:sqref>
                  </c15:fullRef>
                </c:ext>
              </c:extLst>
              <c:f>(Estoque!$A$2:$A$13,Estoque!$A$15:$A$17,Estoque!$A$40:$A$130,Estoque!$A$132:$A$167)</c:f>
              <c:strCache>
                <c:ptCount val="142"/>
                <c:pt idx="0">
                  <c:v>AGULHA DE MAGNETO</c:v>
                </c:pt>
                <c:pt idx="1">
                  <c:v>AGULHA HIPODÉRMICA</c:v>
                </c:pt>
                <c:pt idx="2">
                  <c:v>ALGODÃO HIDRÓFILO</c:v>
                </c:pt>
                <c:pt idx="3">
                  <c:v>ALICATE  DE CORTE DIAGONAL</c:v>
                </c:pt>
                <c:pt idx="4">
                  <c:v>ALICATE  DE CORTE P/JOIAS</c:v>
                </c:pt>
                <c:pt idx="5">
                  <c:v>ALICATE 1/2 CANA</c:v>
                </c:pt>
                <c:pt idx="6">
                  <c:v>ALICATE DE CORTE</c:v>
                </c:pt>
                <c:pt idx="7">
                  <c:v>ANEL DE FERRO GRANDE (MICRO FUNDIÇÃO)</c:v>
                </c:pt>
                <c:pt idx="8">
                  <c:v>ANEL DE FERRO PEQUENO (MICRO FUNDIÇÃO)</c:v>
                </c:pt>
                <c:pt idx="9">
                  <c:v>ANEL DE GRAFITE GRANDE (MICRO FUNDIÇÃO) 20Cm</c:v>
                </c:pt>
                <c:pt idx="10">
                  <c:v>ANEL DE GRAFITE PEQUENO (MICRO FUNDIÇÃO) 14Cm</c:v>
                </c:pt>
                <c:pt idx="11">
                  <c:v>BASE DA CAMISA</c:v>
                </c:pt>
                <c:pt idx="12">
                  <c:v>CADEADO</c:v>
                </c:pt>
                <c:pt idx="13">
                  <c:v>CADINHO (1)</c:v>
                </c:pt>
                <c:pt idx="14">
                  <c:v>CADINHO (2)</c:v>
                </c:pt>
                <c:pt idx="15">
                  <c:v>CADINHO (3)</c:v>
                </c:pt>
                <c:pt idx="16">
                  <c:v>CADINHO (5)</c:v>
                </c:pt>
                <c:pt idx="17">
                  <c:v>CADINHO (FORNO ESTÁTICO)</c:v>
                </c:pt>
                <c:pt idx="18">
                  <c:v>CADINHO (Idean)</c:v>
                </c:pt>
                <c:pt idx="19">
                  <c:v>CADINHO (MICRO FUNDIÇÃO)</c:v>
                </c:pt>
                <c:pt idx="20">
                  <c:v>CADINHO (PAREDE FINA DE OURO)</c:v>
                </c:pt>
                <c:pt idx="21">
                  <c:v>CADINHO (PAREDE FINA DE PRATA)</c:v>
                </c:pt>
                <c:pt idx="22">
                  <c:v>CADINHO (PAREDE GROSSA DE PRATA)</c:v>
                </c:pt>
                <c:pt idx="23">
                  <c:v>CADINHO (PP)</c:v>
                </c:pt>
                <c:pt idx="24">
                  <c:v>CADINHO (Yih Casting)</c:v>
                </c:pt>
                <c:pt idx="25">
                  <c:v>CADINHO (Yousui VPC)</c:v>
                </c:pt>
                <c:pt idx="26">
                  <c:v>CADINHO DE FIO COMPLETO</c:v>
                </c:pt>
                <c:pt idx="27">
                  <c:v>CAMISA CERÂMICA (Máquina COLATA)</c:v>
                </c:pt>
                <c:pt idx="28">
                  <c:v>CASSAPA (PAREDE FINA DE OURO)</c:v>
                </c:pt>
                <c:pt idx="29">
                  <c:v>CASSAPA (PAREDE FINA DE PRATA)</c:v>
                </c:pt>
                <c:pt idx="30">
                  <c:v>CASSAPA (PAREDE GROSSA DE PRATA)</c:v>
                </c:pt>
                <c:pt idx="31">
                  <c:v>CERA</c:v>
                </c:pt>
                <c:pt idx="32">
                  <c:v>CERÂMICA (FORNO ESTÁTICO)</c:v>
                </c:pt>
                <c:pt idx="33">
                  <c:v>CERÂMICA (Idean)</c:v>
                </c:pt>
                <c:pt idx="34">
                  <c:v>CERÂMICA (MICRO FUNDIÇÃO)</c:v>
                </c:pt>
                <c:pt idx="35">
                  <c:v>CERÂMICA (VULCANO)</c:v>
                </c:pt>
                <c:pt idx="36">
                  <c:v>CERÂMICA (Yih Casting)</c:v>
                </c:pt>
                <c:pt idx="37">
                  <c:v>CERÂMICA (Yousui VPC)</c:v>
                </c:pt>
                <c:pt idx="38">
                  <c:v>CANETA MARTELETE FOREDOM N-15</c:v>
                </c:pt>
                <c:pt idx="39">
                  <c:v>CONE 60</c:v>
                </c:pt>
                <c:pt idx="40">
                  <c:v>CONE 62</c:v>
                </c:pt>
                <c:pt idx="41">
                  <c:v>CONE DE BANCADA (G)</c:v>
                </c:pt>
                <c:pt idx="42">
                  <c:v>CONE DE BANCADA (P)</c:v>
                </c:pt>
                <c:pt idx="43">
                  <c:v>COPO COLETA RESÍDUO (MICRO FUNDIÇÃO)</c:v>
                </c:pt>
                <c:pt idx="44">
                  <c:v>COTONETE</c:v>
                </c:pt>
                <c:pt idx="45">
                  <c:v>DEDEIRA LUVA</c:v>
                </c:pt>
                <c:pt idx="46">
                  <c:v>DEDEIRA LUVA (GROSSA)</c:v>
                </c:pt>
                <c:pt idx="47">
                  <c:v>DETERGENTE (Coco)</c:v>
                </c:pt>
                <c:pt idx="48">
                  <c:v>ESPARADRAPO</c:v>
                </c:pt>
                <c:pt idx="49">
                  <c:v>EXTRATOR DE GRAMPOS</c:v>
                </c:pt>
                <c:pt idx="50">
                  <c:v>FACA 20</c:v>
                </c:pt>
                <c:pt idx="51">
                  <c:v>FELTRO DE BANCADA (G)</c:v>
                </c:pt>
                <c:pt idx="52">
                  <c:v>FELTRO DE BANCADA (P)</c:v>
                </c:pt>
                <c:pt idx="53">
                  <c:v>FIEIRA DE OURO PAREDE FINA</c:v>
                </c:pt>
                <c:pt idx="54">
                  <c:v>FIEIRA DE PRATA</c:v>
                </c:pt>
                <c:pt idx="55">
                  <c:v>FILTRO 33 (dm) - 0,13 (mm)</c:v>
                </c:pt>
                <c:pt idx="56">
                  <c:v>FILTRO 50x50 80g</c:v>
                </c:pt>
                <c:pt idx="57">
                  <c:v>FILTRO 85x85 80g</c:v>
                </c:pt>
                <c:pt idx="58">
                  <c:v>FITA DUREX MARRON (45mm X 100m)</c:v>
                </c:pt>
                <c:pt idx="59">
                  <c:v>FITA DUREX MARRON (48mm X 100m)</c:v>
                </c:pt>
                <c:pt idx="60">
                  <c:v>FIXADOR PARA CABELOS EXTRA FORTE (JATO SECO)</c:v>
                </c:pt>
                <c:pt idx="61">
                  <c:v>FLANELA</c:v>
                </c:pt>
                <c:pt idx="62">
                  <c:v>FLANELA AMARELA</c:v>
                </c:pt>
                <c:pt idx="63">
                  <c:v>FLUIDO DE ISQUEIRO</c:v>
                </c:pt>
                <c:pt idx="64">
                  <c:v>FLUXO DE SOLDA PARA JOIAS</c:v>
                </c:pt>
                <c:pt idx="65">
                  <c:v>FRESA BOLA</c:v>
                </c:pt>
                <c:pt idx="66">
                  <c:v>FRESA ESPIGA</c:v>
                </c:pt>
                <c:pt idx="67">
                  <c:v>GRAFITE BASTÃO</c:v>
                </c:pt>
                <c:pt idx="68">
                  <c:v>GRAVADOR ELÉTRICO</c:v>
                </c:pt>
                <c:pt idx="69">
                  <c:v>LIMA</c:v>
                </c:pt>
                <c:pt idx="70">
                  <c:v>LIXA 1000</c:v>
                </c:pt>
                <c:pt idx="71">
                  <c:v>LIXA 280</c:v>
                </c:pt>
                <c:pt idx="72">
                  <c:v>LIXA 400</c:v>
                </c:pt>
                <c:pt idx="73">
                  <c:v>LIXA 600</c:v>
                </c:pt>
                <c:pt idx="74">
                  <c:v>LIXA P1200</c:v>
                </c:pt>
                <c:pt idx="75">
                  <c:v>LUBRIFICANTE WD</c:v>
                </c:pt>
                <c:pt idx="76">
                  <c:v>LUMINÁRIA COM GARRA E MOLA</c:v>
                </c:pt>
                <c:pt idx="77">
                  <c:v>LUMINÁRIA DE BANCADA</c:v>
                </c:pt>
                <c:pt idx="78">
                  <c:v>LUPA</c:v>
                </c:pt>
                <c:pt idx="79">
                  <c:v>LUVA MANUTENÇÃO (G)</c:v>
                </c:pt>
                <c:pt idx="80">
                  <c:v>LUVA PARA PURIFICAÇÃO</c:v>
                </c:pt>
                <c:pt idx="81">
                  <c:v>LUVA TATEX BRANCA</c:v>
                </c:pt>
                <c:pt idx="82">
                  <c:v>LUVA TATEX PRETA</c:v>
                </c:pt>
                <c:pt idx="83">
                  <c:v>MAÇARICO LITTLE TORCH COM 5 PONTAS</c:v>
                </c:pt>
                <c:pt idx="84">
                  <c:v>MANDRIL DISCO</c:v>
                </c:pt>
                <c:pt idx="85">
                  <c:v>MANDRIL PARAFUSO</c:v>
                </c:pt>
                <c:pt idx="86">
                  <c:v>MANDRIL ROLINHO</c:v>
                </c:pt>
                <c:pt idx="87">
                  <c:v>MAQUINA DE CRAVAÇÃO (90-x/Au-35)</c:v>
                </c:pt>
                <c:pt idx="88">
                  <c:v>MAQUINA DE CRAVAÇÃO (ACO-9610)</c:v>
                </c:pt>
                <c:pt idx="89">
                  <c:v>MARTELO CINZELAR 150g</c:v>
                </c:pt>
                <c:pt idx="90">
                  <c:v>MARTELO DE NYLON</c:v>
                </c:pt>
                <c:pt idx="91">
                  <c:v>MÁSCARA</c:v>
                </c:pt>
                <c:pt idx="92">
                  <c:v>MAXCRIL</c:v>
                </c:pt>
                <c:pt idx="93">
                  <c:v>MIOLO (PAREDE FINA DE OURO)</c:v>
                </c:pt>
                <c:pt idx="94">
                  <c:v>MIOLO (PAREDE FINA DE PRATA)</c:v>
                </c:pt>
                <c:pt idx="95">
                  <c:v>MIOLO (PAREDE GROSSA DE PRATA)</c:v>
                </c:pt>
                <c:pt idx="96">
                  <c:v>MOTOR DE BANCA</c:v>
                </c:pt>
                <c:pt idx="97">
                  <c:v>MOUSE COM FIO</c:v>
                </c:pt>
                <c:pt idx="98">
                  <c:v>ÓCULOS DE SEGURANÇA SPECTRA 2000</c:v>
                </c:pt>
                <c:pt idx="99">
                  <c:v>ONGLET Nº 4</c:v>
                </c:pt>
                <c:pt idx="100">
                  <c:v>PÁ DE BANCADA</c:v>
                </c:pt>
                <c:pt idx="101">
                  <c:v>PANO DE CHÃO</c:v>
                </c:pt>
                <c:pt idx="102">
                  <c:v>PAPEL FILTRO 500 MICA</c:v>
                </c:pt>
                <c:pt idx="103">
                  <c:v>PAPEL FILTRO 850 MICA</c:v>
                </c:pt>
                <c:pt idx="104">
                  <c:v>PAQUÍMETRO (Analógico)</c:v>
                </c:pt>
                <c:pt idx="105">
                  <c:v>PAQUÍMETRO (Digital)</c:v>
                </c:pt>
                <c:pt idx="106">
                  <c:v>PASTA DE JACARÉ ROUGE</c:v>
                </c:pt>
                <c:pt idx="107">
                  <c:v>PASTA DE JACARÉ VERDE</c:v>
                </c:pt>
                <c:pt idx="108">
                  <c:v>PENEIRA (P)</c:v>
                </c:pt>
                <c:pt idx="109">
                  <c:v>PINÇA</c:v>
                </c:pt>
                <c:pt idx="110">
                  <c:v>PINÇA DE BANCADA</c:v>
                </c:pt>
                <c:pt idx="111">
                  <c:v>PINÇA DE FUNDIÇÃO</c:v>
                </c:pt>
                <c:pt idx="112">
                  <c:v>PINÇA DE MOLA</c:v>
                </c:pt>
                <c:pt idx="113">
                  <c:v>PINCEL 1 (25.4mm)</c:v>
                </c:pt>
                <c:pt idx="114">
                  <c:v>PINCEL 1/2 (12.7mm)</c:v>
                </c:pt>
                <c:pt idx="115">
                  <c:v>PINCEL 2 (50.8mm)</c:v>
                </c:pt>
                <c:pt idx="116">
                  <c:v>PINCEL 4 (101.6mm)</c:v>
                </c:pt>
                <c:pt idx="117">
                  <c:v>PINO FIEIRA DE PRATA</c:v>
                </c:pt>
                <c:pt idx="118">
                  <c:v>PORTA CALISUAR</c:v>
                </c:pt>
                <c:pt idx="119">
                  <c:v>PROTETOR AUDITIVO</c:v>
                </c:pt>
                <c:pt idx="120">
                  <c:v>REBOLO DE LIXA 400</c:v>
                </c:pt>
                <c:pt idx="121">
                  <c:v>REBOLO DE LIXA 600</c:v>
                </c:pt>
                <c:pt idx="122">
                  <c:v>REGULADOR DE AGUA (FORNO ESTÁTICO)</c:v>
                </c:pt>
                <c:pt idx="123">
                  <c:v>RODA DE CRINA</c:v>
                </c:pt>
                <c:pt idx="124">
                  <c:v>RODA DE FELTRO</c:v>
                </c:pt>
                <c:pt idx="125">
                  <c:v>RODA DE LUSTRE</c:v>
                </c:pt>
                <c:pt idx="126">
                  <c:v>RODA JEANS (G)</c:v>
                </c:pt>
                <c:pt idx="127">
                  <c:v>RODA JEANS (P)</c:v>
                </c:pt>
                <c:pt idx="128">
                  <c:v>RODA SCOTH BRITE</c:v>
                </c:pt>
                <c:pt idx="129">
                  <c:v>ROUGE VERMELHO</c:v>
                </c:pt>
                <c:pt idx="130">
                  <c:v>SERRA ANTILOPE</c:v>
                </c:pt>
                <c:pt idx="131">
                  <c:v>STOP MICRO FUNDIÇÃO</c:v>
                </c:pt>
                <c:pt idx="132">
                  <c:v>SUPORTE DE BISTURI</c:v>
                </c:pt>
                <c:pt idx="133">
                  <c:v>TECLADO COM FIO</c:v>
                </c:pt>
                <c:pt idx="134">
                  <c:v>TERMOPAR</c:v>
                </c:pt>
                <c:pt idx="135">
                  <c:v>TERMOPAR (Estatico)</c:v>
                </c:pt>
                <c:pt idx="136">
                  <c:v>TESOURA PARA OUVIRES E ELETRÔNICA</c:v>
                </c:pt>
                <c:pt idx="137">
                  <c:v>TRIBULET DE MADEIRA PARA ALIANÇA - MÉDIO</c:v>
                </c:pt>
                <c:pt idx="138">
                  <c:v>UREIA TECNICA</c:v>
                </c:pt>
                <c:pt idx="139">
                  <c:v>WHITE ROUGE</c:v>
                </c:pt>
                <c:pt idx="140">
                  <c:v>LIXA P320</c:v>
                </c:pt>
                <c:pt idx="141">
                  <c:v>LIXA 221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Estoque!$C$2:$C$167</c15:sqref>
                  </c15:fullRef>
                </c:ext>
              </c:extLst>
              <c:f>(Estoque!$C$2:$C$13,Estoque!$C$15:$C$17,Estoque!$C$40:$C$130,Estoque!$C$132:$C$167)</c:f>
              <c:numCache>
                <c:formatCode>0</c:formatCode>
                <c:ptCount val="142"/>
                <c:pt idx="0">
                  <c:v>2</c:v>
                </c:pt>
                <c:pt idx="1">
                  <c:v>0</c:v>
                </c:pt>
                <c:pt idx="2">
                  <c:v>18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30</c:v>
                </c:pt>
                <c:pt idx="14">
                  <c:v>0</c:v>
                </c:pt>
                <c:pt idx="15">
                  <c:v>10</c:v>
                </c:pt>
                <c:pt idx="16">
                  <c:v>19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163</c:v>
                </c:pt>
                <c:pt idx="40">
                  <c:v>144</c:v>
                </c:pt>
                <c:pt idx="41">
                  <c:v>12</c:v>
                </c:pt>
                <c:pt idx="42">
                  <c:v>0</c:v>
                </c:pt>
                <c:pt idx="43">
                  <c:v>0</c:v>
                </c:pt>
                <c:pt idx="44">
                  <c:v>17</c:v>
                </c:pt>
                <c:pt idx="45">
                  <c:v>759</c:v>
                </c:pt>
                <c:pt idx="46">
                  <c:v>0</c:v>
                </c:pt>
                <c:pt idx="47">
                  <c:v>0</c:v>
                </c:pt>
                <c:pt idx="48">
                  <c:v>83</c:v>
                </c:pt>
                <c:pt idx="49">
                  <c:v>1</c:v>
                </c:pt>
                <c:pt idx="50">
                  <c:v>0</c:v>
                </c:pt>
                <c:pt idx="51">
                  <c:v>12</c:v>
                </c:pt>
                <c:pt idx="52">
                  <c:v>12</c:v>
                </c:pt>
                <c:pt idx="53">
                  <c:v>0</c:v>
                </c:pt>
                <c:pt idx="54">
                  <c:v>0</c:v>
                </c:pt>
                <c:pt idx="55">
                  <c:v>359</c:v>
                </c:pt>
                <c:pt idx="56">
                  <c:v>100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3</c:v>
                </c:pt>
                <c:pt idx="61">
                  <c:v>197</c:v>
                </c:pt>
                <c:pt idx="62">
                  <c:v>0</c:v>
                </c:pt>
                <c:pt idx="63">
                  <c:v>10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175</c:v>
                </c:pt>
                <c:pt idx="71">
                  <c:v>0</c:v>
                </c:pt>
                <c:pt idx="72">
                  <c:v>560</c:v>
                </c:pt>
                <c:pt idx="73">
                  <c:v>500</c:v>
                </c:pt>
                <c:pt idx="74">
                  <c:v>850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5</c:v>
                </c:pt>
                <c:pt idx="81">
                  <c:v>64</c:v>
                </c:pt>
                <c:pt idx="82">
                  <c:v>0</c:v>
                </c:pt>
                <c:pt idx="83">
                  <c:v>0</c:v>
                </c:pt>
                <c:pt idx="84">
                  <c:v>62</c:v>
                </c:pt>
                <c:pt idx="85">
                  <c:v>20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131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2</c:v>
                </c:pt>
                <c:pt idx="97">
                  <c:v>0</c:v>
                </c:pt>
                <c:pt idx="98">
                  <c:v>10</c:v>
                </c:pt>
                <c:pt idx="99">
                  <c:v>0</c:v>
                </c:pt>
                <c:pt idx="100">
                  <c:v>8</c:v>
                </c:pt>
                <c:pt idx="101">
                  <c:v>87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8</c:v>
                </c:pt>
                <c:pt idx="106">
                  <c:v>15</c:v>
                </c:pt>
                <c:pt idx="107">
                  <c:v>31</c:v>
                </c:pt>
                <c:pt idx="108">
                  <c:v>5</c:v>
                </c:pt>
                <c:pt idx="109">
                  <c:v>0</c:v>
                </c:pt>
                <c:pt idx="110">
                  <c:v>3</c:v>
                </c:pt>
                <c:pt idx="111">
                  <c:v>0</c:v>
                </c:pt>
                <c:pt idx="112">
                  <c:v>0</c:v>
                </c:pt>
                <c:pt idx="113">
                  <c:v>10</c:v>
                </c:pt>
                <c:pt idx="114">
                  <c:v>10</c:v>
                </c:pt>
                <c:pt idx="115">
                  <c:v>10</c:v>
                </c:pt>
                <c:pt idx="116">
                  <c:v>10</c:v>
                </c:pt>
                <c:pt idx="117">
                  <c:v>0</c:v>
                </c:pt>
                <c:pt idx="118">
                  <c:v>0</c:v>
                </c:pt>
                <c:pt idx="119">
                  <c:v>101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24</c:v>
                </c:pt>
                <c:pt idx="125">
                  <c:v>166</c:v>
                </c:pt>
                <c:pt idx="126">
                  <c:v>0</c:v>
                </c:pt>
                <c:pt idx="127">
                  <c:v>107</c:v>
                </c:pt>
                <c:pt idx="128">
                  <c:v>6</c:v>
                </c:pt>
                <c:pt idx="129">
                  <c:v>128</c:v>
                </c:pt>
                <c:pt idx="130">
                  <c:v>0</c:v>
                </c:pt>
                <c:pt idx="131">
                  <c:v>5</c:v>
                </c:pt>
                <c:pt idx="132">
                  <c:v>10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115</c:v>
                </c:pt>
                <c:pt idx="140">
                  <c:v>0</c:v>
                </c:pt>
                <c:pt idx="14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CB-4530-B0D8-7B54471434FD}"/>
            </c:ext>
          </c:extLst>
        </c:ser>
        <c:ser>
          <c:idx val="1"/>
          <c:order val="1"/>
          <c:tx>
            <c:v>Saída</c:v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Estoque!$A$2:$A$167</c15:sqref>
                  </c15:fullRef>
                </c:ext>
              </c:extLst>
              <c:f>(Estoque!$A$2:$A$13,Estoque!$A$15:$A$17,Estoque!$A$40:$A$130,Estoque!$A$132:$A$167)</c:f>
              <c:strCache>
                <c:ptCount val="142"/>
                <c:pt idx="0">
                  <c:v>AGULHA DE MAGNETO</c:v>
                </c:pt>
                <c:pt idx="1">
                  <c:v>AGULHA HIPODÉRMICA</c:v>
                </c:pt>
                <c:pt idx="2">
                  <c:v>ALGODÃO HIDRÓFILO</c:v>
                </c:pt>
                <c:pt idx="3">
                  <c:v>ALICATE  DE CORTE DIAGONAL</c:v>
                </c:pt>
                <c:pt idx="4">
                  <c:v>ALICATE  DE CORTE P/JOIAS</c:v>
                </c:pt>
                <c:pt idx="5">
                  <c:v>ALICATE 1/2 CANA</c:v>
                </c:pt>
                <c:pt idx="6">
                  <c:v>ALICATE DE CORTE</c:v>
                </c:pt>
                <c:pt idx="7">
                  <c:v>ANEL DE FERRO GRANDE (MICRO FUNDIÇÃO)</c:v>
                </c:pt>
                <c:pt idx="8">
                  <c:v>ANEL DE FERRO PEQUENO (MICRO FUNDIÇÃO)</c:v>
                </c:pt>
                <c:pt idx="9">
                  <c:v>ANEL DE GRAFITE GRANDE (MICRO FUNDIÇÃO) 20Cm</c:v>
                </c:pt>
                <c:pt idx="10">
                  <c:v>ANEL DE GRAFITE PEQUENO (MICRO FUNDIÇÃO) 14Cm</c:v>
                </c:pt>
                <c:pt idx="11">
                  <c:v>BASE DA CAMISA</c:v>
                </c:pt>
                <c:pt idx="12">
                  <c:v>CADEADO</c:v>
                </c:pt>
                <c:pt idx="13">
                  <c:v>CADINHO (1)</c:v>
                </c:pt>
                <c:pt idx="14">
                  <c:v>CADINHO (2)</c:v>
                </c:pt>
                <c:pt idx="15">
                  <c:v>CADINHO (3)</c:v>
                </c:pt>
                <c:pt idx="16">
                  <c:v>CADINHO (5)</c:v>
                </c:pt>
                <c:pt idx="17">
                  <c:v>CADINHO (FORNO ESTÁTICO)</c:v>
                </c:pt>
                <c:pt idx="18">
                  <c:v>CADINHO (Idean)</c:v>
                </c:pt>
                <c:pt idx="19">
                  <c:v>CADINHO (MICRO FUNDIÇÃO)</c:v>
                </c:pt>
                <c:pt idx="20">
                  <c:v>CADINHO (PAREDE FINA DE OURO)</c:v>
                </c:pt>
                <c:pt idx="21">
                  <c:v>CADINHO (PAREDE FINA DE PRATA)</c:v>
                </c:pt>
                <c:pt idx="22">
                  <c:v>CADINHO (PAREDE GROSSA DE PRATA)</c:v>
                </c:pt>
                <c:pt idx="23">
                  <c:v>CADINHO (PP)</c:v>
                </c:pt>
                <c:pt idx="24">
                  <c:v>CADINHO (Yih Casting)</c:v>
                </c:pt>
                <c:pt idx="25">
                  <c:v>CADINHO (Yousui VPC)</c:v>
                </c:pt>
                <c:pt idx="26">
                  <c:v>CADINHO DE FIO COMPLETO</c:v>
                </c:pt>
                <c:pt idx="27">
                  <c:v>CAMISA CERÂMICA (Máquina COLATA)</c:v>
                </c:pt>
                <c:pt idx="28">
                  <c:v>CASSAPA (PAREDE FINA DE OURO)</c:v>
                </c:pt>
                <c:pt idx="29">
                  <c:v>CASSAPA (PAREDE FINA DE PRATA)</c:v>
                </c:pt>
                <c:pt idx="30">
                  <c:v>CASSAPA (PAREDE GROSSA DE PRATA)</c:v>
                </c:pt>
                <c:pt idx="31">
                  <c:v>CERA</c:v>
                </c:pt>
                <c:pt idx="32">
                  <c:v>CERÂMICA (FORNO ESTÁTICO)</c:v>
                </c:pt>
                <c:pt idx="33">
                  <c:v>CERÂMICA (Idean)</c:v>
                </c:pt>
                <c:pt idx="34">
                  <c:v>CERÂMICA (MICRO FUNDIÇÃO)</c:v>
                </c:pt>
                <c:pt idx="35">
                  <c:v>CERÂMICA (VULCANO)</c:v>
                </c:pt>
                <c:pt idx="36">
                  <c:v>CERÂMICA (Yih Casting)</c:v>
                </c:pt>
                <c:pt idx="37">
                  <c:v>CERÂMICA (Yousui VPC)</c:v>
                </c:pt>
                <c:pt idx="38">
                  <c:v>CANETA MARTELETE FOREDOM N-15</c:v>
                </c:pt>
                <c:pt idx="39">
                  <c:v>CONE 60</c:v>
                </c:pt>
                <c:pt idx="40">
                  <c:v>CONE 62</c:v>
                </c:pt>
                <c:pt idx="41">
                  <c:v>CONE DE BANCADA (G)</c:v>
                </c:pt>
                <c:pt idx="42">
                  <c:v>CONE DE BANCADA (P)</c:v>
                </c:pt>
                <c:pt idx="43">
                  <c:v>COPO COLETA RESÍDUO (MICRO FUNDIÇÃO)</c:v>
                </c:pt>
                <c:pt idx="44">
                  <c:v>COTONETE</c:v>
                </c:pt>
                <c:pt idx="45">
                  <c:v>DEDEIRA LUVA</c:v>
                </c:pt>
                <c:pt idx="46">
                  <c:v>DEDEIRA LUVA (GROSSA)</c:v>
                </c:pt>
                <c:pt idx="47">
                  <c:v>DETERGENTE (Coco)</c:v>
                </c:pt>
                <c:pt idx="48">
                  <c:v>ESPARADRAPO</c:v>
                </c:pt>
                <c:pt idx="49">
                  <c:v>EXTRATOR DE GRAMPOS</c:v>
                </c:pt>
                <c:pt idx="50">
                  <c:v>FACA 20</c:v>
                </c:pt>
                <c:pt idx="51">
                  <c:v>FELTRO DE BANCADA (G)</c:v>
                </c:pt>
                <c:pt idx="52">
                  <c:v>FELTRO DE BANCADA (P)</c:v>
                </c:pt>
                <c:pt idx="53">
                  <c:v>FIEIRA DE OURO PAREDE FINA</c:v>
                </c:pt>
                <c:pt idx="54">
                  <c:v>FIEIRA DE PRATA</c:v>
                </c:pt>
                <c:pt idx="55">
                  <c:v>FILTRO 33 (dm) - 0,13 (mm)</c:v>
                </c:pt>
                <c:pt idx="56">
                  <c:v>FILTRO 50x50 80g</c:v>
                </c:pt>
                <c:pt idx="57">
                  <c:v>FILTRO 85x85 80g</c:v>
                </c:pt>
                <c:pt idx="58">
                  <c:v>FITA DUREX MARRON (45mm X 100m)</c:v>
                </c:pt>
                <c:pt idx="59">
                  <c:v>FITA DUREX MARRON (48mm X 100m)</c:v>
                </c:pt>
                <c:pt idx="60">
                  <c:v>FIXADOR PARA CABELOS EXTRA FORTE (JATO SECO)</c:v>
                </c:pt>
                <c:pt idx="61">
                  <c:v>FLANELA</c:v>
                </c:pt>
                <c:pt idx="62">
                  <c:v>FLANELA AMARELA</c:v>
                </c:pt>
                <c:pt idx="63">
                  <c:v>FLUIDO DE ISQUEIRO</c:v>
                </c:pt>
                <c:pt idx="64">
                  <c:v>FLUXO DE SOLDA PARA JOIAS</c:v>
                </c:pt>
                <c:pt idx="65">
                  <c:v>FRESA BOLA</c:v>
                </c:pt>
                <c:pt idx="66">
                  <c:v>FRESA ESPIGA</c:v>
                </c:pt>
                <c:pt idx="67">
                  <c:v>GRAFITE BASTÃO</c:v>
                </c:pt>
                <c:pt idx="68">
                  <c:v>GRAVADOR ELÉTRICO</c:v>
                </c:pt>
                <c:pt idx="69">
                  <c:v>LIMA</c:v>
                </c:pt>
                <c:pt idx="70">
                  <c:v>LIXA 1000</c:v>
                </c:pt>
                <c:pt idx="71">
                  <c:v>LIXA 280</c:v>
                </c:pt>
                <c:pt idx="72">
                  <c:v>LIXA 400</c:v>
                </c:pt>
                <c:pt idx="73">
                  <c:v>LIXA 600</c:v>
                </c:pt>
                <c:pt idx="74">
                  <c:v>LIXA P1200</c:v>
                </c:pt>
                <c:pt idx="75">
                  <c:v>LUBRIFICANTE WD</c:v>
                </c:pt>
                <c:pt idx="76">
                  <c:v>LUMINÁRIA COM GARRA E MOLA</c:v>
                </c:pt>
                <c:pt idx="77">
                  <c:v>LUMINÁRIA DE BANCADA</c:v>
                </c:pt>
                <c:pt idx="78">
                  <c:v>LUPA</c:v>
                </c:pt>
                <c:pt idx="79">
                  <c:v>LUVA MANUTENÇÃO (G)</c:v>
                </c:pt>
                <c:pt idx="80">
                  <c:v>LUVA PARA PURIFICAÇÃO</c:v>
                </c:pt>
                <c:pt idx="81">
                  <c:v>LUVA TATEX BRANCA</c:v>
                </c:pt>
                <c:pt idx="82">
                  <c:v>LUVA TATEX PRETA</c:v>
                </c:pt>
                <c:pt idx="83">
                  <c:v>MAÇARICO LITTLE TORCH COM 5 PONTAS</c:v>
                </c:pt>
                <c:pt idx="84">
                  <c:v>MANDRIL DISCO</c:v>
                </c:pt>
                <c:pt idx="85">
                  <c:v>MANDRIL PARAFUSO</c:v>
                </c:pt>
                <c:pt idx="86">
                  <c:v>MANDRIL ROLINHO</c:v>
                </c:pt>
                <c:pt idx="87">
                  <c:v>MAQUINA DE CRAVAÇÃO (90-x/Au-35)</c:v>
                </c:pt>
                <c:pt idx="88">
                  <c:v>MAQUINA DE CRAVAÇÃO (ACO-9610)</c:v>
                </c:pt>
                <c:pt idx="89">
                  <c:v>MARTELO CINZELAR 150g</c:v>
                </c:pt>
                <c:pt idx="90">
                  <c:v>MARTELO DE NYLON</c:v>
                </c:pt>
                <c:pt idx="91">
                  <c:v>MÁSCARA</c:v>
                </c:pt>
                <c:pt idx="92">
                  <c:v>MAXCRIL</c:v>
                </c:pt>
                <c:pt idx="93">
                  <c:v>MIOLO (PAREDE FINA DE OURO)</c:v>
                </c:pt>
                <c:pt idx="94">
                  <c:v>MIOLO (PAREDE FINA DE PRATA)</c:v>
                </c:pt>
                <c:pt idx="95">
                  <c:v>MIOLO (PAREDE GROSSA DE PRATA)</c:v>
                </c:pt>
                <c:pt idx="96">
                  <c:v>MOTOR DE BANCA</c:v>
                </c:pt>
                <c:pt idx="97">
                  <c:v>MOUSE COM FIO</c:v>
                </c:pt>
                <c:pt idx="98">
                  <c:v>ÓCULOS DE SEGURANÇA SPECTRA 2000</c:v>
                </c:pt>
                <c:pt idx="99">
                  <c:v>ONGLET Nº 4</c:v>
                </c:pt>
                <c:pt idx="100">
                  <c:v>PÁ DE BANCADA</c:v>
                </c:pt>
                <c:pt idx="101">
                  <c:v>PANO DE CHÃO</c:v>
                </c:pt>
                <c:pt idx="102">
                  <c:v>PAPEL FILTRO 500 MICA</c:v>
                </c:pt>
                <c:pt idx="103">
                  <c:v>PAPEL FILTRO 850 MICA</c:v>
                </c:pt>
                <c:pt idx="104">
                  <c:v>PAQUÍMETRO (Analógico)</c:v>
                </c:pt>
                <c:pt idx="105">
                  <c:v>PAQUÍMETRO (Digital)</c:v>
                </c:pt>
                <c:pt idx="106">
                  <c:v>PASTA DE JACARÉ ROUGE</c:v>
                </c:pt>
                <c:pt idx="107">
                  <c:v>PASTA DE JACARÉ VERDE</c:v>
                </c:pt>
                <c:pt idx="108">
                  <c:v>PENEIRA (P)</c:v>
                </c:pt>
                <c:pt idx="109">
                  <c:v>PINÇA</c:v>
                </c:pt>
                <c:pt idx="110">
                  <c:v>PINÇA DE BANCADA</c:v>
                </c:pt>
                <c:pt idx="111">
                  <c:v>PINÇA DE FUNDIÇÃO</c:v>
                </c:pt>
                <c:pt idx="112">
                  <c:v>PINÇA DE MOLA</c:v>
                </c:pt>
                <c:pt idx="113">
                  <c:v>PINCEL 1 (25.4mm)</c:v>
                </c:pt>
                <c:pt idx="114">
                  <c:v>PINCEL 1/2 (12.7mm)</c:v>
                </c:pt>
                <c:pt idx="115">
                  <c:v>PINCEL 2 (50.8mm)</c:v>
                </c:pt>
                <c:pt idx="116">
                  <c:v>PINCEL 4 (101.6mm)</c:v>
                </c:pt>
                <c:pt idx="117">
                  <c:v>PINO FIEIRA DE PRATA</c:v>
                </c:pt>
                <c:pt idx="118">
                  <c:v>PORTA CALISUAR</c:v>
                </c:pt>
                <c:pt idx="119">
                  <c:v>PROTETOR AUDITIVO</c:v>
                </c:pt>
                <c:pt idx="120">
                  <c:v>REBOLO DE LIXA 400</c:v>
                </c:pt>
                <c:pt idx="121">
                  <c:v>REBOLO DE LIXA 600</c:v>
                </c:pt>
                <c:pt idx="122">
                  <c:v>REGULADOR DE AGUA (FORNO ESTÁTICO)</c:v>
                </c:pt>
                <c:pt idx="123">
                  <c:v>RODA DE CRINA</c:v>
                </c:pt>
                <c:pt idx="124">
                  <c:v>RODA DE FELTRO</c:v>
                </c:pt>
                <c:pt idx="125">
                  <c:v>RODA DE LUSTRE</c:v>
                </c:pt>
                <c:pt idx="126">
                  <c:v>RODA JEANS (G)</c:v>
                </c:pt>
                <c:pt idx="127">
                  <c:v>RODA JEANS (P)</c:v>
                </c:pt>
                <c:pt idx="128">
                  <c:v>RODA SCOTH BRITE</c:v>
                </c:pt>
                <c:pt idx="129">
                  <c:v>ROUGE VERMELHO</c:v>
                </c:pt>
                <c:pt idx="130">
                  <c:v>SERRA ANTILOPE</c:v>
                </c:pt>
                <c:pt idx="131">
                  <c:v>STOP MICRO FUNDIÇÃO</c:v>
                </c:pt>
                <c:pt idx="132">
                  <c:v>SUPORTE DE BISTURI</c:v>
                </c:pt>
                <c:pt idx="133">
                  <c:v>TECLADO COM FIO</c:v>
                </c:pt>
                <c:pt idx="134">
                  <c:v>TERMOPAR</c:v>
                </c:pt>
                <c:pt idx="135">
                  <c:v>TERMOPAR (Estatico)</c:v>
                </c:pt>
                <c:pt idx="136">
                  <c:v>TESOURA PARA OUVIRES E ELETRÔNICA</c:v>
                </c:pt>
                <c:pt idx="137">
                  <c:v>TRIBULET DE MADEIRA PARA ALIANÇA - MÉDIO</c:v>
                </c:pt>
                <c:pt idx="138">
                  <c:v>UREIA TECNICA</c:v>
                </c:pt>
                <c:pt idx="139">
                  <c:v>WHITE ROUGE</c:v>
                </c:pt>
                <c:pt idx="140">
                  <c:v>LIXA P320</c:v>
                </c:pt>
                <c:pt idx="141">
                  <c:v>LIXA 221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Estoque!$D$2:$D$167</c15:sqref>
                  </c15:fullRef>
                </c:ext>
              </c:extLst>
              <c:f>(Estoque!$D$2:$D$13,Estoque!$D$15:$D$17,Estoque!$D$40:$D$130,Estoque!$D$132:$D$167)</c:f>
              <c:numCache>
                <c:formatCode>0</c:formatCode>
                <c:ptCount val="142"/>
                <c:pt idx="0">
                  <c:v>2</c:v>
                </c:pt>
                <c:pt idx="1">
                  <c:v>0</c:v>
                </c:pt>
                <c:pt idx="2">
                  <c:v>12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23</c:v>
                </c:pt>
                <c:pt idx="13">
                  <c:v>7</c:v>
                </c:pt>
                <c:pt idx="14">
                  <c:v>0</c:v>
                </c:pt>
                <c:pt idx="15">
                  <c:v>0</c:v>
                </c:pt>
                <c:pt idx="16">
                  <c:v>10</c:v>
                </c:pt>
                <c:pt idx="17">
                  <c:v>6</c:v>
                </c:pt>
                <c:pt idx="18">
                  <c:v>0</c:v>
                </c:pt>
                <c:pt idx="19">
                  <c:v>1</c:v>
                </c:pt>
                <c:pt idx="20">
                  <c:v>6</c:v>
                </c:pt>
                <c:pt idx="21">
                  <c:v>2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147</c:v>
                </c:pt>
                <c:pt idx="40">
                  <c:v>119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5</c:v>
                </c:pt>
                <c:pt idx="45">
                  <c:v>319</c:v>
                </c:pt>
                <c:pt idx="46">
                  <c:v>102</c:v>
                </c:pt>
                <c:pt idx="47">
                  <c:v>7</c:v>
                </c:pt>
                <c:pt idx="48">
                  <c:v>70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7</c:v>
                </c:pt>
                <c:pt idx="54">
                  <c:v>2</c:v>
                </c:pt>
                <c:pt idx="55">
                  <c:v>149</c:v>
                </c:pt>
                <c:pt idx="56">
                  <c:v>100</c:v>
                </c:pt>
                <c:pt idx="57">
                  <c:v>0</c:v>
                </c:pt>
                <c:pt idx="58">
                  <c:v>2</c:v>
                </c:pt>
                <c:pt idx="59">
                  <c:v>5</c:v>
                </c:pt>
                <c:pt idx="60">
                  <c:v>1</c:v>
                </c:pt>
                <c:pt idx="61">
                  <c:v>192</c:v>
                </c:pt>
                <c:pt idx="62">
                  <c:v>6</c:v>
                </c:pt>
                <c:pt idx="63">
                  <c:v>4</c:v>
                </c:pt>
                <c:pt idx="64">
                  <c:v>0</c:v>
                </c:pt>
                <c:pt idx="65">
                  <c:v>6</c:v>
                </c:pt>
                <c:pt idx="66">
                  <c:v>3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52</c:v>
                </c:pt>
                <c:pt idx="71">
                  <c:v>30</c:v>
                </c:pt>
                <c:pt idx="72">
                  <c:v>439</c:v>
                </c:pt>
                <c:pt idx="73">
                  <c:v>418</c:v>
                </c:pt>
                <c:pt idx="74">
                  <c:v>910</c:v>
                </c:pt>
                <c:pt idx="75">
                  <c:v>5</c:v>
                </c:pt>
                <c:pt idx="76">
                  <c:v>4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2</c:v>
                </c:pt>
                <c:pt idx="81">
                  <c:v>59</c:v>
                </c:pt>
                <c:pt idx="82">
                  <c:v>21</c:v>
                </c:pt>
                <c:pt idx="83">
                  <c:v>1</c:v>
                </c:pt>
                <c:pt idx="84">
                  <c:v>35</c:v>
                </c:pt>
                <c:pt idx="85">
                  <c:v>0</c:v>
                </c:pt>
                <c:pt idx="86">
                  <c:v>18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4</c:v>
                </c:pt>
                <c:pt idx="91">
                  <c:v>151</c:v>
                </c:pt>
                <c:pt idx="92">
                  <c:v>2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3</c:v>
                </c:pt>
                <c:pt idx="97">
                  <c:v>2</c:v>
                </c:pt>
                <c:pt idx="98">
                  <c:v>6</c:v>
                </c:pt>
                <c:pt idx="99">
                  <c:v>0</c:v>
                </c:pt>
                <c:pt idx="100">
                  <c:v>0</c:v>
                </c:pt>
                <c:pt idx="101">
                  <c:v>49</c:v>
                </c:pt>
                <c:pt idx="102">
                  <c:v>35</c:v>
                </c:pt>
                <c:pt idx="103">
                  <c:v>30</c:v>
                </c:pt>
                <c:pt idx="104">
                  <c:v>0</c:v>
                </c:pt>
                <c:pt idx="105">
                  <c:v>12</c:v>
                </c:pt>
                <c:pt idx="106">
                  <c:v>1</c:v>
                </c:pt>
                <c:pt idx="107">
                  <c:v>39</c:v>
                </c:pt>
                <c:pt idx="108">
                  <c:v>5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2</c:v>
                </c:pt>
                <c:pt idx="114">
                  <c:v>11</c:v>
                </c:pt>
                <c:pt idx="115">
                  <c:v>3</c:v>
                </c:pt>
                <c:pt idx="116">
                  <c:v>2</c:v>
                </c:pt>
                <c:pt idx="117">
                  <c:v>3</c:v>
                </c:pt>
                <c:pt idx="118">
                  <c:v>4</c:v>
                </c:pt>
                <c:pt idx="119">
                  <c:v>121</c:v>
                </c:pt>
                <c:pt idx="120">
                  <c:v>0</c:v>
                </c:pt>
                <c:pt idx="121">
                  <c:v>2</c:v>
                </c:pt>
                <c:pt idx="122">
                  <c:v>0</c:v>
                </c:pt>
                <c:pt idx="123">
                  <c:v>7</c:v>
                </c:pt>
                <c:pt idx="124">
                  <c:v>13</c:v>
                </c:pt>
                <c:pt idx="125">
                  <c:v>160</c:v>
                </c:pt>
                <c:pt idx="126">
                  <c:v>51</c:v>
                </c:pt>
                <c:pt idx="127">
                  <c:v>67</c:v>
                </c:pt>
                <c:pt idx="128">
                  <c:v>0</c:v>
                </c:pt>
                <c:pt idx="129">
                  <c:v>89</c:v>
                </c:pt>
                <c:pt idx="130">
                  <c:v>48</c:v>
                </c:pt>
                <c:pt idx="131">
                  <c:v>1</c:v>
                </c:pt>
                <c:pt idx="132">
                  <c:v>6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25</c:v>
                </c:pt>
                <c:pt idx="139">
                  <c:v>57</c:v>
                </c:pt>
                <c:pt idx="140">
                  <c:v>0</c:v>
                </c:pt>
                <c:pt idx="14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CB-4530-B0D8-7B5447143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582826152"/>
        <c:axId val="582830088"/>
      </c:barChart>
      <c:lineChart>
        <c:grouping val="standard"/>
        <c:varyColors val="0"/>
        <c:ser>
          <c:idx val="2"/>
          <c:order val="2"/>
          <c:tx>
            <c:v>FInal</c:v>
          </c:tx>
          <c:spPr>
            <a:ln w="28575" cap="rnd">
              <a:solidFill>
                <a:srgbClr val="00B050"/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Estoque!$A$2:$A$44</c15:sqref>
                  </c15:fullRef>
                </c:ext>
              </c:extLst>
              <c:f>(Estoque!$A$2:$A$13,Estoque!$A$15:$A$17,Estoque!$A$40:$A$44)</c:f>
              <c:strCache>
                <c:ptCount val="20"/>
                <c:pt idx="0">
                  <c:v>AGULHA DE MAGNETO</c:v>
                </c:pt>
                <c:pt idx="1">
                  <c:v>AGULHA HIPODÉRMICA</c:v>
                </c:pt>
                <c:pt idx="2">
                  <c:v>ALGODÃO HIDRÓFILO</c:v>
                </c:pt>
                <c:pt idx="3">
                  <c:v>ALICATE  DE CORTE DIAGONAL</c:v>
                </c:pt>
                <c:pt idx="4">
                  <c:v>ALICATE  DE CORTE P/JOIAS</c:v>
                </c:pt>
                <c:pt idx="5">
                  <c:v>ALICATE 1/2 CANA</c:v>
                </c:pt>
                <c:pt idx="6">
                  <c:v>ALICATE DE CORTE</c:v>
                </c:pt>
                <c:pt idx="7">
                  <c:v>ANEL DE FERRO GRANDE (MICRO FUNDIÇÃO)</c:v>
                </c:pt>
                <c:pt idx="8">
                  <c:v>ANEL DE FERRO PEQUENO (MICRO FUNDIÇÃO)</c:v>
                </c:pt>
                <c:pt idx="9">
                  <c:v>ANEL DE GRAFITE GRANDE (MICRO FUNDIÇÃO) 20Cm</c:v>
                </c:pt>
                <c:pt idx="10">
                  <c:v>ANEL DE GRAFITE PEQUENO (MICRO FUNDIÇÃO) 14Cm</c:v>
                </c:pt>
                <c:pt idx="11">
                  <c:v>BASE DA CAMISA</c:v>
                </c:pt>
                <c:pt idx="12">
                  <c:v>CADEADO</c:v>
                </c:pt>
                <c:pt idx="13">
                  <c:v>CADINHO (1)</c:v>
                </c:pt>
                <c:pt idx="14">
                  <c:v>CADINHO (2)</c:v>
                </c:pt>
                <c:pt idx="15">
                  <c:v>CADINHO (3)</c:v>
                </c:pt>
                <c:pt idx="16">
                  <c:v>CADINHO (5)</c:v>
                </c:pt>
                <c:pt idx="17">
                  <c:v>CADINHO (FORNO ESTÁTICO)</c:v>
                </c:pt>
                <c:pt idx="18">
                  <c:v>CADINHO (Idean)</c:v>
                </c:pt>
                <c:pt idx="19">
                  <c:v>CADINHO (MICRO FUNDIÇÃO)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Estoque!$E$2:$E$167</c15:sqref>
                  </c15:fullRef>
                </c:ext>
              </c:extLst>
              <c:f>(Estoque!$E$2:$E$13,Estoque!$E$15:$E$17,Estoque!$E$40:$E$130,Estoque!$E$132:$E$167)</c:f>
              <c:numCache>
                <c:formatCode>0</c:formatCode>
                <c:ptCount val="142"/>
                <c:pt idx="0">
                  <c:v>0</c:v>
                </c:pt>
                <c:pt idx="1">
                  <c:v>6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1</c:v>
                </c:pt>
                <c:pt idx="7">
                  <c:v>20</c:v>
                </c:pt>
                <c:pt idx="8">
                  <c:v>20</c:v>
                </c:pt>
                <c:pt idx="9">
                  <c:v>39</c:v>
                </c:pt>
                <c:pt idx="10">
                  <c:v>0</c:v>
                </c:pt>
                <c:pt idx="11">
                  <c:v>10</c:v>
                </c:pt>
                <c:pt idx="12">
                  <c:v>7</c:v>
                </c:pt>
                <c:pt idx="13">
                  <c:v>26</c:v>
                </c:pt>
                <c:pt idx="14">
                  <c:v>9</c:v>
                </c:pt>
                <c:pt idx="15">
                  <c:v>11</c:v>
                </c:pt>
                <c:pt idx="16">
                  <c:v>14</c:v>
                </c:pt>
                <c:pt idx="17">
                  <c:v>14</c:v>
                </c:pt>
                <c:pt idx="18">
                  <c:v>2</c:v>
                </c:pt>
                <c:pt idx="19">
                  <c:v>4</c:v>
                </c:pt>
                <c:pt idx="20">
                  <c:v>78</c:v>
                </c:pt>
                <c:pt idx="21">
                  <c:v>7</c:v>
                </c:pt>
                <c:pt idx="22">
                  <c:v>55</c:v>
                </c:pt>
                <c:pt idx="23">
                  <c:v>2</c:v>
                </c:pt>
                <c:pt idx="24">
                  <c:v>60</c:v>
                </c:pt>
                <c:pt idx="25">
                  <c:v>14</c:v>
                </c:pt>
                <c:pt idx="26">
                  <c:v>2</c:v>
                </c:pt>
                <c:pt idx="27">
                  <c:v>11</c:v>
                </c:pt>
                <c:pt idx="28">
                  <c:v>67</c:v>
                </c:pt>
                <c:pt idx="29">
                  <c:v>15</c:v>
                </c:pt>
                <c:pt idx="30">
                  <c:v>55</c:v>
                </c:pt>
                <c:pt idx="31">
                  <c:v>10</c:v>
                </c:pt>
                <c:pt idx="32">
                  <c:v>19</c:v>
                </c:pt>
                <c:pt idx="33">
                  <c:v>1</c:v>
                </c:pt>
                <c:pt idx="34">
                  <c:v>10</c:v>
                </c:pt>
                <c:pt idx="35">
                  <c:v>14</c:v>
                </c:pt>
                <c:pt idx="36">
                  <c:v>66</c:v>
                </c:pt>
                <c:pt idx="37">
                  <c:v>10</c:v>
                </c:pt>
                <c:pt idx="38">
                  <c:v>1</c:v>
                </c:pt>
                <c:pt idx="39">
                  <c:v>28</c:v>
                </c:pt>
                <c:pt idx="40">
                  <c:v>37</c:v>
                </c:pt>
                <c:pt idx="41">
                  <c:v>12</c:v>
                </c:pt>
                <c:pt idx="42">
                  <c:v>-1</c:v>
                </c:pt>
                <c:pt idx="43">
                  <c:v>10</c:v>
                </c:pt>
                <c:pt idx="44">
                  <c:v>12</c:v>
                </c:pt>
                <c:pt idx="45">
                  <c:v>440</c:v>
                </c:pt>
                <c:pt idx="46">
                  <c:v>0</c:v>
                </c:pt>
                <c:pt idx="47">
                  <c:v>15</c:v>
                </c:pt>
                <c:pt idx="48">
                  <c:v>34</c:v>
                </c:pt>
                <c:pt idx="49">
                  <c:v>0</c:v>
                </c:pt>
                <c:pt idx="50">
                  <c:v>1</c:v>
                </c:pt>
                <c:pt idx="51">
                  <c:v>12</c:v>
                </c:pt>
                <c:pt idx="52">
                  <c:v>12</c:v>
                </c:pt>
                <c:pt idx="53">
                  <c:v>23</c:v>
                </c:pt>
                <c:pt idx="54">
                  <c:v>13</c:v>
                </c:pt>
                <c:pt idx="55">
                  <c:v>210</c:v>
                </c:pt>
                <c:pt idx="56">
                  <c:v>0</c:v>
                </c:pt>
                <c:pt idx="57">
                  <c:v>200</c:v>
                </c:pt>
                <c:pt idx="58">
                  <c:v>6</c:v>
                </c:pt>
                <c:pt idx="59">
                  <c:v>5</c:v>
                </c:pt>
                <c:pt idx="60">
                  <c:v>2</c:v>
                </c:pt>
                <c:pt idx="61">
                  <c:v>5</c:v>
                </c:pt>
                <c:pt idx="62">
                  <c:v>0</c:v>
                </c:pt>
                <c:pt idx="63">
                  <c:v>8</c:v>
                </c:pt>
                <c:pt idx="64">
                  <c:v>4</c:v>
                </c:pt>
                <c:pt idx="65">
                  <c:v>162</c:v>
                </c:pt>
                <c:pt idx="66">
                  <c:v>9</c:v>
                </c:pt>
                <c:pt idx="67">
                  <c:v>10</c:v>
                </c:pt>
                <c:pt idx="68">
                  <c:v>3</c:v>
                </c:pt>
                <c:pt idx="69">
                  <c:v>3</c:v>
                </c:pt>
                <c:pt idx="70">
                  <c:v>150</c:v>
                </c:pt>
                <c:pt idx="71">
                  <c:v>70</c:v>
                </c:pt>
                <c:pt idx="72">
                  <c:v>290</c:v>
                </c:pt>
                <c:pt idx="73">
                  <c:v>158</c:v>
                </c:pt>
                <c:pt idx="74">
                  <c:v>95</c:v>
                </c:pt>
                <c:pt idx="75">
                  <c:v>15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12</c:v>
                </c:pt>
                <c:pt idx="80">
                  <c:v>3</c:v>
                </c:pt>
                <c:pt idx="81">
                  <c:v>26</c:v>
                </c:pt>
                <c:pt idx="82">
                  <c:v>3</c:v>
                </c:pt>
                <c:pt idx="83">
                  <c:v>3</c:v>
                </c:pt>
                <c:pt idx="84">
                  <c:v>27</c:v>
                </c:pt>
                <c:pt idx="85">
                  <c:v>20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5</c:v>
                </c:pt>
                <c:pt idx="90">
                  <c:v>1</c:v>
                </c:pt>
                <c:pt idx="91">
                  <c:v>5</c:v>
                </c:pt>
                <c:pt idx="92">
                  <c:v>21</c:v>
                </c:pt>
                <c:pt idx="93">
                  <c:v>67</c:v>
                </c:pt>
                <c:pt idx="94">
                  <c:v>68</c:v>
                </c:pt>
                <c:pt idx="95">
                  <c:v>55</c:v>
                </c:pt>
                <c:pt idx="96">
                  <c:v>1</c:v>
                </c:pt>
                <c:pt idx="97">
                  <c:v>3</c:v>
                </c:pt>
                <c:pt idx="98">
                  <c:v>10</c:v>
                </c:pt>
                <c:pt idx="99">
                  <c:v>2</c:v>
                </c:pt>
                <c:pt idx="100">
                  <c:v>8</c:v>
                </c:pt>
                <c:pt idx="101">
                  <c:v>48</c:v>
                </c:pt>
                <c:pt idx="102">
                  <c:v>165</c:v>
                </c:pt>
                <c:pt idx="103">
                  <c:v>170</c:v>
                </c:pt>
                <c:pt idx="104">
                  <c:v>2</c:v>
                </c:pt>
                <c:pt idx="105">
                  <c:v>1</c:v>
                </c:pt>
                <c:pt idx="106">
                  <c:v>19</c:v>
                </c:pt>
                <c:pt idx="107">
                  <c:v>15</c:v>
                </c:pt>
                <c:pt idx="108">
                  <c:v>0</c:v>
                </c:pt>
                <c:pt idx="109">
                  <c:v>3</c:v>
                </c:pt>
                <c:pt idx="110">
                  <c:v>2</c:v>
                </c:pt>
                <c:pt idx="111">
                  <c:v>2</c:v>
                </c:pt>
                <c:pt idx="112">
                  <c:v>5</c:v>
                </c:pt>
                <c:pt idx="113">
                  <c:v>10</c:v>
                </c:pt>
                <c:pt idx="114">
                  <c:v>5</c:v>
                </c:pt>
                <c:pt idx="115">
                  <c:v>9</c:v>
                </c:pt>
                <c:pt idx="116">
                  <c:v>9</c:v>
                </c:pt>
                <c:pt idx="117">
                  <c:v>12</c:v>
                </c:pt>
                <c:pt idx="118">
                  <c:v>0</c:v>
                </c:pt>
                <c:pt idx="119">
                  <c:v>51</c:v>
                </c:pt>
                <c:pt idx="120">
                  <c:v>10</c:v>
                </c:pt>
                <c:pt idx="121">
                  <c:v>4</c:v>
                </c:pt>
                <c:pt idx="122">
                  <c:v>4</c:v>
                </c:pt>
                <c:pt idx="123">
                  <c:v>13</c:v>
                </c:pt>
                <c:pt idx="124">
                  <c:v>33</c:v>
                </c:pt>
                <c:pt idx="125">
                  <c:v>6</c:v>
                </c:pt>
                <c:pt idx="126">
                  <c:v>0</c:v>
                </c:pt>
                <c:pt idx="127">
                  <c:v>53</c:v>
                </c:pt>
                <c:pt idx="128">
                  <c:v>6</c:v>
                </c:pt>
                <c:pt idx="129">
                  <c:v>47</c:v>
                </c:pt>
                <c:pt idx="130">
                  <c:v>216</c:v>
                </c:pt>
                <c:pt idx="131">
                  <c:v>174</c:v>
                </c:pt>
                <c:pt idx="132">
                  <c:v>5</c:v>
                </c:pt>
                <c:pt idx="133">
                  <c:v>4</c:v>
                </c:pt>
                <c:pt idx="134">
                  <c:v>19</c:v>
                </c:pt>
                <c:pt idx="135">
                  <c:v>17</c:v>
                </c:pt>
                <c:pt idx="136">
                  <c:v>5</c:v>
                </c:pt>
                <c:pt idx="137">
                  <c:v>3</c:v>
                </c:pt>
                <c:pt idx="138">
                  <c:v>50</c:v>
                </c:pt>
                <c:pt idx="139">
                  <c:v>69</c:v>
                </c:pt>
                <c:pt idx="140">
                  <c:v>10</c:v>
                </c:pt>
                <c:pt idx="14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CB-4530-B0D8-7B5447143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0950392"/>
        <c:axId val="420949736"/>
      </c:lineChart>
      <c:catAx>
        <c:axId val="582826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sq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82830088"/>
        <c:crosses val="autoZero"/>
        <c:auto val="1"/>
        <c:lblAlgn val="ctr"/>
        <c:lblOffset val="100"/>
        <c:noMultiLvlLbl val="0"/>
      </c:catAx>
      <c:valAx>
        <c:axId val="582830088"/>
        <c:scaling>
          <c:orientation val="minMax"/>
          <c:max val="100"/>
        </c:scaling>
        <c:delete val="0"/>
        <c:axPos val="l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82826152"/>
        <c:crosses val="autoZero"/>
        <c:crossBetween val="between"/>
        <c:majorUnit val="10"/>
        <c:minorUnit val="2"/>
      </c:valAx>
      <c:valAx>
        <c:axId val="420949736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950392"/>
        <c:crosses val="max"/>
        <c:crossBetween val="between"/>
      </c:valAx>
      <c:catAx>
        <c:axId val="420950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0949736"/>
        <c:crosses val="autoZero"/>
        <c:auto val="1"/>
        <c:lblAlgn val="ctr"/>
        <c:lblOffset val="100"/>
        <c:noMultiLvlLbl val="0"/>
      </c:catAx>
      <c:spPr>
        <a:solidFill>
          <a:schemeClr val="accent4">
            <a:lumMod val="20000"/>
            <a:lumOff val="80000"/>
          </a:schemeClr>
        </a:solidFill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40000"/>
        <a:lumOff val="6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AUX!$C$12</c:f>
              <c:strCache>
                <c:ptCount val="1"/>
                <c:pt idx="0">
                  <c:v>ENTRADA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AUX!$B$13:$B$18</c:f>
              <c:strCache>
                <c:ptCount val="6"/>
                <c:pt idx="0">
                  <c:v>LIXA P1200</c:v>
                </c:pt>
                <c:pt idx="1">
                  <c:v>LIXA 600</c:v>
                </c:pt>
                <c:pt idx="2">
                  <c:v>BISTURI</c:v>
                </c:pt>
                <c:pt idx="3">
                  <c:v>LIXA 1000</c:v>
                </c:pt>
                <c:pt idx="4">
                  <c:v>WHITE ROUGE</c:v>
                </c:pt>
                <c:pt idx="5">
                  <c:v>ROUGE VERMELHO</c:v>
                </c:pt>
              </c:strCache>
            </c:strRef>
          </c:cat>
          <c:val>
            <c:numRef>
              <c:f>AUX!$C$13:$C$18</c:f>
              <c:numCache>
                <c:formatCode>General</c:formatCode>
                <c:ptCount val="6"/>
                <c:pt idx="0">
                  <c:v>405</c:v>
                </c:pt>
                <c:pt idx="1">
                  <c:v>226</c:v>
                </c:pt>
                <c:pt idx="2">
                  <c:v>200</c:v>
                </c:pt>
                <c:pt idx="3">
                  <c:v>177</c:v>
                </c:pt>
                <c:pt idx="4">
                  <c:v>61</c:v>
                </c:pt>
                <c:pt idx="5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03-4CA5-B1B7-9C2E19CEEF08}"/>
            </c:ext>
          </c:extLst>
        </c:ser>
        <c:ser>
          <c:idx val="1"/>
          <c:order val="1"/>
          <c:tx>
            <c:strRef>
              <c:f>AUX!$D$12</c:f>
              <c:strCache>
                <c:ptCount val="1"/>
                <c:pt idx="0">
                  <c:v>Etoque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AUX!$B$13:$B$18</c:f>
              <c:strCache>
                <c:ptCount val="6"/>
                <c:pt idx="0">
                  <c:v>LIXA P1200</c:v>
                </c:pt>
                <c:pt idx="1">
                  <c:v>LIXA 600</c:v>
                </c:pt>
                <c:pt idx="2">
                  <c:v>BISTURI</c:v>
                </c:pt>
                <c:pt idx="3">
                  <c:v>LIXA 1000</c:v>
                </c:pt>
                <c:pt idx="4">
                  <c:v>WHITE ROUGE</c:v>
                </c:pt>
                <c:pt idx="5">
                  <c:v>ROUGE VERMELHO</c:v>
                </c:pt>
              </c:strCache>
            </c:strRef>
          </c:cat>
          <c:val>
            <c:numRef>
              <c:f>AUX!$D$13:$D$18</c:f>
              <c:numCache>
                <c:formatCode>General</c:formatCode>
                <c:ptCount val="6"/>
                <c:pt idx="0">
                  <c:v>95</c:v>
                </c:pt>
                <c:pt idx="1">
                  <c:v>158</c:v>
                </c:pt>
                <c:pt idx="2">
                  <c:v>147</c:v>
                </c:pt>
                <c:pt idx="3">
                  <c:v>150</c:v>
                </c:pt>
                <c:pt idx="4">
                  <c:v>69</c:v>
                </c:pt>
                <c:pt idx="5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03-4CA5-B1B7-9C2E19CEE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85677680"/>
        <c:axId val="485678992"/>
      </c:barChart>
      <c:catAx>
        <c:axId val="485677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85678992"/>
        <c:crosses val="autoZero"/>
        <c:auto val="1"/>
        <c:lblAlgn val="ctr"/>
        <c:lblOffset val="100"/>
        <c:noMultiLvlLbl val="0"/>
      </c:catAx>
      <c:valAx>
        <c:axId val="4856789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85677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AUX!$C$12</c:f>
              <c:strCache>
                <c:ptCount val="1"/>
                <c:pt idx="0">
                  <c:v>ENTRADA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AUX!$B$13:$B$18</c:f>
              <c:strCache>
                <c:ptCount val="6"/>
                <c:pt idx="0">
                  <c:v>LIXA P1200</c:v>
                </c:pt>
                <c:pt idx="1">
                  <c:v>LIXA 600</c:v>
                </c:pt>
                <c:pt idx="2">
                  <c:v>BISTURI</c:v>
                </c:pt>
                <c:pt idx="3">
                  <c:v>LIXA 1000</c:v>
                </c:pt>
                <c:pt idx="4">
                  <c:v>WHITE ROUGE</c:v>
                </c:pt>
                <c:pt idx="5">
                  <c:v>ROUGE VERMELHO</c:v>
                </c:pt>
              </c:strCache>
            </c:strRef>
          </c:cat>
          <c:val>
            <c:numRef>
              <c:f>AUX!$C$13:$C$18</c:f>
              <c:numCache>
                <c:formatCode>General</c:formatCode>
                <c:ptCount val="6"/>
                <c:pt idx="0">
                  <c:v>405</c:v>
                </c:pt>
                <c:pt idx="1">
                  <c:v>226</c:v>
                </c:pt>
                <c:pt idx="2">
                  <c:v>200</c:v>
                </c:pt>
                <c:pt idx="3">
                  <c:v>177</c:v>
                </c:pt>
                <c:pt idx="4">
                  <c:v>61</c:v>
                </c:pt>
                <c:pt idx="5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EE-4CF9-8EE7-40A4F85A7DEB}"/>
            </c:ext>
          </c:extLst>
        </c:ser>
        <c:ser>
          <c:idx val="1"/>
          <c:order val="1"/>
          <c:tx>
            <c:strRef>
              <c:f>AUX!$D$12</c:f>
              <c:strCache>
                <c:ptCount val="1"/>
                <c:pt idx="0">
                  <c:v>Etoque</c:v>
                </c:pt>
              </c:strCache>
            </c:strRef>
          </c:tx>
          <c:spPr>
            <a:solidFill>
              <a:srgbClr val="A0E4D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>
                <a:softEdge rad="0"/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AUX!$B$13:$B$18</c:f>
              <c:strCache>
                <c:ptCount val="6"/>
                <c:pt idx="0">
                  <c:v>LIXA P1200</c:v>
                </c:pt>
                <c:pt idx="1">
                  <c:v>LIXA 600</c:v>
                </c:pt>
                <c:pt idx="2">
                  <c:v>BISTURI</c:v>
                </c:pt>
                <c:pt idx="3">
                  <c:v>LIXA 1000</c:v>
                </c:pt>
                <c:pt idx="4">
                  <c:v>WHITE ROUGE</c:v>
                </c:pt>
                <c:pt idx="5">
                  <c:v>ROUGE VERMELHO</c:v>
                </c:pt>
              </c:strCache>
            </c:strRef>
          </c:cat>
          <c:val>
            <c:numRef>
              <c:f>AUX!$D$13:$D$18</c:f>
              <c:numCache>
                <c:formatCode>General</c:formatCode>
                <c:ptCount val="6"/>
                <c:pt idx="0">
                  <c:v>95</c:v>
                </c:pt>
                <c:pt idx="1">
                  <c:v>158</c:v>
                </c:pt>
                <c:pt idx="2">
                  <c:v>147</c:v>
                </c:pt>
                <c:pt idx="3">
                  <c:v>150</c:v>
                </c:pt>
                <c:pt idx="4">
                  <c:v>69</c:v>
                </c:pt>
                <c:pt idx="5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6DA-AC1D-6030FF4F3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-20"/>
        <c:axId val="485677680"/>
        <c:axId val="485678992"/>
      </c:barChart>
      <c:catAx>
        <c:axId val="485677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85678992"/>
        <c:crosses val="autoZero"/>
        <c:auto val="1"/>
        <c:lblAlgn val="ctr"/>
        <c:lblOffset val="100"/>
        <c:noMultiLvlLbl val="0"/>
      </c:catAx>
      <c:valAx>
        <c:axId val="4856789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85677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74536724901574802"/>
          <c:y val="9.2592592592592587E-3"/>
          <c:w val="0.25405716863517058"/>
          <c:h val="7.812554680664918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AUX!$C$5</c:f>
              <c:strCache>
                <c:ptCount val="1"/>
                <c:pt idx="0">
                  <c:v>SAÍDA</c:v>
                </c:pt>
              </c:strCache>
            </c:strRef>
          </c:tx>
          <c:spPr>
            <a:solidFill>
              <a:srgbClr val="FF5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AUX!$B$6:$B$11</c:f>
              <c:strCache>
                <c:ptCount val="6"/>
                <c:pt idx="0">
                  <c:v>LIXA P1200</c:v>
                </c:pt>
                <c:pt idx="1">
                  <c:v>LIXA 400</c:v>
                </c:pt>
                <c:pt idx="2">
                  <c:v>LIXA 600</c:v>
                </c:pt>
                <c:pt idx="3">
                  <c:v>LIXA 280</c:v>
                </c:pt>
                <c:pt idx="4">
                  <c:v>RODA JEANS (G)</c:v>
                </c:pt>
                <c:pt idx="5">
                  <c:v>MÁSCARA</c:v>
                </c:pt>
              </c:strCache>
            </c:strRef>
          </c:cat>
          <c:val>
            <c:numRef>
              <c:f>AUX!$C$6:$C$11</c:f>
              <c:numCache>
                <c:formatCode>General</c:formatCode>
                <c:ptCount val="6"/>
                <c:pt idx="0">
                  <c:v>285</c:v>
                </c:pt>
                <c:pt idx="1">
                  <c:v>215</c:v>
                </c:pt>
                <c:pt idx="2">
                  <c:v>128</c:v>
                </c:pt>
                <c:pt idx="3">
                  <c:v>101</c:v>
                </c:pt>
                <c:pt idx="4">
                  <c:v>62</c:v>
                </c:pt>
                <c:pt idx="5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C1-4546-9CCA-D1C27712E3A1}"/>
            </c:ext>
          </c:extLst>
        </c:ser>
        <c:ser>
          <c:idx val="1"/>
          <c:order val="1"/>
          <c:tx>
            <c:strRef>
              <c:f>AUX!$D$5</c:f>
              <c:strCache>
                <c:ptCount val="1"/>
                <c:pt idx="0">
                  <c:v>Etoque</c:v>
                </c:pt>
              </c:strCache>
            </c:strRef>
          </c:tx>
          <c:spPr>
            <a:solidFill>
              <a:srgbClr val="F2775E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AUX!$B$6:$B$11</c:f>
              <c:strCache>
                <c:ptCount val="6"/>
                <c:pt idx="0">
                  <c:v>LIXA P1200</c:v>
                </c:pt>
                <c:pt idx="1">
                  <c:v>LIXA 400</c:v>
                </c:pt>
                <c:pt idx="2">
                  <c:v>LIXA 600</c:v>
                </c:pt>
                <c:pt idx="3">
                  <c:v>LIXA 280</c:v>
                </c:pt>
                <c:pt idx="4">
                  <c:v>RODA JEANS (G)</c:v>
                </c:pt>
                <c:pt idx="5">
                  <c:v>MÁSCARA</c:v>
                </c:pt>
              </c:strCache>
            </c:strRef>
          </c:cat>
          <c:val>
            <c:numRef>
              <c:f>AUX!$D$6:$D$11</c:f>
              <c:numCache>
                <c:formatCode>General</c:formatCode>
                <c:ptCount val="6"/>
                <c:pt idx="0">
                  <c:v>95</c:v>
                </c:pt>
                <c:pt idx="1">
                  <c:v>290</c:v>
                </c:pt>
                <c:pt idx="2">
                  <c:v>158</c:v>
                </c:pt>
                <c:pt idx="3">
                  <c:v>70</c:v>
                </c:pt>
                <c:pt idx="4">
                  <c:v>0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7D-47CA-A568-9BE7529EA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-20"/>
        <c:axId val="485677680"/>
        <c:axId val="485678992"/>
      </c:barChart>
      <c:catAx>
        <c:axId val="485677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85678992"/>
        <c:crosses val="autoZero"/>
        <c:auto val="1"/>
        <c:lblAlgn val="ctr"/>
        <c:lblOffset val="100"/>
        <c:noMultiLvlLbl val="0"/>
      </c:catAx>
      <c:valAx>
        <c:axId val="4856789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85677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78401841371391079"/>
          <c:y val="1.3888888888888888E-2"/>
          <c:w val="0.21321317257217851"/>
          <c:h val="7.812554680664918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Style="combo" dx="22" fmlaLink="AUX!$C$1" fmlaRange="AUX!$I$2:$I$14" noThreeD="1" sel="2" val="0"/>
</file>

<file path=xl/ctrlProps/ctrlProp2.xml><?xml version="1.0" encoding="utf-8"?>
<formControlPr xmlns="http://schemas.microsoft.com/office/spreadsheetml/2009/9/main" objectType="Drop" dropStyle="combo" dx="22" fmlaLink="AUX!$C$2" fmlaRange="AUX!$J$2:$J$14" noThreeD="1" sel="3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Retirada Material'!A1"/><Relationship Id="rId2" Type="http://schemas.openxmlformats.org/officeDocument/2006/relationships/hyperlink" Target="#Estoque!A1"/><Relationship Id="rId1" Type="http://schemas.openxmlformats.org/officeDocument/2006/relationships/hyperlink" Target="#Dashboard!A1"/><Relationship Id="rId4" Type="http://schemas.openxmlformats.org/officeDocument/2006/relationships/hyperlink" Target="#Movimenta&#231;&#227;o!A1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-1</xdr:colOff>
      <xdr:row>0</xdr:row>
      <xdr:rowOff>510019</xdr:rowOff>
    </xdr:from>
    <xdr:to>
      <xdr:col>24</xdr:col>
      <xdr:colOff>606135</xdr:colOff>
      <xdr:row>117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0</xdr:row>
      <xdr:rowOff>0</xdr:rowOff>
    </xdr:from>
    <xdr:to>
      <xdr:col>9</xdr:col>
      <xdr:colOff>0</xdr:colOff>
      <xdr:row>1</xdr:row>
      <xdr:rowOff>0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810500" y="0"/>
          <a:ext cx="1815353" cy="515471"/>
        </a:xfrm>
        <a:prstGeom prst="roundRect">
          <a:avLst>
            <a:gd name="adj" fmla="val 35186"/>
          </a:avLst>
        </a:prstGeom>
        <a:solidFill>
          <a:schemeClr val="accent2">
            <a:lumMod val="20000"/>
            <a:lumOff val="8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</a:rPr>
            <a:t>Menu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10</xdr:col>
      <xdr:colOff>0</xdr:colOff>
      <xdr:row>0</xdr:row>
      <xdr:rowOff>627528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093324" y="0"/>
          <a:ext cx="1815352" cy="627528"/>
        </a:xfrm>
        <a:prstGeom prst="roundRect">
          <a:avLst>
            <a:gd name="adj" fmla="val 35186"/>
          </a:avLst>
        </a:prstGeom>
        <a:solidFill>
          <a:schemeClr val="accent2">
            <a:lumMod val="20000"/>
            <a:lumOff val="8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412236</xdr:colOff>
      <xdr:row>0</xdr:row>
      <xdr:rowOff>0</xdr:rowOff>
    </xdr:from>
    <xdr:to>
      <xdr:col>14</xdr:col>
      <xdr:colOff>414617</xdr:colOff>
      <xdr:row>1</xdr:row>
      <xdr:rowOff>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813971" y="0"/>
          <a:ext cx="1212617" cy="414618"/>
        </a:xfrm>
        <a:prstGeom prst="roundRect">
          <a:avLst>
            <a:gd name="adj" fmla="val 35186"/>
          </a:avLst>
        </a:prstGeom>
        <a:solidFill>
          <a:schemeClr val="accent2">
            <a:lumMod val="20000"/>
            <a:lumOff val="8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12</xdr:col>
      <xdr:colOff>0</xdr:colOff>
      <xdr:row>24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3</xdr:col>
          <xdr:colOff>0</xdr:colOff>
          <xdr:row>1</xdr:row>
          <xdr:rowOff>28575</xdr:rowOff>
        </xdr:to>
        <xdr:sp macro="" textlink="">
          <xdr:nvSpPr>
            <xdr:cNvPr id="9218" name="Drop Dow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8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0</xdr:rowOff>
        </xdr:from>
        <xdr:to>
          <xdr:col>3</xdr:col>
          <xdr:colOff>0</xdr:colOff>
          <xdr:row>2</xdr:row>
          <xdr:rowOff>0</xdr:rowOff>
        </xdr:to>
        <xdr:sp macro="" textlink="">
          <xdr:nvSpPr>
            <xdr:cNvPr id="9219" name="Drop Down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8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9</xdr:col>
      <xdr:colOff>0</xdr:colOff>
      <xdr:row>26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12</xdr:row>
      <xdr:rowOff>0</xdr:rowOff>
    </xdr:from>
    <xdr:to>
      <xdr:col>18</xdr:col>
      <xdr:colOff>0</xdr:colOff>
      <xdr:row>26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19050</xdr:colOff>
      <xdr:row>0</xdr:row>
      <xdr:rowOff>85725</xdr:rowOff>
    </xdr:from>
    <xdr:to>
      <xdr:col>7</xdr:col>
      <xdr:colOff>0</xdr:colOff>
      <xdr:row>4</xdr:row>
      <xdr:rowOff>0</xdr:rowOff>
    </xdr:to>
    <xdr:sp macro="" textlink="">
      <xdr:nvSpPr>
        <xdr:cNvPr id="7" name="Retângulo: Cantos Arredondado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2457450" y="85725"/>
          <a:ext cx="1809750" cy="762000"/>
        </a:xfrm>
        <a:prstGeom prst="roundRect">
          <a:avLst>
            <a:gd name="adj" fmla="val 35186"/>
          </a:avLst>
        </a:prstGeom>
        <a:solidFill>
          <a:schemeClr val="accent2">
            <a:lumMod val="20000"/>
            <a:lumOff val="8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800" b="1">
              <a:solidFill>
                <a:sysClr val="windowText" lastClr="000000"/>
              </a:solidFill>
            </a:rPr>
            <a:t>Menu</a:t>
          </a:r>
          <a:endParaRPr lang="pt-BR" sz="18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</xdr:rowOff>
    </xdr:from>
    <xdr:to>
      <xdr:col>13</xdr:col>
      <xdr:colOff>0</xdr:colOff>
      <xdr:row>23</xdr:row>
      <xdr:rowOff>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609600" y="190501"/>
          <a:ext cx="7315200" cy="4190999"/>
        </a:xfrm>
        <a:prstGeom prst="rect">
          <a:avLst/>
        </a:prstGeom>
        <a:noFill/>
        <a:ln w="9525" cmpd="sng">
          <a:noFill/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5400" b="1">
              <a:solidFill>
                <a:schemeClr val="bg1"/>
              </a:solidFill>
              <a:latin typeface="Algerian" panose="04020705040A02060702" pitchFamily="82" charset="0"/>
            </a:rPr>
            <a:t>Controle de Estoque (Volume)</a:t>
          </a:r>
        </a:p>
      </xdr:txBody>
    </xdr:sp>
    <xdr:clientData/>
  </xdr:twoCellAnchor>
  <xdr:twoCellAnchor>
    <xdr:from>
      <xdr:col>15</xdr:col>
      <xdr:colOff>0</xdr:colOff>
      <xdr:row>1</xdr:row>
      <xdr:rowOff>1</xdr:rowOff>
    </xdr:from>
    <xdr:to>
      <xdr:col>17</xdr:col>
      <xdr:colOff>590550</xdr:colOff>
      <xdr:row>5</xdr:row>
      <xdr:rowOff>1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9144000" y="190501"/>
          <a:ext cx="1809750" cy="762000"/>
        </a:xfrm>
        <a:prstGeom prst="roundRect">
          <a:avLst>
            <a:gd name="adj" fmla="val 35186"/>
          </a:avLst>
        </a:prstGeom>
        <a:solidFill>
          <a:schemeClr val="accent2">
            <a:lumMod val="20000"/>
            <a:lumOff val="8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400" b="1">
              <a:solidFill>
                <a:sysClr val="windowText" lastClr="000000"/>
              </a:solidFill>
            </a:rPr>
            <a:t>Dashboard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0</xdr:colOff>
      <xdr:row>6</xdr:row>
      <xdr:rowOff>0</xdr:rowOff>
    </xdr:from>
    <xdr:to>
      <xdr:col>17</xdr:col>
      <xdr:colOff>590550</xdr:colOff>
      <xdr:row>10</xdr:row>
      <xdr:rowOff>0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9144000" y="1143000"/>
          <a:ext cx="1809750" cy="762000"/>
        </a:xfrm>
        <a:prstGeom prst="roundRect">
          <a:avLst>
            <a:gd name="adj" fmla="val 35186"/>
          </a:avLst>
        </a:prstGeom>
        <a:solidFill>
          <a:schemeClr val="accent2">
            <a:lumMod val="20000"/>
            <a:lumOff val="8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400" b="1">
              <a:solidFill>
                <a:sysClr val="windowText" lastClr="000000"/>
              </a:solidFill>
            </a:rPr>
            <a:t>Estoque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19050</xdr:colOff>
      <xdr:row>11</xdr:row>
      <xdr:rowOff>9525</xdr:rowOff>
    </xdr:from>
    <xdr:to>
      <xdr:col>18</xdr:col>
      <xdr:colOff>0</xdr:colOff>
      <xdr:row>15</xdr:row>
      <xdr:rowOff>9525</xdr:rowOff>
    </xdr:to>
    <xdr:sp macro="" textlink="">
      <xdr:nvSpPr>
        <xdr:cNvPr id="6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9163050" y="2105025"/>
          <a:ext cx="1809750" cy="762000"/>
        </a:xfrm>
        <a:prstGeom prst="roundRect">
          <a:avLst>
            <a:gd name="adj" fmla="val 35186"/>
          </a:avLst>
        </a:prstGeom>
        <a:solidFill>
          <a:schemeClr val="accent2">
            <a:lumMod val="20000"/>
            <a:lumOff val="8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900" b="1">
              <a:solidFill>
                <a:sysClr val="windowText" lastClr="000000"/>
              </a:solidFill>
            </a:rPr>
            <a:t>Entrada/</a:t>
          </a:r>
          <a:r>
            <a:rPr lang="pt-BR" sz="1900" b="1" baseline="0">
              <a:solidFill>
                <a:sysClr val="windowText" lastClr="000000"/>
              </a:solidFill>
            </a:rPr>
            <a:t>Saída</a:t>
          </a:r>
          <a:endParaRPr lang="pt-BR" sz="1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0</xdr:colOff>
      <xdr:row>16</xdr:row>
      <xdr:rowOff>0</xdr:rowOff>
    </xdr:from>
    <xdr:to>
      <xdr:col>17</xdr:col>
      <xdr:colOff>590550</xdr:colOff>
      <xdr:row>20</xdr:row>
      <xdr:rowOff>0</xdr:rowOff>
    </xdr:to>
    <xdr:sp macro="" textlink="">
      <xdr:nvSpPr>
        <xdr:cNvPr id="7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9144000" y="3048000"/>
          <a:ext cx="1809750" cy="762000"/>
        </a:xfrm>
        <a:prstGeom prst="roundRect">
          <a:avLst>
            <a:gd name="adj" fmla="val 35186"/>
          </a:avLst>
        </a:prstGeom>
        <a:solidFill>
          <a:schemeClr val="accent2">
            <a:lumMod val="20000"/>
            <a:lumOff val="8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ysClr val="windowText" lastClr="000000"/>
              </a:solidFill>
            </a:rPr>
            <a:t>Movimentação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DUO-AM\01%20-%20CONTROLE\Robson%20Gestor\Estoque\Insumos%20Quantidade_v1.xlsm" TargetMode="External"/><Relationship Id="rId1" Type="http://schemas.openxmlformats.org/officeDocument/2006/relationships/externalLinkPath" Target="Insumos%20Quantidade_v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oque"/>
      <sheetName val="Movimentação"/>
      <sheetName val="Retirada Material"/>
      <sheetName val="Epi's"/>
      <sheetName val="Materias"/>
      <sheetName val="Funcionários"/>
      <sheetName val="MATERIAIS"/>
      <sheetName val="AUX"/>
      <sheetName val="Dashboard"/>
      <sheetName val="Menu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Rhuan santos alves" id="{50FA24B8-9932-49E5-B2FD-7252A8007D90}" userId="a5bd9f4e4cbf0e6f" providerId="Windows Liv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558C3B-2D1D-44A0-A31A-9A1AD31F9D97}" name="TblEstoque" displayName="TblEstoque" ref="A1:E167" headerRowDxfId="45" headerRowBorderDxfId="44" tableBorderDxfId="43" totalsRowBorderDxfId="42">
  <autoFilter ref="A1:E167" xr:uid="{2B558C3B-2D1D-44A0-A31A-9A1AD31F9D97}"/>
  <sortState xmlns:xlrd2="http://schemas.microsoft.com/office/spreadsheetml/2017/richdata2" ref="A2:E165">
    <sortCondition ref="A1:A165"/>
  </sortState>
  <tableColumns count="5">
    <tableColumn id="1" xr3:uid="{AAC5845C-3707-4300-8805-3235B21B7F57}" name="Equipamento" totalsRowLabel="Total" dataDxfId="41" totalsRowDxfId="40"/>
    <tableColumn id="2" xr3:uid="{6CE2D99A-3CE6-4B59-B879-43DD6E67DD90}" name="Estq. Inicial" dataDxfId="39" totalsRowDxfId="38"/>
    <tableColumn id="3" xr3:uid="{CECB4095-5B61-44F5-9938-8897BAD4C746}" name="ENTRADA" dataDxfId="37">
      <calculatedColumnFormula>SUMIFS(Movimentação!F:F,Movimentação!E:E,Estoque!A2,Movimentação!D:D,"ENTRADA")</calculatedColumnFormula>
    </tableColumn>
    <tableColumn id="4" xr3:uid="{863B646C-F609-4EFD-9693-B578B73BFF63}" name="SAÍDA" dataDxfId="36">
      <calculatedColumnFormula>SUMIFS(Movimentação!F:F,Movimentação!E:E,Estoque!A2,Movimentação!D:D,"SAÍDA")</calculatedColumnFormula>
    </tableColumn>
    <tableColumn id="5" xr3:uid="{90FED96A-7DD9-4DCC-B33C-8231B0E4EF44}" name="Estq. Final" totalsRowFunction="sum" dataDxfId="35" totalsRowDxfId="34">
      <calculatedColumnFormula>B2+C2-D2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833A37-B26C-4F39-9FDC-D040D7FA5370}" name="TblMovi" displayName="TblMovi" ref="A1:F1971" totalsRowShown="0" headerRowDxfId="33" dataDxfId="31" headerRowBorderDxfId="32" tableBorderDxfId="30" totalsRowBorderDxfId="29">
  <autoFilter ref="A1:F1971" xr:uid="{38833A37-B26C-4F39-9FDC-D040D7FA5370}"/>
  <sortState xmlns:xlrd2="http://schemas.microsoft.com/office/spreadsheetml/2017/richdata2" ref="A2:F1734">
    <sortCondition ref="A1:A1734"/>
  </sortState>
  <tableColumns count="6">
    <tableColumn id="1" xr3:uid="{E717C4E1-A885-42EF-B8C3-BB851DF98715}" name="Data" dataDxfId="28"/>
    <tableColumn id="6" xr3:uid="{D059A7E9-96B1-4861-B56E-A8E2093064F0}" name="MÊS" dataDxfId="27">
      <calculatedColumnFormula>UPPER(TEXT(TblMovi[[#This Row],[Data]],"MMM"))</calculatedColumnFormula>
    </tableColumn>
    <tableColumn id="5" xr3:uid="{9F1F1C27-C5E9-4D7E-8AA6-4365A2BD960F}" name="ANO" dataDxfId="26">
      <calculatedColumnFormula>TEXT(TblMovi[[#This Row],[Data]],"aaaa")</calculatedColumnFormula>
    </tableColumn>
    <tableColumn id="2" xr3:uid="{A2BF6B71-43FC-4F4E-B3C1-C2CE8B475B6F}" name="TIPO" dataDxfId="25"/>
    <tableColumn id="3" xr3:uid="{8D468B16-B4A8-4413-A430-691E4BAD0490}" name="Equipamento" dataDxfId="24"/>
    <tableColumn id="4" xr3:uid="{FD58F734-E3A6-429A-AD35-55966AF635F5}" name="QUANTIDADE" data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7001A9-22D2-45A2-A90F-B1E6E950DBBB}" name="ControleProdução" displayName="ControleProdução" ref="A1:L1710" totalsRowShown="0" headerRowDxfId="22" dataDxfId="20" headerRowBorderDxfId="21">
  <autoFilter ref="A1:L1710" xr:uid="{1B7001A9-22D2-45A2-A90F-B1E6E950DBBB}"/>
  <sortState xmlns:xlrd2="http://schemas.microsoft.com/office/spreadsheetml/2017/richdata2" ref="A2:L1630">
    <sortCondition ref="A1:A1630"/>
  </sortState>
  <tableColumns count="12">
    <tableColumn id="1" xr3:uid="{3FE516AE-9D95-4105-B70B-50A4EB9FDEA2}" name="Data" dataDxfId="19"/>
    <tableColumn id="8" xr3:uid="{E9EF9FCB-7AF4-4D87-8997-6726B967B278}" name="Mês" dataDxfId="18">
      <calculatedColumnFormula>UPPER(TEXT(ControleProdução[[#This Row],[Data]],"mmm"))</calculatedColumnFormula>
    </tableColumn>
    <tableColumn id="7" xr3:uid="{B55A5305-372F-438F-A723-7C2865171E17}" name="Ano" dataDxfId="17">
      <calculatedColumnFormula>YEAR(ControleProdução[[#This Row],[Data]])</calculatedColumnFormula>
    </tableColumn>
    <tableColumn id="2" xr3:uid="{DC55E46A-672F-4615-9595-AC52A3198BC3}" name="Tipo" dataDxfId="16"/>
    <tableColumn id="3" xr3:uid="{908D5666-C860-43E4-9FC9-A4FE4CF694F9}" name="Equipamento" dataDxfId="15"/>
    <tableColumn id="4" xr3:uid="{858A31FA-85AB-4CB6-95C7-54E9BAD71D8A}" name="Qtde." dataDxfId="14"/>
    <tableColumn id="11" xr3:uid="{4CF409CD-9DC3-4FAA-A4F1-8EE243A74790}" name="Material" dataDxfId="13">
      <calculatedColumnFormula>_xlfn.XLOOKUP(E2,TbdeEPI[EPI],TbdeEPI[TIPO],"Produção",0)</calculatedColumnFormula>
    </tableColumn>
    <tableColumn id="5" xr3:uid="{3A94E670-A094-40CF-A1F3-C1288F4AFCA7}" name="Entregue Por" dataDxfId="12"/>
    <tableColumn id="6" xr3:uid="{984661AC-6595-4035-AD60-F9F4FF3F0C7C}" name="Recebido Por" dataDxfId="11"/>
    <tableColumn id="12" xr3:uid="{986CC973-555C-45CB-A5E2-9AEB0E51D3CB}" name="Asinatura" dataDxfId="10"/>
    <tableColumn id="9" xr3:uid="{AE33E1F5-0E53-4F9D-8528-AD2C78FA926E}" name="Qtd" dataDxfId="9">
      <calculatedColumnFormula>COUNTIF($I$2:I2,I2)</calculatedColumnFormula>
    </tableColumn>
    <tableColumn id="10" xr3:uid="{AB9C84EA-67A0-4851-845C-9D06AE32E40C}" name="Aux" dataDxfId="8">
      <calculatedColumnFormula>ControleProdução[[#This Row],[Recebido Por]]&amp;ControleProdução[[#This Row],[Qtd]]</calculatedColumnFormula>
    </tableColumn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C0E2426-B4AF-4AD4-974E-89BE73AB4F5A}" name="ano" displayName="ano" ref="I1:J14" totalsRowShown="0" headerRowDxfId="7">
  <autoFilter ref="I1:J14" xr:uid="{2C0E2426-B4AF-4AD4-974E-89BE73AB4F5A}"/>
  <tableColumns count="2">
    <tableColumn id="1" xr3:uid="{DAC0399E-8EBF-4855-B201-D05456380D74}" name="ano"/>
    <tableColumn id="2" xr3:uid="{8DBD54A6-416D-4A98-A140-70FE1B15F1CD}" name="Mês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CCC149E-2942-4547-A041-700856B3B6DD}" name="TbdeEPI" displayName="TbdeEPI" ref="N1:O6" totalsRowShown="0" headerRowDxfId="6" dataDxfId="5">
  <autoFilter ref="N1:O6" xr:uid="{ECCC149E-2942-4547-A041-700856B3B6DD}"/>
  <tableColumns count="2">
    <tableColumn id="1" xr3:uid="{B84EDAD6-D9C6-4AEC-99EE-0BCE6915F1F9}" name="EPI" dataDxfId="4"/>
    <tableColumn id="2" xr3:uid="{C7F37E07-3577-4FC9-BC73-8055239F6DFC}" name="TIPO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64" dT="2024-02-24T17:23:02.97" personId="{50FA24B8-9932-49E5-B2FD-7252A8007D90}" id="{63F8725F-5716-4037-AC6A-2906968982D7}">
    <text>Kg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Relationship Id="rId4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2FA68-7C68-4512-B691-52ECEEF880EB}">
  <sheetPr codeName="Planilha1">
    <pageSetUpPr fitToPage="1"/>
  </sheetPr>
  <dimension ref="A1:R167"/>
  <sheetViews>
    <sheetView showGridLines="0" showZeros="0" zoomScale="85" zoomScaleNormal="85" workbookViewId="0">
      <pane ySplit="1" topLeftCell="A150" activePane="bottomLeft" state="frozen"/>
      <selection activeCell="A110" sqref="A110"/>
      <selection pane="bottomLeft" activeCell="C167" sqref="C167"/>
    </sheetView>
  </sheetViews>
  <sheetFormatPr defaultRowHeight="15" outlineLevelRow="1" outlineLevelCol="1" x14ac:dyDescent="0.25"/>
  <cols>
    <col min="1" max="1" width="53.42578125" customWidth="1"/>
    <col min="2" max="2" width="14.85546875" customWidth="1" outlineLevel="1"/>
    <col min="3" max="3" width="12.85546875" customWidth="1" outlineLevel="1"/>
    <col min="4" max="4" width="10.5703125" customWidth="1" outlineLevel="1"/>
    <col min="5" max="5" width="13.5703125" customWidth="1"/>
    <col min="10" max="10" width="9.5703125" bestFit="1" customWidth="1"/>
    <col min="17" max="18" width="9.140625" style="10"/>
  </cols>
  <sheetData>
    <row r="1" spans="1:18" ht="40.5" customHeight="1" x14ac:dyDescent="0.25">
      <c r="A1" s="7" t="s">
        <v>99</v>
      </c>
      <c r="B1" s="8" t="s">
        <v>23</v>
      </c>
      <c r="C1" s="8" t="s">
        <v>20</v>
      </c>
      <c r="D1" s="8" t="s">
        <v>21</v>
      </c>
      <c r="E1" s="9" t="s">
        <v>22</v>
      </c>
      <c r="Q1"/>
      <c r="R1"/>
    </row>
    <row r="2" spans="1:18" x14ac:dyDescent="0.25">
      <c r="A2" s="4" t="s">
        <v>166</v>
      </c>
      <c r="B2" s="1"/>
      <c r="C2" s="2">
        <f>SUMIFS(Movimentação!F:F,Movimentação!E:E,Estoque!A2,Movimentação!D:D,"ENTRADA")</f>
        <v>2</v>
      </c>
      <c r="D2" s="2">
        <f>SUMIFS(Movimentação!F:F,Movimentação!E:E,Estoque!A2,Movimentação!D:D,"SAÍDA")</f>
        <v>2</v>
      </c>
      <c r="E2" s="5">
        <f>B2+C2-D2</f>
        <v>0</v>
      </c>
      <c r="Q2"/>
      <c r="R2"/>
    </row>
    <row r="3" spans="1:18" outlineLevel="1" x14ac:dyDescent="0.25">
      <c r="A3" s="1" t="s">
        <v>52</v>
      </c>
      <c r="B3" s="1">
        <v>6</v>
      </c>
      <c r="C3" s="2">
        <f>SUMIFS(Movimentação!F:F,Movimentação!E:E,Estoque!A3,Movimentação!D:D,"ENTRADA")</f>
        <v>0</v>
      </c>
      <c r="D3" s="2">
        <f>SUMIFS(Movimentação!F:F,Movimentação!E:E,Estoque!A3,Movimentação!D:D,"SAÍDA")</f>
        <v>0</v>
      </c>
      <c r="E3" s="5">
        <f t="shared" ref="E3:E66" si="0">B3+C3-D3</f>
        <v>6</v>
      </c>
      <c r="Q3"/>
      <c r="R3"/>
    </row>
    <row r="4" spans="1:18" outlineLevel="1" x14ac:dyDescent="0.25">
      <c r="A4" s="4" t="s">
        <v>7</v>
      </c>
      <c r="B4" s="1">
        <v>4</v>
      </c>
      <c r="C4" s="2">
        <f>SUMIFS(Movimentação!F:F,Movimentação!E:E,Estoque!A4,Movimentação!D:D,"ENTRADA")</f>
        <v>18</v>
      </c>
      <c r="D4" s="2">
        <f>SUMIFS(Movimentação!F:F,Movimentação!E:E,Estoque!A4,Movimentação!D:D,"SAÍDA")</f>
        <v>12</v>
      </c>
      <c r="E4" s="5">
        <f t="shared" si="0"/>
        <v>10</v>
      </c>
      <c r="Q4"/>
      <c r="R4"/>
    </row>
    <row r="5" spans="1:18" x14ac:dyDescent="0.25">
      <c r="A5" s="4" t="s">
        <v>34</v>
      </c>
      <c r="B5" s="1">
        <v>1</v>
      </c>
      <c r="C5" s="2">
        <f>SUMIFS(Movimentação!F:F,Movimentação!E:E,Estoque!A5,Movimentação!D:D,"ENTRADA")</f>
        <v>0</v>
      </c>
      <c r="D5" s="2">
        <f>SUMIFS(Movimentação!F:F,Movimentação!E:E,Estoque!A5,Movimentação!D:D,"SAÍDA")</f>
        <v>1</v>
      </c>
      <c r="E5" s="5">
        <f t="shared" si="0"/>
        <v>0</v>
      </c>
      <c r="Q5"/>
      <c r="R5"/>
    </row>
    <row r="6" spans="1:18" x14ac:dyDescent="0.25">
      <c r="A6" s="4" t="s">
        <v>161</v>
      </c>
      <c r="B6" s="1"/>
      <c r="C6" s="2">
        <f>SUMIFS(Movimentação!F:F,Movimentação!E:E,Estoque!A6,Movimentação!D:D,"ENTRADA")</f>
        <v>1</v>
      </c>
      <c r="D6" s="2">
        <f>SUMIFS(Movimentação!F:F,Movimentação!E:E,Estoque!A6,Movimentação!D:D,"SAÍDA")</f>
        <v>1</v>
      </c>
      <c r="E6" s="5">
        <f t="shared" si="0"/>
        <v>0</v>
      </c>
      <c r="Q6"/>
      <c r="R6"/>
    </row>
    <row r="7" spans="1:18" x14ac:dyDescent="0.25">
      <c r="A7" s="4" t="s">
        <v>96</v>
      </c>
      <c r="B7" s="1">
        <v>4</v>
      </c>
      <c r="C7" s="2">
        <f>SUMIFS(Movimentação!F:F,Movimentação!E:E,Estoque!A7,Movimentação!D:D,"ENTRADA")</f>
        <v>0</v>
      </c>
      <c r="D7" s="2">
        <f>SUMIFS(Movimentação!F:F,Movimentação!E:E,Estoque!A7,Movimentação!D:D,"SAÍDA")</f>
        <v>0</v>
      </c>
      <c r="E7" s="5">
        <f t="shared" si="0"/>
        <v>4</v>
      </c>
      <c r="Q7"/>
      <c r="R7"/>
    </row>
    <row r="8" spans="1:18" x14ac:dyDescent="0.25">
      <c r="A8" s="4" t="s">
        <v>38</v>
      </c>
      <c r="B8" s="1">
        <v>1</v>
      </c>
      <c r="C8" s="2">
        <f>SUMIFS(Movimentação!F:F,Movimentação!E:E,Estoque!A8,Movimentação!D:D,"ENTRADA")</f>
        <v>0</v>
      </c>
      <c r="D8" s="2">
        <f>SUMIFS(Movimentação!F:F,Movimentação!E:E,Estoque!A8,Movimentação!D:D,"SAÍDA")</f>
        <v>0</v>
      </c>
      <c r="E8" s="5">
        <f t="shared" si="0"/>
        <v>1</v>
      </c>
      <c r="Q8"/>
      <c r="R8"/>
    </row>
    <row r="9" spans="1:18" x14ac:dyDescent="0.25">
      <c r="A9" s="4" t="s">
        <v>379</v>
      </c>
      <c r="B9" s="1">
        <v>20</v>
      </c>
      <c r="C9" s="2">
        <f>SUMIFS(Movimentação!F:F,Movimentação!E:E,Estoque!A9,Movimentação!D:D,"ENTRADA")</f>
        <v>0</v>
      </c>
      <c r="D9" s="2">
        <f>SUMIFS(Movimentação!F:F,Movimentação!E:E,Estoque!A9,Movimentação!D:D,"SAÍDA")</f>
        <v>0</v>
      </c>
      <c r="E9" s="5">
        <f t="shared" si="0"/>
        <v>20</v>
      </c>
      <c r="Q9"/>
      <c r="R9"/>
    </row>
    <row r="10" spans="1:18" x14ac:dyDescent="0.25">
      <c r="A10" s="4" t="s">
        <v>380</v>
      </c>
      <c r="B10" s="1">
        <v>20</v>
      </c>
      <c r="C10" s="2">
        <f>SUMIFS(Movimentação!F:F,Movimentação!E:E,Estoque!A10,Movimentação!D:D,"ENTRADA")</f>
        <v>0</v>
      </c>
      <c r="D10" s="2">
        <f>SUMIFS(Movimentação!F:F,Movimentação!E:E,Estoque!A10,Movimentação!D:D,"SAÍDA")</f>
        <v>0</v>
      </c>
      <c r="E10" s="5">
        <f t="shared" si="0"/>
        <v>20</v>
      </c>
      <c r="Q10"/>
      <c r="R10"/>
    </row>
    <row r="11" spans="1:18" x14ac:dyDescent="0.25">
      <c r="A11" s="4" t="s">
        <v>389</v>
      </c>
      <c r="B11" s="1">
        <v>40</v>
      </c>
      <c r="C11" s="2">
        <f>SUMIFS(Movimentação!F:F,Movimentação!E:E,Estoque!A11,Movimentação!D:D,"ENTRADA")</f>
        <v>0</v>
      </c>
      <c r="D11" s="2">
        <f>SUMIFS(Movimentação!F:F,Movimentação!E:E,Estoque!A11,Movimentação!D:D,"SAÍDA")</f>
        <v>1</v>
      </c>
      <c r="E11" s="5">
        <f t="shared" si="0"/>
        <v>39</v>
      </c>
      <c r="Q11"/>
      <c r="R11"/>
    </row>
    <row r="12" spans="1:18" x14ac:dyDescent="0.25">
      <c r="A12" s="4" t="s">
        <v>390</v>
      </c>
      <c r="B12" s="1"/>
      <c r="C12" s="2">
        <f>SUMIFS(Movimentação!F:F,Movimentação!E:E,Estoque!A12,Movimentação!D:D,"ENTRADA")</f>
        <v>0</v>
      </c>
      <c r="D12" s="2">
        <f>SUMIFS(Movimentação!F:F,Movimentação!E:E,Estoque!A12,Movimentação!D:D,"SAÍDA")</f>
        <v>0</v>
      </c>
      <c r="E12" s="5">
        <f t="shared" si="0"/>
        <v>0</v>
      </c>
      <c r="Q12"/>
      <c r="R12"/>
    </row>
    <row r="13" spans="1:18" x14ac:dyDescent="0.25">
      <c r="A13" s="4" t="s">
        <v>378</v>
      </c>
      <c r="B13" s="1">
        <v>10</v>
      </c>
      <c r="C13" s="2">
        <f>SUMIFS(Movimentação!F:F,Movimentação!E:E,Estoque!A13,Movimentação!D:D,"ENTRADA")</f>
        <v>0</v>
      </c>
      <c r="D13" s="2">
        <f>SUMIFS(Movimentação!F:F,Movimentação!E:E,Estoque!A13,Movimentação!D:D,"SAÍDA")</f>
        <v>0</v>
      </c>
      <c r="E13" s="5">
        <f t="shared" si="0"/>
        <v>10</v>
      </c>
      <c r="Q13"/>
      <c r="R13"/>
    </row>
    <row r="14" spans="1:18" x14ac:dyDescent="0.25">
      <c r="A14" s="4" t="s">
        <v>27</v>
      </c>
      <c r="B14" s="1"/>
      <c r="C14" s="2">
        <f>SUMIFS(Movimentação!F:F,Movimentação!E:E,Estoque!A14,Movimentação!D:D,"ENTRADA")</f>
        <v>396</v>
      </c>
      <c r="D14" s="2">
        <f>SUMIFS(Movimentação!F:F,Movimentação!E:E,Estoque!A14,Movimentação!D:D,"SAÍDA")</f>
        <v>249</v>
      </c>
      <c r="E14" s="5">
        <f t="shared" si="0"/>
        <v>147</v>
      </c>
      <c r="Q14"/>
      <c r="R14"/>
    </row>
    <row r="15" spans="1:18" x14ac:dyDescent="0.25">
      <c r="A15" s="4" t="s">
        <v>325</v>
      </c>
      <c r="B15" s="1">
        <v>30</v>
      </c>
      <c r="C15" s="2">
        <f>SUMIFS(Movimentação!F:F,Movimentação!E:E,Estoque!A15,Movimentação!D:D,"ENTRADA")</f>
        <v>0</v>
      </c>
      <c r="D15" s="2">
        <f>SUMIFS(Movimentação!F:F,Movimentação!E:E,Estoque!A15,Movimentação!D:D,"SAÍDA")</f>
        <v>23</v>
      </c>
      <c r="E15" s="5">
        <f t="shared" si="0"/>
        <v>7</v>
      </c>
      <c r="Q15"/>
      <c r="R15"/>
    </row>
    <row r="16" spans="1:18" x14ac:dyDescent="0.25">
      <c r="A16" s="4" t="s">
        <v>90</v>
      </c>
      <c r="B16" s="1">
        <v>3</v>
      </c>
      <c r="C16" s="2">
        <f>SUMIFS(Movimentação!F:F,Movimentação!E:E,Estoque!A16,Movimentação!D:D,"ENTRADA")</f>
        <v>30</v>
      </c>
      <c r="D16" s="2">
        <f>SUMIFS(Movimentação!F:F,Movimentação!E:E,Estoque!A16,Movimentação!D:D,"SAÍDA")</f>
        <v>7</v>
      </c>
      <c r="E16" s="5">
        <f t="shared" si="0"/>
        <v>26</v>
      </c>
      <c r="Q16"/>
      <c r="R16"/>
    </row>
    <row r="17" spans="1:18" x14ac:dyDescent="0.25">
      <c r="A17" s="4" t="s">
        <v>83</v>
      </c>
      <c r="B17" s="1">
        <v>9</v>
      </c>
      <c r="C17" s="2">
        <f>SUMIFS(Movimentação!F:F,Movimentação!E:E,Estoque!A17,Movimentação!D:D,"ENTRADA")</f>
        <v>0</v>
      </c>
      <c r="D17" s="2">
        <f>SUMIFS(Movimentação!F:F,Movimentação!E:E,Estoque!A17,Movimentação!D:D,"SAÍDA")</f>
        <v>0</v>
      </c>
      <c r="E17" s="5">
        <f t="shared" si="0"/>
        <v>9</v>
      </c>
      <c r="Q17"/>
      <c r="R17"/>
    </row>
    <row r="18" spans="1:18" outlineLevel="1" x14ac:dyDescent="0.25">
      <c r="A18" s="4" t="s">
        <v>68</v>
      </c>
      <c r="B18" s="1">
        <v>2</v>
      </c>
      <c r="C18" s="2">
        <f>SUMIFS(Movimentação!F:F,Movimentação!E:E,Estoque!A18,Movimentação!D:D,"ENTRADA")</f>
        <v>0</v>
      </c>
      <c r="D18" s="2">
        <f>SUMIFS(Movimentação!F:F,Movimentação!E:E,Estoque!A18,Movimentação!D:D,"SAÍDA")</f>
        <v>0</v>
      </c>
      <c r="E18" s="5">
        <f t="shared" si="0"/>
        <v>2</v>
      </c>
      <c r="Q18"/>
      <c r="R18"/>
    </row>
    <row r="19" spans="1:18" outlineLevel="1" x14ac:dyDescent="0.25">
      <c r="A19" s="4" t="s">
        <v>69</v>
      </c>
      <c r="B19" s="1">
        <v>1</v>
      </c>
      <c r="C19" s="2">
        <f>SUMIFS(Movimentação!F:F,Movimentação!E:E,Estoque!A19,Movimentação!D:D,"ENTRADA")</f>
        <v>0</v>
      </c>
      <c r="D19" s="2">
        <f>SUMIFS(Movimentação!F:F,Movimentação!E:E,Estoque!A19,Movimentação!D:D,"SAÍDA")</f>
        <v>0</v>
      </c>
      <c r="E19" s="5">
        <f t="shared" si="0"/>
        <v>1</v>
      </c>
      <c r="Q19"/>
      <c r="R19"/>
    </row>
    <row r="20" spans="1:18" outlineLevel="1" x14ac:dyDescent="0.25">
      <c r="A20" s="4" t="s">
        <v>57</v>
      </c>
      <c r="B20" s="1">
        <v>3</v>
      </c>
      <c r="C20" s="2">
        <f>SUMIFS(Movimentação!F:F,Movimentação!E:E,Estoque!A20,Movimentação!D:D,"ENTRADA")</f>
        <v>0</v>
      </c>
      <c r="D20" s="2">
        <f>SUMIFS(Movimentação!F:F,Movimentação!E:E,Estoque!A20,Movimentação!D:D,"SAÍDA")</f>
        <v>0</v>
      </c>
      <c r="E20" s="5">
        <f t="shared" si="0"/>
        <v>3</v>
      </c>
      <c r="Q20"/>
      <c r="R20"/>
    </row>
    <row r="21" spans="1:18" outlineLevel="1" x14ac:dyDescent="0.25">
      <c r="A21" s="6" t="s">
        <v>61</v>
      </c>
      <c r="B21" s="3">
        <v>2</v>
      </c>
      <c r="C21" s="2">
        <f>SUMIFS(Movimentação!F:F,Movimentação!E:E,Estoque!A21,Movimentação!D:D,"ENTRADA")</f>
        <v>0</v>
      </c>
      <c r="D21" s="2">
        <f>SUMIFS(Movimentação!F:F,Movimentação!E:E,Estoque!A21,Movimentação!D:D,"SAÍDA")</f>
        <v>0</v>
      </c>
      <c r="E21" s="5">
        <f t="shared" si="0"/>
        <v>2</v>
      </c>
      <c r="Q21"/>
      <c r="R21"/>
    </row>
    <row r="22" spans="1:18" outlineLevel="1" x14ac:dyDescent="0.25">
      <c r="A22" s="6" t="s">
        <v>65</v>
      </c>
      <c r="B22" s="3">
        <v>1</v>
      </c>
      <c r="C22" s="2">
        <f>SUMIFS(Movimentação!F:F,Movimentação!E:E,Estoque!A22,Movimentação!D:D,"ENTRADA")</f>
        <v>0</v>
      </c>
      <c r="D22" s="2">
        <f>SUMIFS(Movimentação!F:F,Movimentação!E:E,Estoque!A22,Movimentação!D:D,"SAÍDA")</f>
        <v>0</v>
      </c>
      <c r="E22" s="5">
        <f t="shared" si="0"/>
        <v>1</v>
      </c>
      <c r="Q22"/>
      <c r="R22"/>
    </row>
    <row r="23" spans="1:18" outlineLevel="1" x14ac:dyDescent="0.25">
      <c r="A23" s="6" t="s">
        <v>58</v>
      </c>
      <c r="B23" s="3">
        <v>1</v>
      </c>
      <c r="C23" s="2">
        <f>SUMIFS(Movimentação!F:F,Movimentação!E:E,Estoque!A23,Movimentação!D:D,"ENTRADA")</f>
        <v>0</v>
      </c>
      <c r="D23" s="2">
        <f>SUMIFS(Movimentação!F:F,Movimentação!E:E,Estoque!A23,Movimentação!D:D,"SAÍDA")</f>
        <v>0</v>
      </c>
      <c r="E23" s="5">
        <f t="shared" si="0"/>
        <v>1</v>
      </c>
      <c r="Q23"/>
      <c r="R23"/>
    </row>
    <row r="24" spans="1:18" outlineLevel="1" x14ac:dyDescent="0.25">
      <c r="A24" s="6" t="s">
        <v>63</v>
      </c>
      <c r="B24" s="3">
        <v>1</v>
      </c>
      <c r="C24" s="2">
        <f>SUMIFS(Movimentação!F:F,Movimentação!E:E,Estoque!A24,Movimentação!D:D,"ENTRADA")</f>
        <v>0</v>
      </c>
      <c r="D24" s="2">
        <f>SUMIFS(Movimentação!F:F,Movimentação!E:E,Estoque!A24,Movimentação!D:D,"SAÍDA")</f>
        <v>0</v>
      </c>
      <c r="E24" s="5">
        <f t="shared" si="0"/>
        <v>1</v>
      </c>
      <c r="Q24"/>
      <c r="R24"/>
    </row>
    <row r="25" spans="1:18" outlineLevel="1" x14ac:dyDescent="0.25">
      <c r="A25" s="6" t="s">
        <v>62</v>
      </c>
      <c r="B25" s="3">
        <v>2</v>
      </c>
      <c r="C25" s="2">
        <f>SUMIFS(Movimentação!F:F,Movimentação!E:E,Estoque!A25,Movimentação!D:D,"ENTRADA")</f>
        <v>0</v>
      </c>
      <c r="D25" s="2">
        <f>SUMIFS(Movimentação!F:F,Movimentação!E:E,Estoque!A25,Movimentação!D:D,"SAÍDA")</f>
        <v>0</v>
      </c>
      <c r="E25" s="5">
        <f t="shared" si="0"/>
        <v>2</v>
      </c>
      <c r="Q25"/>
      <c r="R25"/>
    </row>
    <row r="26" spans="1:18" outlineLevel="1" x14ac:dyDescent="0.25">
      <c r="A26" s="6" t="s">
        <v>56</v>
      </c>
      <c r="B26" s="3">
        <v>3</v>
      </c>
      <c r="C26" s="2">
        <f>SUMIFS(Movimentação!F:F,Movimentação!E:E,Estoque!A26,Movimentação!D:D,"ENTRADA")</f>
        <v>0</v>
      </c>
      <c r="D26" s="2">
        <f>SUMIFS(Movimentação!F:F,Movimentação!E:E,Estoque!A26,Movimentação!D:D,"SAÍDA")</f>
        <v>0</v>
      </c>
      <c r="E26" s="5">
        <f t="shared" si="0"/>
        <v>3</v>
      </c>
      <c r="Q26"/>
      <c r="R26"/>
    </row>
    <row r="27" spans="1:18" outlineLevel="1" x14ac:dyDescent="0.25">
      <c r="A27" s="6" t="s">
        <v>71</v>
      </c>
      <c r="B27" s="3">
        <v>5</v>
      </c>
      <c r="C27" s="2">
        <f>SUMIFS(Movimentação!F:F,Movimentação!E:E,Estoque!A27,Movimentação!D:D,"ENTRADA")</f>
        <v>0</v>
      </c>
      <c r="D27" s="2">
        <f>SUMIFS(Movimentação!F:F,Movimentação!E:E,Estoque!A27,Movimentação!D:D,"SAÍDA")</f>
        <v>0</v>
      </c>
      <c r="E27" s="5">
        <f t="shared" si="0"/>
        <v>5</v>
      </c>
      <c r="Q27"/>
      <c r="R27"/>
    </row>
    <row r="28" spans="1:18" outlineLevel="1" x14ac:dyDescent="0.25">
      <c r="A28" s="6" t="s">
        <v>73</v>
      </c>
      <c r="B28" s="3">
        <v>4</v>
      </c>
      <c r="C28" s="2">
        <f>SUMIFS(Movimentação!F:F,Movimentação!E:E,Estoque!A28,Movimentação!D:D,"ENTRADA")</f>
        <v>0</v>
      </c>
      <c r="D28" s="2">
        <f>SUMIFS(Movimentação!F:F,Movimentação!E:E,Estoque!A28,Movimentação!D:D,"SAÍDA")</f>
        <v>0</v>
      </c>
      <c r="E28" s="5">
        <f t="shared" si="0"/>
        <v>4</v>
      </c>
      <c r="Q28"/>
      <c r="R28"/>
    </row>
    <row r="29" spans="1:18" outlineLevel="1" x14ac:dyDescent="0.25">
      <c r="A29" s="6" t="s">
        <v>55</v>
      </c>
      <c r="B29" s="3">
        <v>4</v>
      </c>
      <c r="C29" s="2">
        <f>SUMIFS(Movimentação!F:F,Movimentação!E:E,Estoque!A29,Movimentação!D:D,"ENTRADA")</f>
        <v>0</v>
      </c>
      <c r="D29" s="2">
        <f>SUMIFS(Movimentação!F:F,Movimentação!E:E,Estoque!A29,Movimentação!D:D,"SAÍDA")</f>
        <v>0</v>
      </c>
      <c r="E29" s="5">
        <f t="shared" si="0"/>
        <v>4</v>
      </c>
      <c r="Q29"/>
      <c r="R29"/>
    </row>
    <row r="30" spans="1:18" outlineLevel="1" x14ac:dyDescent="0.25">
      <c r="A30" s="4" t="s">
        <v>60</v>
      </c>
      <c r="B30" s="1">
        <v>1</v>
      </c>
      <c r="C30" s="2">
        <f>SUMIFS(Movimentação!F:F,Movimentação!E:E,Estoque!A30,Movimentação!D:D,"ENTRADA")</f>
        <v>0</v>
      </c>
      <c r="D30" s="2">
        <f>SUMIFS(Movimentação!F:F,Movimentação!E:E,Estoque!A30,Movimentação!D:D,"SAÍDA")</f>
        <v>0</v>
      </c>
      <c r="E30" s="5">
        <f t="shared" si="0"/>
        <v>1</v>
      </c>
      <c r="Q30"/>
      <c r="R30"/>
    </row>
    <row r="31" spans="1:18" outlineLevel="1" x14ac:dyDescent="0.25">
      <c r="A31" s="4" t="s">
        <v>70</v>
      </c>
      <c r="B31" s="1">
        <v>4</v>
      </c>
      <c r="C31" s="2">
        <f>SUMIFS(Movimentação!F:F,Movimentação!E:E,Estoque!A31,Movimentação!D:D,"ENTRADA")</f>
        <v>0</v>
      </c>
      <c r="D31" s="2">
        <f>SUMIFS(Movimentação!F:F,Movimentação!E:E,Estoque!A31,Movimentação!D:D,"SAÍDA")</f>
        <v>0</v>
      </c>
      <c r="E31" s="5">
        <f t="shared" si="0"/>
        <v>4</v>
      </c>
      <c r="Q31"/>
      <c r="R31"/>
    </row>
    <row r="32" spans="1:18" outlineLevel="1" x14ac:dyDescent="0.25">
      <c r="A32" s="4" t="s">
        <v>54</v>
      </c>
      <c r="B32" s="1">
        <v>1</v>
      </c>
      <c r="C32" s="2">
        <f>SUMIFS(Movimentação!F:F,Movimentação!E:E,Estoque!A32,Movimentação!D:D,"ENTRADA")</f>
        <v>0</v>
      </c>
      <c r="D32" s="2">
        <f>SUMIFS(Movimentação!F:F,Movimentação!E:E,Estoque!A32,Movimentação!D:D,"SAÍDA")</f>
        <v>0</v>
      </c>
      <c r="E32" s="5">
        <f t="shared" si="0"/>
        <v>1</v>
      </c>
      <c r="Q32"/>
      <c r="R32"/>
    </row>
    <row r="33" spans="1:18" outlineLevel="1" x14ac:dyDescent="0.25">
      <c r="A33" s="4" t="s">
        <v>66</v>
      </c>
      <c r="B33" s="1">
        <v>2</v>
      </c>
      <c r="C33" s="2">
        <f>SUMIFS(Movimentação!F:F,Movimentação!E:E,Estoque!A33,Movimentação!D:D,"ENTRADA")</f>
        <v>0</v>
      </c>
      <c r="D33" s="2">
        <f>SUMIFS(Movimentação!F:F,Movimentação!E:E,Estoque!A33,Movimentação!D:D,"SAÍDA")</f>
        <v>0</v>
      </c>
      <c r="E33" s="5">
        <f t="shared" si="0"/>
        <v>2</v>
      </c>
      <c r="Q33"/>
      <c r="R33"/>
    </row>
    <row r="34" spans="1:18" outlineLevel="1" x14ac:dyDescent="0.25">
      <c r="A34" s="1" t="s">
        <v>66</v>
      </c>
      <c r="B34" s="1">
        <v>1</v>
      </c>
      <c r="C34" s="2">
        <f>SUMIFS(Movimentação!F:F,Movimentação!E:E,Estoque!A34,Movimentação!D:D,"ENTRADA")</f>
        <v>0</v>
      </c>
      <c r="D34" s="2">
        <f>SUMIFS(Movimentação!F:F,Movimentação!E:E,Estoque!A34,Movimentação!D:D,"SAÍDA")</f>
        <v>0</v>
      </c>
      <c r="E34" s="5">
        <f t="shared" si="0"/>
        <v>1</v>
      </c>
      <c r="Q34"/>
      <c r="R34"/>
    </row>
    <row r="35" spans="1:18" outlineLevel="1" x14ac:dyDescent="0.25">
      <c r="A35" s="6" t="s">
        <v>72</v>
      </c>
      <c r="B35" s="3">
        <v>2</v>
      </c>
      <c r="C35" s="2">
        <f>SUMIFS(Movimentação!F:F,Movimentação!E:E,Estoque!A35,Movimentação!D:D,"ENTRADA")</f>
        <v>0</v>
      </c>
      <c r="D35" s="2">
        <f>SUMIFS(Movimentação!F:F,Movimentação!E:E,Estoque!A35,Movimentação!D:D,"SAÍDA")</f>
        <v>0</v>
      </c>
      <c r="E35" s="5">
        <f t="shared" si="0"/>
        <v>2</v>
      </c>
      <c r="Q35"/>
      <c r="R35"/>
    </row>
    <row r="36" spans="1:18" outlineLevel="1" x14ac:dyDescent="0.25">
      <c r="A36" s="1" t="s">
        <v>64</v>
      </c>
      <c r="B36" s="3">
        <v>1</v>
      </c>
      <c r="C36" s="2">
        <f>SUMIFS(Movimentação!F:F,Movimentação!E:E,Estoque!A36,Movimentação!D:D,"ENTRADA")</f>
        <v>0</v>
      </c>
      <c r="D36" s="2">
        <f>SUMIFS(Movimentação!F:F,Movimentação!E:E,Estoque!A36,Movimentação!D:D,"SAÍDA")</f>
        <v>0</v>
      </c>
      <c r="E36" s="5">
        <f t="shared" si="0"/>
        <v>1</v>
      </c>
      <c r="Q36"/>
      <c r="R36"/>
    </row>
    <row r="37" spans="1:18" outlineLevel="1" x14ac:dyDescent="0.25">
      <c r="A37" s="1" t="s">
        <v>67</v>
      </c>
      <c r="B37" s="1">
        <v>1</v>
      </c>
      <c r="C37" s="2">
        <f>SUMIFS(Movimentação!F:F,Movimentação!E:E,Estoque!A37,Movimentação!D:D,"ENTRADA")</f>
        <v>0</v>
      </c>
      <c r="D37" s="2">
        <f>SUMIFS(Movimentação!F:F,Movimentação!E:E,Estoque!A37,Movimentação!D:D,"SAÍDA")</f>
        <v>0</v>
      </c>
      <c r="E37" s="5">
        <f t="shared" si="0"/>
        <v>1</v>
      </c>
      <c r="Q37"/>
      <c r="R37"/>
    </row>
    <row r="38" spans="1:18" outlineLevel="1" x14ac:dyDescent="0.25">
      <c r="A38" s="4" t="s">
        <v>53</v>
      </c>
      <c r="B38" s="1">
        <v>1</v>
      </c>
      <c r="C38" s="2">
        <f>SUMIFS(Movimentação!F:F,Movimentação!E:E,Estoque!A38,Movimentação!D:D,"ENTRADA")</f>
        <v>0</v>
      </c>
      <c r="D38" s="2">
        <f>SUMIFS(Movimentação!F:F,Movimentação!E:E,Estoque!A38,Movimentação!D:D,"SAÍDA")</f>
        <v>0</v>
      </c>
      <c r="E38" s="5">
        <f t="shared" si="0"/>
        <v>1</v>
      </c>
      <c r="Q38"/>
      <c r="R38"/>
    </row>
    <row r="39" spans="1:18" outlineLevel="1" x14ac:dyDescent="0.25">
      <c r="A39" s="6" t="s">
        <v>59</v>
      </c>
      <c r="B39" s="3">
        <v>1</v>
      </c>
      <c r="C39" s="2">
        <f>SUMIFS(Movimentação!F:F,Movimentação!E:E,Estoque!A39,Movimentação!D:D,"ENTRADA")</f>
        <v>0</v>
      </c>
      <c r="D39" s="2">
        <f>SUMIFS(Movimentação!F:F,Movimentação!E:E,Estoque!A39,Movimentação!D:D,"SAÍDA")</f>
        <v>0</v>
      </c>
      <c r="E39" s="5">
        <f t="shared" si="0"/>
        <v>1</v>
      </c>
      <c r="Q39"/>
      <c r="R39"/>
    </row>
    <row r="40" spans="1:18" x14ac:dyDescent="0.25">
      <c r="A40" s="6" t="s">
        <v>82</v>
      </c>
      <c r="B40" s="3">
        <v>1</v>
      </c>
      <c r="C40" s="2">
        <f>SUMIFS(Movimentação!F:F,Movimentação!E:E,Estoque!A40,Movimentação!D:D,"ENTRADA")</f>
        <v>10</v>
      </c>
      <c r="D40" s="2">
        <f>SUMIFS(Movimentação!F:F,Movimentação!E:E,Estoque!A40,Movimentação!D:D,"SAÍDA")</f>
        <v>0</v>
      </c>
      <c r="E40" s="5">
        <f t="shared" si="0"/>
        <v>11</v>
      </c>
      <c r="Q40"/>
      <c r="R40"/>
    </row>
    <row r="41" spans="1:18" x14ac:dyDescent="0.25">
      <c r="A41" s="6" t="s">
        <v>81</v>
      </c>
      <c r="B41" s="3">
        <v>5</v>
      </c>
      <c r="C41" s="2">
        <f>SUMIFS(Movimentação!F:F,Movimentação!E:E,Estoque!A41,Movimentação!D:D,"ENTRADA")</f>
        <v>19</v>
      </c>
      <c r="D41" s="2">
        <f>SUMIFS(Movimentação!F:F,Movimentação!E:E,Estoque!A41,Movimentação!D:D,"SAÍDA")</f>
        <v>10</v>
      </c>
      <c r="E41" s="5">
        <f t="shared" si="0"/>
        <v>14</v>
      </c>
      <c r="Q41"/>
      <c r="R41"/>
    </row>
    <row r="42" spans="1:18" x14ac:dyDescent="0.25">
      <c r="A42" s="6" t="s">
        <v>343</v>
      </c>
      <c r="B42" s="3">
        <v>20</v>
      </c>
      <c r="C42" s="2">
        <f>SUMIFS(Movimentação!F:F,Movimentação!E:E,Estoque!A42,Movimentação!D:D,"ENTRADA")</f>
        <v>0</v>
      </c>
      <c r="D42" s="2">
        <f>SUMIFS(Movimentação!F:F,Movimentação!E:E,Estoque!A42,Movimentação!D:D,"SAÍDA")</f>
        <v>6</v>
      </c>
      <c r="E42" s="5">
        <f t="shared" si="0"/>
        <v>14</v>
      </c>
      <c r="Q42"/>
      <c r="R42"/>
    </row>
    <row r="43" spans="1:18" x14ac:dyDescent="0.25">
      <c r="A43" s="6" t="s">
        <v>372</v>
      </c>
      <c r="B43" s="3">
        <v>2</v>
      </c>
      <c r="C43" s="2">
        <f>SUMIFS(Movimentação!F:F,Movimentação!E:E,Estoque!A43,Movimentação!D:D,"ENTRADA")</f>
        <v>0</v>
      </c>
      <c r="D43" s="2">
        <f>SUMIFS(Movimentação!F:F,Movimentação!E:E,Estoque!A43,Movimentação!D:D,"SAÍDA")</f>
        <v>0</v>
      </c>
      <c r="E43" s="5">
        <f t="shared" si="0"/>
        <v>2</v>
      </c>
      <c r="Q43"/>
      <c r="R43"/>
    </row>
    <row r="44" spans="1:18" x14ac:dyDescent="0.25">
      <c r="A44" s="4" t="s">
        <v>385</v>
      </c>
      <c r="B44" s="1">
        <v>5</v>
      </c>
      <c r="C44" s="2">
        <f>SUMIFS(Movimentação!F:F,Movimentação!E:E,Estoque!A44,Movimentação!D:D,"ENTRADA")</f>
        <v>0</v>
      </c>
      <c r="D44" s="2">
        <f>SUMIFS(Movimentação!F:F,Movimentação!E:E,Estoque!A44,Movimentação!D:D,"SAÍDA")</f>
        <v>1</v>
      </c>
      <c r="E44" s="5">
        <f t="shared" si="0"/>
        <v>4</v>
      </c>
      <c r="Q44"/>
      <c r="R44"/>
    </row>
    <row r="45" spans="1:18" x14ac:dyDescent="0.25">
      <c r="A45" s="4" t="s">
        <v>363</v>
      </c>
      <c r="B45" s="1">
        <v>84</v>
      </c>
      <c r="C45" s="2">
        <f>SUMIFS(Movimentação!F:F,Movimentação!E:E,Estoque!A45,Movimentação!D:D,"ENTRADA")</f>
        <v>0</v>
      </c>
      <c r="D45" s="2">
        <f>SUMIFS(Movimentação!F:F,Movimentação!E:E,Estoque!A45,Movimentação!D:D,"SAÍDA")</f>
        <v>6</v>
      </c>
      <c r="E45" s="5">
        <f t="shared" si="0"/>
        <v>78</v>
      </c>
      <c r="Q45"/>
      <c r="R45"/>
    </row>
    <row r="46" spans="1:18" x14ac:dyDescent="0.25">
      <c r="A46" s="4" t="s">
        <v>360</v>
      </c>
      <c r="B46" s="1">
        <v>9</v>
      </c>
      <c r="C46" s="2">
        <f>SUMIFS(Movimentação!F:F,Movimentação!E:E,Estoque!A46,Movimentação!D:D,"ENTRADA")</f>
        <v>0</v>
      </c>
      <c r="D46" s="2">
        <f>SUMIFS(Movimentação!F:F,Movimentação!E:E,Estoque!A46,Movimentação!D:D,"SAÍDA")</f>
        <v>2</v>
      </c>
      <c r="E46" s="5">
        <f t="shared" si="0"/>
        <v>7</v>
      </c>
      <c r="Q46"/>
      <c r="R46"/>
    </row>
    <row r="47" spans="1:18" x14ac:dyDescent="0.25">
      <c r="A47" s="4" t="s">
        <v>357</v>
      </c>
      <c r="B47" s="1">
        <v>55</v>
      </c>
      <c r="C47" s="2">
        <f>SUMIFS(Movimentação!F:F,Movimentação!E:E,Estoque!A47,Movimentação!D:D,"ENTRADA")</f>
        <v>0</v>
      </c>
      <c r="D47" s="2">
        <f>SUMIFS(Movimentação!F:F,Movimentação!E:E,Estoque!A47,Movimentação!D:D,"SAÍDA")</f>
        <v>0</v>
      </c>
      <c r="E47" s="5">
        <f t="shared" si="0"/>
        <v>55</v>
      </c>
      <c r="Q47"/>
      <c r="R47"/>
    </row>
    <row r="48" spans="1:18" x14ac:dyDescent="0.25">
      <c r="A48" s="4" t="s">
        <v>84</v>
      </c>
      <c r="B48" s="1">
        <v>3</v>
      </c>
      <c r="C48" s="2">
        <f>SUMIFS(Movimentação!F:F,Movimentação!E:E,Estoque!A48,Movimentação!D:D,"ENTRADA")</f>
        <v>0</v>
      </c>
      <c r="D48" s="2">
        <f>SUMIFS(Movimentação!F:F,Movimentação!E:E,Estoque!A48,Movimentação!D:D,"SAÍDA")</f>
        <v>1</v>
      </c>
      <c r="E48" s="5">
        <f t="shared" si="0"/>
        <v>2</v>
      </c>
      <c r="Q48"/>
      <c r="R48"/>
    </row>
    <row r="49" spans="1:18" x14ac:dyDescent="0.25">
      <c r="A49" s="4" t="s">
        <v>370</v>
      </c>
      <c r="B49" s="1">
        <v>60</v>
      </c>
      <c r="C49" s="2">
        <f>SUMIFS(Movimentação!F:F,Movimentação!E:E,Estoque!A49,Movimentação!D:D,"ENTRADA")</f>
        <v>0</v>
      </c>
      <c r="D49" s="2">
        <f>SUMIFS(Movimentação!F:F,Movimentação!E:E,Estoque!A49,Movimentação!D:D,"SAÍDA")</f>
        <v>0</v>
      </c>
      <c r="E49" s="5">
        <f t="shared" si="0"/>
        <v>60</v>
      </c>
      <c r="Q49"/>
      <c r="R49"/>
    </row>
    <row r="50" spans="1:18" x14ac:dyDescent="0.25">
      <c r="A50" s="4" t="s">
        <v>383</v>
      </c>
      <c r="B50" s="1">
        <v>14</v>
      </c>
      <c r="C50" s="2">
        <f>SUMIFS(Movimentação!F:F,Movimentação!E:E,Estoque!A50,Movimentação!D:D,"ENTRADA")</f>
        <v>0</v>
      </c>
      <c r="D50" s="2">
        <f>SUMIFS(Movimentação!F:F,Movimentação!E:E,Estoque!A50,Movimentação!D:D,"SAÍDA")</f>
        <v>0</v>
      </c>
      <c r="E50" s="5">
        <f t="shared" si="0"/>
        <v>14</v>
      </c>
      <c r="Q50"/>
      <c r="R50"/>
    </row>
    <row r="51" spans="1:18" x14ac:dyDescent="0.25">
      <c r="A51" s="4" t="s">
        <v>374</v>
      </c>
      <c r="B51" s="1">
        <v>2</v>
      </c>
      <c r="C51" s="2">
        <f>SUMIFS(Movimentação!F:F,Movimentação!E:E,Estoque!A51,Movimentação!D:D,"ENTRADA")</f>
        <v>0</v>
      </c>
      <c r="D51" s="2">
        <f>SUMIFS(Movimentação!F:F,Movimentação!E:E,Estoque!A51,Movimentação!D:D,"SAÍDA")</f>
        <v>0</v>
      </c>
      <c r="E51" s="5">
        <f t="shared" si="0"/>
        <v>2</v>
      </c>
      <c r="Q51"/>
      <c r="R51"/>
    </row>
    <row r="52" spans="1:18" x14ac:dyDescent="0.25">
      <c r="A52" s="4" t="s">
        <v>397</v>
      </c>
      <c r="B52" s="1">
        <v>12</v>
      </c>
      <c r="C52" s="2">
        <f>SUMIFS(Movimentação!F:F,Movimentação!E:E,Estoque!A52,Movimentação!D:D,"ENTRADA")</f>
        <v>0</v>
      </c>
      <c r="D52" s="2">
        <f>SUMIFS(Movimentação!F:F,Movimentação!E:E,Estoque!A52,Movimentação!D:D,"SAÍDA")</f>
        <v>1</v>
      </c>
      <c r="E52" s="5">
        <f t="shared" si="0"/>
        <v>11</v>
      </c>
      <c r="Q52"/>
      <c r="R52"/>
    </row>
    <row r="53" spans="1:18" x14ac:dyDescent="0.25">
      <c r="A53" s="4" t="s">
        <v>364</v>
      </c>
      <c r="B53" s="1">
        <v>67</v>
      </c>
      <c r="C53" s="2">
        <f>SUMIFS(Movimentação!F:F,Movimentação!E:E,Estoque!A53,Movimentação!D:D,"ENTRADA")</f>
        <v>0</v>
      </c>
      <c r="D53" s="2">
        <f>SUMIFS(Movimentação!F:F,Movimentação!E:E,Estoque!A53,Movimentação!D:D,"SAÍDA")</f>
        <v>0</v>
      </c>
      <c r="E53" s="5">
        <f t="shared" si="0"/>
        <v>67</v>
      </c>
      <c r="Q53"/>
      <c r="R53"/>
    </row>
    <row r="54" spans="1:18" x14ac:dyDescent="0.25">
      <c r="A54" s="4" t="s">
        <v>361</v>
      </c>
      <c r="B54" s="1">
        <v>15</v>
      </c>
      <c r="C54" s="2">
        <f>SUMIFS(Movimentação!F:F,Movimentação!E:E,Estoque!A54,Movimentação!D:D,"ENTRADA")</f>
        <v>0</v>
      </c>
      <c r="D54" s="2">
        <f>SUMIFS(Movimentação!F:F,Movimentação!E:E,Estoque!A54,Movimentação!D:D,"SAÍDA")</f>
        <v>0</v>
      </c>
      <c r="E54" s="5">
        <f t="shared" si="0"/>
        <v>15</v>
      </c>
      <c r="Q54"/>
      <c r="R54"/>
    </row>
    <row r="55" spans="1:18" x14ac:dyDescent="0.25">
      <c r="A55" s="4" t="s">
        <v>358</v>
      </c>
      <c r="B55" s="1">
        <v>55</v>
      </c>
      <c r="C55" s="2">
        <f>SUMIFS(Movimentação!F:F,Movimentação!E:E,Estoque!A55,Movimentação!D:D,"ENTRADA")</f>
        <v>0</v>
      </c>
      <c r="D55" s="2">
        <f>SUMIFS(Movimentação!F:F,Movimentação!E:E,Estoque!A55,Movimentação!D:D,"SAÍDA")</f>
        <v>0</v>
      </c>
      <c r="E55" s="5">
        <f t="shared" si="0"/>
        <v>55</v>
      </c>
      <c r="Q55"/>
      <c r="R55"/>
    </row>
    <row r="56" spans="1:18" x14ac:dyDescent="0.25">
      <c r="A56" s="4" t="s">
        <v>353</v>
      </c>
      <c r="B56" s="1">
        <v>5</v>
      </c>
      <c r="C56" s="2">
        <f>SUMIFS(Movimentação!F:F,Movimentação!E:E,Estoque!A56,Movimentação!D:D,"ENTRADA")</f>
        <v>10</v>
      </c>
      <c r="D56" s="2">
        <f>SUMIFS(Movimentação!F:F,Movimentação!E:E,Estoque!A56,Movimentação!D:D,"SAÍDA")</f>
        <v>5</v>
      </c>
      <c r="E56" s="5">
        <f t="shared" si="0"/>
        <v>10</v>
      </c>
      <c r="Q56"/>
      <c r="R56"/>
    </row>
    <row r="57" spans="1:18" x14ac:dyDescent="0.25">
      <c r="A57" s="4" t="s">
        <v>367</v>
      </c>
      <c r="B57" s="1">
        <v>20</v>
      </c>
      <c r="C57" s="2">
        <f>SUMIFS(Movimentação!F:F,Movimentação!E:E,Estoque!A57,Movimentação!D:D,"ENTRADA")</f>
        <v>0</v>
      </c>
      <c r="D57" s="2">
        <f>SUMIFS(Movimentação!F:F,Movimentação!E:E,Estoque!A57,Movimentação!D:D,"SAÍDA")</f>
        <v>1</v>
      </c>
      <c r="E57" s="5">
        <f t="shared" si="0"/>
        <v>19</v>
      </c>
      <c r="Q57"/>
      <c r="R57"/>
    </row>
    <row r="58" spans="1:18" x14ac:dyDescent="0.25">
      <c r="A58" s="4" t="s">
        <v>373</v>
      </c>
      <c r="B58" s="1">
        <v>1</v>
      </c>
      <c r="C58" s="2">
        <f>SUMIFS(Movimentação!F:F,Movimentação!E:E,Estoque!A58,Movimentação!D:D,"ENTRADA")</f>
        <v>0</v>
      </c>
      <c r="D58" s="2">
        <f>SUMIFS(Movimentação!F:F,Movimentação!E:E,Estoque!A58,Movimentação!D:D,"SAÍDA")</f>
        <v>0</v>
      </c>
      <c r="E58" s="5">
        <f t="shared" si="0"/>
        <v>1</v>
      </c>
      <c r="Q58"/>
      <c r="R58"/>
    </row>
    <row r="59" spans="1:18" x14ac:dyDescent="0.25">
      <c r="A59" s="4" t="s">
        <v>375</v>
      </c>
      <c r="B59" s="1">
        <v>10</v>
      </c>
      <c r="C59" s="2">
        <f>SUMIFS(Movimentação!F:F,Movimentação!E:E,Estoque!A59,Movimentação!D:D,"ENTRADA")</f>
        <v>0</v>
      </c>
      <c r="D59" s="2">
        <f>SUMIFS(Movimentação!F:F,Movimentação!E:E,Estoque!A59,Movimentação!D:D,"SAÍDA")</f>
        <v>0</v>
      </c>
      <c r="E59" s="5">
        <f t="shared" si="0"/>
        <v>10</v>
      </c>
      <c r="Q59"/>
      <c r="R59"/>
    </row>
    <row r="60" spans="1:18" x14ac:dyDescent="0.25">
      <c r="A60" s="4" t="s">
        <v>369</v>
      </c>
      <c r="B60" s="1">
        <v>14</v>
      </c>
      <c r="C60" s="2">
        <f>SUMIFS(Movimentação!F:F,Movimentação!E:E,Estoque!A60,Movimentação!D:D,"ENTRADA")</f>
        <v>0</v>
      </c>
      <c r="D60" s="2">
        <f>SUMIFS(Movimentação!F:F,Movimentação!E:E,Estoque!A60,Movimentação!D:D,"SAÍDA")</f>
        <v>0</v>
      </c>
      <c r="E60" s="5">
        <f t="shared" si="0"/>
        <v>14</v>
      </c>
      <c r="Q60"/>
      <c r="R60"/>
    </row>
    <row r="61" spans="1:18" x14ac:dyDescent="0.25">
      <c r="A61" s="4" t="s">
        <v>371</v>
      </c>
      <c r="B61" s="1">
        <v>66</v>
      </c>
      <c r="C61" s="2">
        <f>SUMIFS(Movimentação!F:F,Movimentação!E:E,Estoque!A61,Movimentação!D:D,"ENTRADA")</f>
        <v>0</v>
      </c>
      <c r="D61" s="2">
        <f>SUMIFS(Movimentação!F:F,Movimentação!E:E,Estoque!A61,Movimentação!D:D,"SAÍDA")</f>
        <v>0</v>
      </c>
      <c r="E61" s="5">
        <f t="shared" si="0"/>
        <v>66</v>
      </c>
      <c r="Q61"/>
      <c r="R61"/>
    </row>
    <row r="62" spans="1:18" x14ac:dyDescent="0.25">
      <c r="A62" s="4" t="s">
        <v>384</v>
      </c>
      <c r="B62" s="1">
        <v>10</v>
      </c>
      <c r="C62" s="2">
        <f>SUMIFS(Movimentação!F:F,Movimentação!E:E,Estoque!A62,Movimentação!D:D,"ENTRADA")</f>
        <v>0</v>
      </c>
      <c r="D62" s="2">
        <f>SUMIFS(Movimentação!F:F,Movimentação!E:E,Estoque!A62,Movimentação!D:D,"SAÍDA")</f>
        <v>0</v>
      </c>
      <c r="E62" s="5">
        <f t="shared" si="0"/>
        <v>10</v>
      </c>
      <c r="Q62"/>
      <c r="R62"/>
    </row>
    <row r="63" spans="1:18" outlineLevel="1" collapsed="1" x14ac:dyDescent="0.25">
      <c r="A63" s="4" t="s">
        <v>39</v>
      </c>
      <c r="B63" s="1">
        <v>1</v>
      </c>
      <c r="C63" s="2">
        <f>SUMIFS(Movimentação!F:F,Movimentação!E:E,Estoque!A63,Movimentação!D:D,"ENTRADA")</f>
        <v>0</v>
      </c>
      <c r="D63" s="2">
        <f>SUMIFS(Movimentação!F:F,Movimentação!E:E,Estoque!A63,Movimentação!D:D,"SAÍDA")</f>
        <v>0</v>
      </c>
      <c r="E63" s="5">
        <f t="shared" si="0"/>
        <v>1</v>
      </c>
      <c r="Q63"/>
      <c r="R63"/>
    </row>
    <row r="64" spans="1:18" x14ac:dyDescent="0.25">
      <c r="A64" s="4" t="s">
        <v>1</v>
      </c>
      <c r="B64" s="1">
        <v>12</v>
      </c>
      <c r="C64" s="2">
        <f>SUMIFS(Movimentação!F:F,Movimentação!E:E,Estoque!A64,Movimentação!D:D,"ENTRADA")</f>
        <v>163</v>
      </c>
      <c r="D64" s="2">
        <f>SUMIFS(Movimentação!F:F,Movimentação!E:E,Estoque!A64,Movimentação!D:D,"SAÍDA")</f>
        <v>147</v>
      </c>
      <c r="E64" s="5">
        <f t="shared" si="0"/>
        <v>28</v>
      </c>
      <c r="Q64"/>
      <c r="R64"/>
    </row>
    <row r="65" spans="1:18" x14ac:dyDescent="0.25">
      <c r="A65" s="4" t="s">
        <v>0</v>
      </c>
      <c r="B65" s="1">
        <v>12</v>
      </c>
      <c r="C65" s="2">
        <f>SUMIFS(Movimentação!F:F,Movimentação!E:E,Estoque!A65,Movimentação!D:D,"ENTRADA")</f>
        <v>144</v>
      </c>
      <c r="D65" s="2">
        <f>SUMIFS(Movimentação!F:F,Movimentação!E:E,Estoque!A65,Movimentação!D:D,"SAÍDA")</f>
        <v>119</v>
      </c>
      <c r="E65" s="5">
        <f t="shared" si="0"/>
        <v>37</v>
      </c>
      <c r="Q65"/>
      <c r="R65"/>
    </row>
    <row r="66" spans="1:18" x14ac:dyDescent="0.25">
      <c r="A66" s="1" t="s">
        <v>163</v>
      </c>
      <c r="B66" s="1"/>
      <c r="C66" s="2">
        <f>SUMIFS(Movimentação!F:F,Movimentação!E:E,Estoque!A66,Movimentação!D:D,"ENTRADA")</f>
        <v>12</v>
      </c>
      <c r="D66" s="2">
        <f>SUMIFS(Movimentação!F:F,Movimentação!E:E,Estoque!A66,Movimentação!D:D,"SAÍDA")</f>
        <v>0</v>
      </c>
      <c r="E66" s="5">
        <f t="shared" si="0"/>
        <v>12</v>
      </c>
      <c r="Q66"/>
      <c r="R66"/>
    </row>
    <row r="67" spans="1:18" collapsed="1" x14ac:dyDescent="0.25">
      <c r="A67" s="1" t="s">
        <v>162</v>
      </c>
      <c r="B67" s="1"/>
      <c r="C67" s="2">
        <f>SUMIFS(Movimentação!F:F,Movimentação!E:E,Estoque!A67,Movimentação!D:D,"ENTRADA")</f>
        <v>0</v>
      </c>
      <c r="D67" s="2">
        <f>SUMIFS(Movimentação!F:F,Movimentação!E:E,Estoque!A67,Movimentação!D:D,"SAÍDA")</f>
        <v>1</v>
      </c>
      <c r="E67" s="5">
        <f t="shared" ref="E67:E130" si="1">B67+C67-D67</f>
        <v>-1</v>
      </c>
      <c r="Q67"/>
      <c r="R67"/>
    </row>
    <row r="68" spans="1:18" x14ac:dyDescent="0.25">
      <c r="A68" s="4" t="s">
        <v>376</v>
      </c>
      <c r="B68" s="1">
        <v>10</v>
      </c>
      <c r="C68" s="2">
        <f>SUMIFS(Movimentação!F:F,Movimentação!E:E,Estoque!A68,Movimentação!D:D,"ENTRADA")</f>
        <v>0</v>
      </c>
      <c r="D68" s="2">
        <f>SUMIFS(Movimentação!F:F,Movimentação!E:E,Estoque!A68,Movimentação!D:D,"SAÍDA")</f>
        <v>0</v>
      </c>
      <c r="E68" s="5">
        <f t="shared" si="1"/>
        <v>10</v>
      </c>
      <c r="Q68"/>
      <c r="R68"/>
    </row>
    <row r="69" spans="1:18" x14ac:dyDescent="0.25">
      <c r="A69" s="6" t="s">
        <v>105</v>
      </c>
      <c r="B69" s="3"/>
      <c r="C69" s="2">
        <f>SUMIFS(Movimentação!F:F,Movimentação!E:E,Estoque!A69,Movimentação!D:D,"ENTRADA")</f>
        <v>17</v>
      </c>
      <c r="D69" s="2">
        <f>SUMIFS(Movimentação!F:F,Movimentação!E:E,Estoque!A69,Movimentação!D:D,"SAÍDA")</f>
        <v>5</v>
      </c>
      <c r="E69" s="5">
        <f t="shared" si="1"/>
        <v>12</v>
      </c>
      <c r="Q69"/>
      <c r="R69"/>
    </row>
    <row r="70" spans="1:18" x14ac:dyDescent="0.25">
      <c r="A70" s="6" t="s">
        <v>169</v>
      </c>
      <c r="B70" s="3"/>
      <c r="C70" s="2">
        <f>SUMIFS(Movimentação!F:F,Movimentação!E:E,Estoque!A70,Movimentação!D:D,"ENTRADA")</f>
        <v>759</v>
      </c>
      <c r="D70" s="2">
        <f>SUMIFS(Movimentação!F:F,Movimentação!E:E,Estoque!A70,Movimentação!D:D,"SAÍDA")</f>
        <v>319</v>
      </c>
      <c r="E70" s="5">
        <f t="shared" si="1"/>
        <v>440</v>
      </c>
      <c r="Q70"/>
      <c r="R70"/>
    </row>
    <row r="71" spans="1:18" x14ac:dyDescent="0.25">
      <c r="A71" s="6" t="s">
        <v>394</v>
      </c>
      <c r="B71" s="3">
        <v>102</v>
      </c>
      <c r="C71" s="2">
        <f>SUMIFS(Movimentação!F:F,Movimentação!E:E,Estoque!A71,Movimentação!D:D,"ENTRADA")</f>
        <v>0</v>
      </c>
      <c r="D71" s="2">
        <f>SUMIFS(Movimentação!F:F,Movimentação!E:E,Estoque!A71,Movimentação!D:D,"SAÍDA")</f>
        <v>102</v>
      </c>
      <c r="E71" s="5">
        <f t="shared" si="1"/>
        <v>0</v>
      </c>
      <c r="Q71"/>
      <c r="R71"/>
    </row>
    <row r="72" spans="1:18" collapsed="1" x14ac:dyDescent="0.25">
      <c r="A72" s="6" t="s">
        <v>354</v>
      </c>
      <c r="B72" s="3">
        <v>22</v>
      </c>
      <c r="C72" s="2">
        <f>SUMIFS(Movimentação!F:F,Movimentação!E:E,Estoque!A72,Movimentação!D:D,"ENTRADA")</f>
        <v>0</v>
      </c>
      <c r="D72" s="2">
        <f>SUMIFS(Movimentação!F:F,Movimentação!E:E,Estoque!A72,Movimentação!D:D,"SAÍDA")</f>
        <v>7</v>
      </c>
      <c r="E72" s="5">
        <f t="shared" si="1"/>
        <v>15</v>
      </c>
      <c r="Q72"/>
      <c r="R72"/>
    </row>
    <row r="73" spans="1:18" x14ac:dyDescent="0.25">
      <c r="A73" s="6" t="s">
        <v>78</v>
      </c>
      <c r="B73" s="3">
        <v>21</v>
      </c>
      <c r="C73" s="2">
        <f>SUMIFS(Movimentação!F:F,Movimentação!E:E,Estoque!A73,Movimentação!D:D,"ENTRADA")</f>
        <v>83</v>
      </c>
      <c r="D73" s="2">
        <f>SUMIFS(Movimentação!F:F,Movimentação!E:E,Estoque!A73,Movimentação!D:D,"SAÍDA")</f>
        <v>70</v>
      </c>
      <c r="E73" s="5">
        <f t="shared" si="1"/>
        <v>34</v>
      </c>
      <c r="Q73"/>
      <c r="R73"/>
    </row>
    <row r="74" spans="1:18" x14ac:dyDescent="0.25">
      <c r="A74" s="6" t="s">
        <v>80</v>
      </c>
      <c r="B74" s="3">
        <v>0</v>
      </c>
      <c r="C74" s="2">
        <f>SUMIFS(Movimentação!F:F,Movimentação!E:E,Estoque!A74,Movimentação!D:D,"ENTRADA")</f>
        <v>1</v>
      </c>
      <c r="D74" s="2">
        <f>SUMIFS(Movimentação!F:F,Movimentação!E:E,Estoque!A74,Movimentação!D:D,"SAÍDA")</f>
        <v>1</v>
      </c>
      <c r="E74" s="5">
        <f t="shared" si="1"/>
        <v>0</v>
      </c>
      <c r="Q74"/>
      <c r="R74"/>
    </row>
    <row r="75" spans="1:18" x14ac:dyDescent="0.25">
      <c r="A75" s="6" t="s">
        <v>41</v>
      </c>
      <c r="B75" s="3">
        <v>1</v>
      </c>
      <c r="C75" s="2">
        <f>SUMIFS(Movimentação!F:F,Movimentação!E:E,Estoque!A75,Movimentação!D:D,"ENTRADA")</f>
        <v>0</v>
      </c>
      <c r="D75" s="2">
        <f>SUMIFS(Movimentação!F:F,Movimentação!E:E,Estoque!A75,Movimentação!D:D,"SAÍDA")</f>
        <v>0</v>
      </c>
      <c r="E75" s="5">
        <f t="shared" si="1"/>
        <v>1</v>
      </c>
      <c r="Q75"/>
      <c r="R75"/>
    </row>
    <row r="76" spans="1:18" x14ac:dyDescent="0.25">
      <c r="A76" s="6" t="s">
        <v>165</v>
      </c>
      <c r="B76" s="3"/>
      <c r="C76" s="2">
        <f>SUMIFS(Movimentação!F:F,Movimentação!E:E,Estoque!A76,Movimentação!D:D,"ENTRADA")</f>
        <v>12</v>
      </c>
      <c r="D76" s="2">
        <f>SUMIFS(Movimentação!F:F,Movimentação!E:E,Estoque!A76,Movimentação!D:D,"SAÍDA")</f>
        <v>0</v>
      </c>
      <c r="E76" s="5">
        <f t="shared" si="1"/>
        <v>12</v>
      </c>
      <c r="Q76"/>
      <c r="R76"/>
    </row>
    <row r="77" spans="1:18" x14ac:dyDescent="0.25">
      <c r="A77" s="6" t="s">
        <v>164</v>
      </c>
      <c r="B77" s="3"/>
      <c r="C77" s="2">
        <f>SUMIFS(Movimentação!F:F,Movimentação!E:E,Estoque!A77,Movimentação!D:D,"ENTRADA")</f>
        <v>12</v>
      </c>
      <c r="D77" s="2">
        <f>SUMIFS(Movimentação!F:F,Movimentação!E:E,Estoque!A77,Movimentação!D:D,"SAÍDA")</f>
        <v>0</v>
      </c>
      <c r="E77" s="5">
        <f t="shared" si="1"/>
        <v>12</v>
      </c>
      <c r="Q77"/>
      <c r="R77"/>
    </row>
    <row r="78" spans="1:18" x14ac:dyDescent="0.25">
      <c r="A78" s="6" t="s">
        <v>342</v>
      </c>
      <c r="B78" s="3">
        <v>30</v>
      </c>
      <c r="C78" s="2">
        <f>SUMIFS(Movimentação!F:F,Movimentação!E:E,Estoque!A78,Movimentação!D:D,"ENTRADA")</f>
        <v>0</v>
      </c>
      <c r="D78" s="2">
        <f>SUMIFS(Movimentação!F:F,Movimentação!E:E,Estoque!A78,Movimentação!D:D,"SAÍDA")</f>
        <v>7</v>
      </c>
      <c r="E78" s="5">
        <f t="shared" si="1"/>
        <v>23</v>
      </c>
      <c r="Q78"/>
      <c r="R78"/>
    </row>
    <row r="79" spans="1:18" x14ac:dyDescent="0.25">
      <c r="A79" s="6" t="s">
        <v>341</v>
      </c>
      <c r="B79" s="3">
        <v>15</v>
      </c>
      <c r="C79" s="2">
        <f>SUMIFS(Movimentação!F:F,Movimentação!E:E,Estoque!A79,Movimentação!D:D,"ENTRADA")</f>
        <v>0</v>
      </c>
      <c r="D79" s="2">
        <f>SUMIFS(Movimentação!F:F,Movimentação!E:E,Estoque!A79,Movimentação!D:D,"SAÍDA")</f>
        <v>2</v>
      </c>
      <c r="E79" s="5">
        <f t="shared" si="1"/>
        <v>13</v>
      </c>
      <c r="Q79"/>
      <c r="R79"/>
    </row>
    <row r="80" spans="1:18" x14ac:dyDescent="0.25">
      <c r="A80" s="6" t="s">
        <v>174</v>
      </c>
      <c r="B80" s="3"/>
      <c r="C80" s="2">
        <f>SUMIFS(Movimentação!F:F,Movimentação!E:E,Estoque!A80,Movimentação!D:D,"ENTRADA")</f>
        <v>359</v>
      </c>
      <c r="D80" s="2">
        <f>SUMIFS(Movimentação!F:F,Movimentação!E:E,Estoque!A80,Movimentação!D:D,"SAÍDA")</f>
        <v>149</v>
      </c>
      <c r="E80" s="5">
        <f t="shared" si="1"/>
        <v>210</v>
      </c>
      <c r="Q80"/>
      <c r="R80"/>
    </row>
    <row r="81" spans="1:18" x14ac:dyDescent="0.25">
      <c r="A81" s="6" t="s">
        <v>304</v>
      </c>
      <c r="B81" s="3"/>
      <c r="C81" s="2">
        <f>SUMIFS(Movimentação!F:F,Movimentação!E:E,Estoque!A81,Movimentação!D:D,"ENTRADA")</f>
        <v>100</v>
      </c>
      <c r="D81" s="2">
        <f>SUMIFS(Movimentação!F:F,Movimentação!E:E,Estoque!A81,Movimentação!D:D,"SAÍDA")</f>
        <v>100</v>
      </c>
      <c r="E81" s="5">
        <f t="shared" si="1"/>
        <v>0</v>
      </c>
      <c r="Q81"/>
      <c r="R81"/>
    </row>
    <row r="82" spans="1:18" x14ac:dyDescent="0.25">
      <c r="A82" s="6" t="s">
        <v>346</v>
      </c>
      <c r="B82" s="3">
        <v>200</v>
      </c>
      <c r="C82" s="2">
        <f>SUMIFS(Movimentação!F:F,Movimentação!E:E,Estoque!A82,Movimentação!D:D,"ENTRADA")</f>
        <v>0</v>
      </c>
      <c r="D82" s="2">
        <f>SUMIFS(Movimentação!F:F,Movimentação!E:E,Estoque!A82,Movimentação!D:D,"SAÍDA")</f>
        <v>0</v>
      </c>
      <c r="E82" s="5">
        <f t="shared" si="1"/>
        <v>200</v>
      </c>
      <c r="Q82"/>
      <c r="R82"/>
    </row>
    <row r="83" spans="1:18" x14ac:dyDescent="0.25">
      <c r="A83" s="6" t="s">
        <v>392</v>
      </c>
      <c r="B83" s="3">
        <v>8</v>
      </c>
      <c r="C83" s="2">
        <f>SUMIFS(Movimentação!F:F,Movimentação!E:E,Estoque!A83,Movimentação!D:D,"ENTRADA")</f>
        <v>0</v>
      </c>
      <c r="D83" s="2">
        <f>SUMIFS(Movimentação!F:F,Movimentação!E:E,Estoque!A83,Movimentação!D:D,"SAÍDA")</f>
        <v>2</v>
      </c>
      <c r="E83" s="5">
        <f t="shared" si="1"/>
        <v>6</v>
      </c>
      <c r="Q83"/>
      <c r="R83"/>
    </row>
    <row r="84" spans="1:18" x14ac:dyDescent="0.25">
      <c r="A84" s="6" t="s">
        <v>339</v>
      </c>
      <c r="B84" s="3">
        <v>10</v>
      </c>
      <c r="C84" s="2">
        <f>SUMIFS(Movimentação!F:F,Movimentação!E:E,Estoque!A84,Movimentação!D:D,"ENTRADA")</f>
        <v>0</v>
      </c>
      <c r="D84" s="2">
        <f>SUMIFS(Movimentação!F:F,Movimentação!E:E,Estoque!A84,Movimentação!D:D,"SAÍDA")</f>
        <v>5</v>
      </c>
      <c r="E84" s="5">
        <f t="shared" si="1"/>
        <v>5</v>
      </c>
      <c r="Q84"/>
      <c r="R84"/>
    </row>
    <row r="85" spans="1:18" x14ac:dyDescent="0.25">
      <c r="A85" s="1" t="s">
        <v>312</v>
      </c>
      <c r="B85" s="1"/>
      <c r="C85" s="2">
        <f>SUMIFS(Movimentação!F:F,Movimentação!E:E,Estoque!A85,Movimentação!D:D,"ENTRADA")</f>
        <v>3</v>
      </c>
      <c r="D85" s="2">
        <f>SUMIFS(Movimentação!F:F,Movimentação!E:E,Estoque!A85,Movimentação!D:D,"SAÍDA")</f>
        <v>1</v>
      </c>
      <c r="E85" s="5">
        <f t="shared" si="1"/>
        <v>2</v>
      </c>
      <c r="Q85"/>
      <c r="R85"/>
    </row>
    <row r="86" spans="1:18" x14ac:dyDescent="0.25">
      <c r="A86" s="1" t="s">
        <v>352</v>
      </c>
      <c r="B86" s="1"/>
      <c r="C86" s="2">
        <f>SUMIFS(Movimentação!F:F,Movimentação!E:E,Estoque!A86,Movimentação!D:D,"ENTRADA")</f>
        <v>197</v>
      </c>
      <c r="D86" s="2">
        <f>SUMIFS(Movimentação!F:F,Movimentação!E:E,Estoque!A86,Movimentação!D:D,"SAÍDA")</f>
        <v>192</v>
      </c>
      <c r="E86" s="5">
        <f t="shared" si="1"/>
        <v>5</v>
      </c>
      <c r="Q86"/>
      <c r="R86"/>
    </row>
    <row r="87" spans="1:18" x14ac:dyDescent="0.25">
      <c r="A87" s="6" t="s">
        <v>18</v>
      </c>
      <c r="B87" s="3">
        <v>6</v>
      </c>
      <c r="C87" s="2">
        <f>SUMIFS(Movimentação!F:F,Movimentação!E:E,Estoque!A87,Movimentação!D:D,"ENTRADA")</f>
        <v>0</v>
      </c>
      <c r="D87" s="2">
        <f>SUMIFS(Movimentação!F:F,Movimentação!E:E,Estoque!A87,Movimentação!D:D,"SAÍDA")</f>
        <v>6</v>
      </c>
      <c r="E87" s="5">
        <f t="shared" si="1"/>
        <v>0</v>
      </c>
      <c r="Q87"/>
      <c r="R87"/>
    </row>
    <row r="88" spans="1:18" x14ac:dyDescent="0.25">
      <c r="A88" s="6" t="s">
        <v>133</v>
      </c>
      <c r="B88" s="3">
        <v>2</v>
      </c>
      <c r="C88" s="2">
        <f>SUMIFS(Movimentação!F:F,Movimentação!E:E,Estoque!A88,Movimentação!D:D,"ENTRADA")</f>
        <v>10</v>
      </c>
      <c r="D88" s="2">
        <f>SUMIFS(Movimentação!F:F,Movimentação!E:E,Estoque!A88,Movimentação!D:D,"SAÍDA")</f>
        <v>4</v>
      </c>
      <c r="E88" s="5">
        <f t="shared" si="1"/>
        <v>8</v>
      </c>
      <c r="Q88"/>
      <c r="R88"/>
    </row>
    <row r="89" spans="1:18" x14ac:dyDescent="0.25">
      <c r="A89" s="6" t="s">
        <v>31</v>
      </c>
      <c r="B89" s="3">
        <v>4</v>
      </c>
      <c r="C89" s="2">
        <f>SUMIFS(Movimentação!F:F,Movimentação!E:E,Estoque!A89,Movimentação!D:D,"ENTRADA")</f>
        <v>0</v>
      </c>
      <c r="D89" s="2">
        <f>SUMIFS(Movimentação!F:F,Movimentação!E:E,Estoque!A89,Movimentação!D:D,"SAÍDA")</f>
        <v>0</v>
      </c>
      <c r="E89" s="5">
        <f t="shared" si="1"/>
        <v>4</v>
      </c>
      <c r="Q89"/>
      <c r="R89"/>
    </row>
    <row r="90" spans="1:18" x14ac:dyDescent="0.25">
      <c r="A90" s="6" t="s">
        <v>48</v>
      </c>
      <c r="B90" s="3">
        <v>168</v>
      </c>
      <c r="C90" s="2">
        <f>SUMIFS(Movimentação!F:F,Movimentação!E:E,Estoque!A90,Movimentação!D:D,"ENTRADA")</f>
        <v>0</v>
      </c>
      <c r="D90" s="2">
        <f>SUMIFS(Movimentação!F:F,Movimentação!E:E,Estoque!A90,Movimentação!D:D,"SAÍDA")</f>
        <v>6</v>
      </c>
      <c r="E90" s="5">
        <f t="shared" si="1"/>
        <v>162</v>
      </c>
      <c r="Q90"/>
      <c r="R90"/>
    </row>
    <row r="91" spans="1:18" x14ac:dyDescent="0.25">
      <c r="A91" s="6" t="s">
        <v>47</v>
      </c>
      <c r="B91" s="3">
        <v>12</v>
      </c>
      <c r="C91" s="2">
        <f>SUMIFS(Movimentação!F:F,Movimentação!E:E,Estoque!A91,Movimentação!D:D,"ENTRADA")</f>
        <v>0</v>
      </c>
      <c r="D91" s="2">
        <f>SUMIFS(Movimentação!F:F,Movimentação!E:E,Estoque!A91,Movimentação!D:D,"SAÍDA")</f>
        <v>3</v>
      </c>
      <c r="E91" s="5">
        <f t="shared" si="1"/>
        <v>9</v>
      </c>
      <c r="Q91"/>
      <c r="R91"/>
    </row>
    <row r="92" spans="1:18" x14ac:dyDescent="0.25">
      <c r="A92" s="6" t="s">
        <v>377</v>
      </c>
      <c r="B92" s="3">
        <v>10</v>
      </c>
      <c r="C92" s="2">
        <f>SUMIFS(Movimentação!F:F,Movimentação!E:E,Estoque!A92,Movimentação!D:D,"ENTRADA")</f>
        <v>0</v>
      </c>
      <c r="D92" s="2">
        <f>SUMIFS(Movimentação!F:F,Movimentação!E:E,Estoque!A92,Movimentação!D:D,"SAÍDA")</f>
        <v>0</v>
      </c>
      <c r="E92" s="5">
        <f t="shared" si="1"/>
        <v>10</v>
      </c>
      <c r="Q92"/>
      <c r="R92"/>
    </row>
    <row r="93" spans="1:18" x14ac:dyDescent="0.25">
      <c r="A93" s="6" t="s">
        <v>32</v>
      </c>
      <c r="B93" s="3">
        <v>3</v>
      </c>
      <c r="C93" s="2">
        <f>SUMIFS(Movimentação!F:F,Movimentação!E:E,Estoque!A93,Movimentação!D:D,"ENTRADA")</f>
        <v>0</v>
      </c>
      <c r="D93" s="2">
        <f>SUMIFS(Movimentação!F:F,Movimentação!E:E,Estoque!A93,Movimentação!D:D,"SAÍDA")</f>
        <v>0</v>
      </c>
      <c r="E93" s="5">
        <f t="shared" si="1"/>
        <v>3</v>
      </c>
      <c r="Q93"/>
      <c r="R93"/>
    </row>
    <row r="94" spans="1:18" x14ac:dyDescent="0.25">
      <c r="A94" s="6" t="s">
        <v>45</v>
      </c>
      <c r="B94" s="3">
        <v>3</v>
      </c>
      <c r="C94" s="2">
        <f>SUMIFS(Movimentação!F:F,Movimentação!E:E,Estoque!A94,Movimentação!D:D,"ENTRADA")</f>
        <v>0</v>
      </c>
      <c r="D94" s="2">
        <f>SUMIFS(Movimentação!F:F,Movimentação!E:E,Estoque!A94,Movimentação!D:D,"SAÍDA")</f>
        <v>0</v>
      </c>
      <c r="E94" s="5">
        <f t="shared" si="1"/>
        <v>3</v>
      </c>
      <c r="Q94"/>
      <c r="R94"/>
    </row>
    <row r="95" spans="1:18" x14ac:dyDescent="0.25">
      <c r="A95" s="6" t="s">
        <v>76</v>
      </c>
      <c r="B95" s="3">
        <v>27</v>
      </c>
      <c r="C95" s="2">
        <f>SUMIFS(Movimentação!F:F,Movimentação!E:E,Estoque!A95,Movimentação!D:D,"ENTRADA")</f>
        <v>175</v>
      </c>
      <c r="D95" s="2">
        <f>SUMIFS(Movimentação!F:F,Movimentação!E:E,Estoque!A95,Movimentação!D:D,"SAÍDA")</f>
        <v>52</v>
      </c>
      <c r="E95" s="5">
        <f t="shared" si="1"/>
        <v>150</v>
      </c>
      <c r="Q95"/>
      <c r="R95"/>
    </row>
    <row r="96" spans="1:18" x14ac:dyDescent="0.25">
      <c r="A96" s="6" t="s">
        <v>77</v>
      </c>
      <c r="B96" s="3">
        <v>100</v>
      </c>
      <c r="C96" s="2">
        <f>SUMIFS(Movimentação!F:F,Movimentação!E:E,Estoque!A96,Movimentação!D:D,"ENTRADA")</f>
        <v>0</v>
      </c>
      <c r="D96" s="2">
        <f>SUMIFS(Movimentação!F:F,Movimentação!E:E,Estoque!A96,Movimentação!D:D,"SAÍDA")</f>
        <v>30</v>
      </c>
      <c r="E96" s="5">
        <f t="shared" si="1"/>
        <v>70</v>
      </c>
    </row>
    <row r="97" spans="1:5" x14ac:dyDescent="0.25">
      <c r="A97" s="6" t="s">
        <v>75</v>
      </c>
      <c r="B97" s="3">
        <v>169</v>
      </c>
      <c r="C97" s="2">
        <f>SUMIFS(Movimentação!F:F,Movimentação!E:E,Estoque!A97,Movimentação!D:D,"ENTRADA")</f>
        <v>560</v>
      </c>
      <c r="D97" s="2">
        <f>SUMIFS(Movimentação!F:F,Movimentação!E:E,Estoque!A97,Movimentação!D:D,"SAÍDA")</f>
        <v>439</v>
      </c>
      <c r="E97" s="5">
        <f t="shared" si="1"/>
        <v>290</v>
      </c>
    </row>
    <row r="98" spans="1:5" x14ac:dyDescent="0.25">
      <c r="A98" s="6" t="s">
        <v>95</v>
      </c>
      <c r="B98" s="3">
        <v>76</v>
      </c>
      <c r="C98" s="2">
        <f>SUMIFS(Movimentação!F:F,Movimentação!E:E,Estoque!A98,Movimentação!D:D,"ENTRADA")</f>
        <v>500</v>
      </c>
      <c r="D98" s="2">
        <f>SUMIFS(Movimentação!F:F,Movimentação!E:E,Estoque!A98,Movimentação!D:D,"SAÍDA")</f>
        <v>418</v>
      </c>
      <c r="E98" s="5">
        <f t="shared" si="1"/>
        <v>158</v>
      </c>
    </row>
    <row r="99" spans="1:5" x14ac:dyDescent="0.25">
      <c r="A99" s="6" t="s">
        <v>74</v>
      </c>
      <c r="B99" s="3">
        <v>155</v>
      </c>
      <c r="C99" s="2">
        <f>SUMIFS(Movimentação!F:F,Movimentação!E:E,Estoque!A99,Movimentação!D:D,"ENTRADA")</f>
        <v>850</v>
      </c>
      <c r="D99" s="2">
        <f>SUMIFS(Movimentação!F:F,Movimentação!E:E,Estoque!A99,Movimentação!D:D,"SAÍDA")</f>
        <v>910</v>
      </c>
      <c r="E99" s="5">
        <f t="shared" si="1"/>
        <v>95</v>
      </c>
    </row>
    <row r="100" spans="1:5" x14ac:dyDescent="0.25">
      <c r="A100" s="6" t="s">
        <v>401</v>
      </c>
      <c r="B100" s="3">
        <v>20</v>
      </c>
      <c r="C100" s="2">
        <f>SUMIFS(Movimentação!F:F,Movimentação!E:E,Estoque!A100,Movimentação!D:D,"ENTRADA")</f>
        <v>0</v>
      </c>
      <c r="D100" s="2">
        <f>SUMIFS(Movimentação!F:F,Movimentação!E:E,Estoque!A100,Movimentação!D:D,"SAÍDA")</f>
        <v>5</v>
      </c>
      <c r="E100" s="5">
        <f t="shared" si="1"/>
        <v>15</v>
      </c>
    </row>
    <row r="101" spans="1:5" x14ac:dyDescent="0.25">
      <c r="A101" s="1" t="s">
        <v>33</v>
      </c>
      <c r="B101" s="1">
        <v>4</v>
      </c>
      <c r="C101" s="2">
        <f>SUMIFS(Movimentação!F:F,Movimentação!E:E,Estoque!A101,Movimentação!D:D,"ENTRADA")</f>
        <v>0</v>
      </c>
      <c r="D101" s="2">
        <f>SUMIFS(Movimentação!F:F,Movimentação!E:E,Estoque!A101,Movimentação!D:D,"SAÍDA")</f>
        <v>4</v>
      </c>
      <c r="E101" s="5">
        <f t="shared" si="1"/>
        <v>0</v>
      </c>
    </row>
    <row r="102" spans="1:5" x14ac:dyDescent="0.25">
      <c r="A102" s="6" t="s">
        <v>316</v>
      </c>
      <c r="B102" s="3">
        <v>0</v>
      </c>
      <c r="C102" s="2">
        <f>SUMIFS(Movimentação!F:F,Movimentação!E:E,Estoque!A102,Movimentação!D:D,"ENTRADA")</f>
        <v>1</v>
      </c>
      <c r="D102" s="2">
        <f>SUMIFS(Movimentação!F:F,Movimentação!E:E,Estoque!A102,Movimentação!D:D,"SAÍDA")</f>
        <v>0</v>
      </c>
      <c r="E102" s="5">
        <f t="shared" si="1"/>
        <v>1</v>
      </c>
    </row>
    <row r="103" spans="1:5" x14ac:dyDescent="0.25">
      <c r="A103" s="6" t="s">
        <v>30</v>
      </c>
      <c r="B103" s="3">
        <v>1</v>
      </c>
      <c r="C103" s="2">
        <f>SUMIFS(Movimentação!F:F,Movimentação!E:E,Estoque!A103,Movimentação!D:D,"ENTRADA")</f>
        <v>0</v>
      </c>
      <c r="D103" s="2">
        <f>SUMIFS(Movimentação!F:F,Movimentação!E:E,Estoque!A103,Movimentação!D:D,"SAÍDA")</f>
        <v>1</v>
      </c>
      <c r="E103" s="5">
        <f t="shared" si="1"/>
        <v>0</v>
      </c>
    </row>
    <row r="104" spans="1:5" x14ac:dyDescent="0.25">
      <c r="A104" s="6" t="s">
        <v>402</v>
      </c>
      <c r="B104" s="3">
        <v>12</v>
      </c>
      <c r="C104" s="2">
        <f>SUMIFS(Movimentação!F:F,Movimentação!E:E,Estoque!A104,Movimentação!D:D,"ENTRADA")</f>
        <v>0</v>
      </c>
      <c r="D104" s="2">
        <f>SUMIFS(Movimentação!F:F,Movimentação!E:E,Estoque!A104,Movimentação!D:D,"SAÍDA")</f>
        <v>0</v>
      </c>
      <c r="E104" s="5">
        <f t="shared" si="1"/>
        <v>12</v>
      </c>
    </row>
    <row r="105" spans="1:5" x14ac:dyDescent="0.25">
      <c r="A105" s="6" t="s">
        <v>335</v>
      </c>
      <c r="B105" s="3"/>
      <c r="C105" s="2">
        <f>SUMIFS(Movimentação!F:F,Movimentação!E:E,Estoque!A105,Movimentação!D:D,"ENTRADA")</f>
        <v>5</v>
      </c>
      <c r="D105" s="2">
        <f>SUMIFS(Movimentação!F:F,Movimentação!E:E,Estoque!A105,Movimentação!D:D,"SAÍDA")</f>
        <v>2</v>
      </c>
      <c r="E105" s="5">
        <f t="shared" si="1"/>
        <v>3</v>
      </c>
    </row>
    <row r="106" spans="1:5" x14ac:dyDescent="0.25">
      <c r="A106" s="6" t="s">
        <v>319</v>
      </c>
      <c r="B106" s="3">
        <v>21</v>
      </c>
      <c r="C106" s="2">
        <f>SUMIFS(Movimentação!F:F,Movimentação!E:E,Estoque!A106,Movimentação!D:D,"ENTRADA")</f>
        <v>64</v>
      </c>
      <c r="D106" s="2">
        <f>SUMIFS(Movimentação!F:F,Movimentação!E:E,Estoque!A106,Movimentação!D:D,"SAÍDA")</f>
        <v>59</v>
      </c>
      <c r="E106" s="5">
        <f t="shared" si="1"/>
        <v>26</v>
      </c>
    </row>
    <row r="107" spans="1:5" x14ac:dyDescent="0.25">
      <c r="A107" s="6" t="s">
        <v>393</v>
      </c>
      <c r="B107" s="3">
        <v>24</v>
      </c>
      <c r="C107" s="2">
        <f>SUMIFS(Movimentação!F:F,Movimentação!E:E,Estoque!A107,Movimentação!D:D,"ENTRADA")</f>
        <v>0</v>
      </c>
      <c r="D107" s="2">
        <f>SUMIFS(Movimentação!F:F,Movimentação!E:E,Estoque!A107,Movimentação!D:D,"SAÍDA")</f>
        <v>21</v>
      </c>
      <c r="E107" s="5">
        <f t="shared" si="1"/>
        <v>3</v>
      </c>
    </row>
    <row r="108" spans="1:5" x14ac:dyDescent="0.25">
      <c r="A108" s="6" t="s">
        <v>36</v>
      </c>
      <c r="B108" s="3">
        <v>4</v>
      </c>
      <c r="C108" s="2">
        <f>SUMIFS(Movimentação!F:F,Movimentação!E:E,Estoque!A108,Movimentação!D:D,"ENTRADA")</f>
        <v>0</v>
      </c>
      <c r="D108" s="2">
        <f>SUMIFS(Movimentação!F:F,Movimentação!E:E,Estoque!A108,Movimentação!D:D,"SAÍDA")</f>
        <v>1</v>
      </c>
      <c r="E108" s="5">
        <f t="shared" si="1"/>
        <v>3</v>
      </c>
    </row>
    <row r="109" spans="1:5" x14ac:dyDescent="0.25">
      <c r="A109" s="6" t="s">
        <v>92</v>
      </c>
      <c r="B109" s="3"/>
      <c r="C109" s="2">
        <f>SUMIFS(Movimentação!F:F,Movimentação!E:E,Estoque!A109,Movimentação!D:D,"ENTRADA")</f>
        <v>62</v>
      </c>
      <c r="D109" s="2">
        <f>SUMIFS(Movimentação!F:F,Movimentação!E:E,Estoque!A109,Movimentação!D:D,"SAÍDA")</f>
        <v>35</v>
      </c>
      <c r="E109" s="5">
        <f t="shared" si="1"/>
        <v>27</v>
      </c>
    </row>
    <row r="110" spans="1:5" x14ac:dyDescent="0.25">
      <c r="A110" s="6" t="s">
        <v>313</v>
      </c>
      <c r="B110" s="3"/>
      <c r="C110" s="2">
        <f>SUMIFS(Movimentação!F:F,Movimentação!E:E,Estoque!A110,Movimentação!D:D,"ENTRADA")</f>
        <v>20</v>
      </c>
      <c r="D110" s="2">
        <f>SUMIFS(Movimentação!F:F,Movimentação!E:E,Estoque!A110,Movimentação!D:D,"SAÍDA")</f>
        <v>0</v>
      </c>
      <c r="E110" s="5">
        <f t="shared" si="1"/>
        <v>20</v>
      </c>
    </row>
    <row r="111" spans="1:5" x14ac:dyDescent="0.25">
      <c r="A111" s="6" t="s">
        <v>91</v>
      </c>
      <c r="B111" s="3">
        <v>18</v>
      </c>
      <c r="C111" s="2">
        <f>SUMIFS(Movimentação!F:F,Movimentação!E:E,Estoque!A111,Movimentação!D:D,"ENTRADA")</f>
        <v>0</v>
      </c>
      <c r="D111" s="2">
        <f>SUMIFS(Movimentação!F:F,Movimentação!E:E,Estoque!A111,Movimentação!D:D,"SAÍDA")</f>
        <v>18</v>
      </c>
      <c r="E111" s="5">
        <f t="shared" si="1"/>
        <v>0</v>
      </c>
    </row>
    <row r="112" spans="1:5" x14ac:dyDescent="0.25">
      <c r="A112" s="6" t="s">
        <v>307</v>
      </c>
      <c r="B112" s="3"/>
      <c r="C112" s="2">
        <f>SUMIFS(Movimentação!F:F,Movimentação!E:E,Estoque!A112,Movimentação!D:D,"ENTRADA")</f>
        <v>1</v>
      </c>
      <c r="D112" s="2">
        <f>SUMIFS(Movimentação!F:F,Movimentação!E:E,Estoque!A112,Movimentação!D:D,"SAÍDA")</f>
        <v>1</v>
      </c>
      <c r="E112" s="5">
        <f t="shared" si="1"/>
        <v>0</v>
      </c>
    </row>
    <row r="113" spans="1:5" x14ac:dyDescent="0.25">
      <c r="A113" s="6" t="s">
        <v>306</v>
      </c>
      <c r="B113" s="3"/>
      <c r="C113" s="2">
        <f>SUMIFS(Movimentação!F:F,Movimentação!E:E,Estoque!A113,Movimentação!D:D,"ENTRADA")</f>
        <v>1</v>
      </c>
      <c r="D113" s="2">
        <f>SUMIFS(Movimentação!F:F,Movimentação!E:E,Estoque!A113,Movimentação!D:D,"SAÍDA")</f>
        <v>1</v>
      </c>
      <c r="E113" s="5">
        <f t="shared" si="1"/>
        <v>0</v>
      </c>
    </row>
    <row r="114" spans="1:5" x14ac:dyDescent="0.25">
      <c r="A114" s="1" t="s">
        <v>37</v>
      </c>
      <c r="B114" s="1">
        <v>5</v>
      </c>
      <c r="C114" s="2">
        <f>SUMIFS(Movimentação!F:F,Movimentação!E:E,Estoque!A114,Movimentação!D:D,"ENTRADA")</f>
        <v>0</v>
      </c>
      <c r="D114" s="2">
        <f>SUMIFS(Movimentação!F:F,Movimentação!E:E,Estoque!A114,Movimentação!D:D,"SAÍDA")</f>
        <v>0</v>
      </c>
      <c r="E114" s="5">
        <f t="shared" si="1"/>
        <v>5</v>
      </c>
    </row>
    <row r="115" spans="1:5" x14ac:dyDescent="0.25">
      <c r="A115" s="6" t="s">
        <v>86</v>
      </c>
      <c r="B115" s="3">
        <v>5</v>
      </c>
      <c r="C115" s="2">
        <f>SUMIFS(Movimentação!F:F,Movimentação!E:E,Estoque!A115,Movimentação!D:D,"ENTRADA")</f>
        <v>0</v>
      </c>
      <c r="D115" s="2">
        <f>SUMIFS(Movimentação!F:F,Movimentação!E:E,Estoque!A115,Movimentação!D:D,"SAÍDA")</f>
        <v>4</v>
      </c>
      <c r="E115" s="5">
        <f t="shared" si="1"/>
        <v>1</v>
      </c>
    </row>
    <row r="116" spans="1:5" x14ac:dyDescent="0.25">
      <c r="A116" s="1" t="s">
        <v>9</v>
      </c>
      <c r="B116" s="1">
        <v>25</v>
      </c>
      <c r="C116" s="2">
        <f>SUMIFS(Movimentação!F:F,Movimentação!E:E,Estoque!A116,Movimentação!D:D,"ENTRADA")</f>
        <v>131</v>
      </c>
      <c r="D116" s="2">
        <f>SUMIFS(Movimentação!F:F,Movimentação!E:E,Estoque!A116,Movimentação!D:D,"SAÍDA")</f>
        <v>151</v>
      </c>
      <c r="E116" s="5">
        <f t="shared" si="1"/>
        <v>5</v>
      </c>
    </row>
    <row r="117" spans="1:5" x14ac:dyDescent="0.25">
      <c r="A117" s="6" t="s">
        <v>3</v>
      </c>
      <c r="B117" s="3">
        <v>23</v>
      </c>
      <c r="C117" s="2">
        <f>SUMIFS(Movimentação!F:F,Movimentação!E:E,Estoque!A117,Movimentação!D:D,"ENTRADA")</f>
        <v>0</v>
      </c>
      <c r="D117" s="2">
        <f>SUMIFS(Movimentação!F:F,Movimentação!E:E,Estoque!A117,Movimentação!D:D,"SAÍDA")</f>
        <v>2</v>
      </c>
      <c r="E117" s="5">
        <f t="shared" si="1"/>
        <v>21</v>
      </c>
    </row>
    <row r="118" spans="1:5" x14ac:dyDescent="0.25">
      <c r="A118" s="1" t="s">
        <v>365</v>
      </c>
      <c r="B118" s="1">
        <v>67</v>
      </c>
      <c r="C118" s="2">
        <f>SUMIFS(Movimentação!F:F,Movimentação!E:E,Estoque!A118,Movimentação!D:D,"ENTRADA")</f>
        <v>0</v>
      </c>
      <c r="D118" s="2">
        <f>SUMIFS(Movimentação!F:F,Movimentação!E:E,Estoque!A118,Movimentação!D:D,"SAÍDA")</f>
        <v>0</v>
      </c>
      <c r="E118" s="5">
        <f t="shared" si="1"/>
        <v>67</v>
      </c>
    </row>
    <row r="119" spans="1:5" x14ac:dyDescent="0.25">
      <c r="A119" s="6" t="s">
        <v>362</v>
      </c>
      <c r="B119" s="3">
        <v>68</v>
      </c>
      <c r="C119" s="2">
        <f>SUMIFS(Movimentação!F:F,Movimentação!E:E,Estoque!A119,Movimentação!D:D,"ENTRADA")</f>
        <v>0</v>
      </c>
      <c r="D119" s="2">
        <f>SUMIFS(Movimentação!F:F,Movimentação!E:E,Estoque!A119,Movimentação!D:D,"SAÍDA")</f>
        <v>0</v>
      </c>
      <c r="E119" s="5">
        <f t="shared" si="1"/>
        <v>68</v>
      </c>
    </row>
    <row r="120" spans="1:5" x14ac:dyDescent="0.25">
      <c r="A120" s="4" t="s">
        <v>359</v>
      </c>
      <c r="B120" s="1">
        <v>55</v>
      </c>
      <c r="C120" s="2">
        <f>SUMIFS(Movimentação!F:F,Movimentação!E:E,Estoque!A120,Movimentação!D:D,"ENTRADA")</f>
        <v>0</v>
      </c>
      <c r="D120" s="2">
        <f>SUMIFS(Movimentação!F:F,Movimentação!E:E,Estoque!A120,Movimentação!D:D,"SAÍDA")</f>
        <v>0</v>
      </c>
      <c r="E120" s="5">
        <f t="shared" si="1"/>
        <v>55</v>
      </c>
    </row>
    <row r="121" spans="1:5" x14ac:dyDescent="0.25">
      <c r="A121" s="6" t="s">
        <v>51</v>
      </c>
      <c r="B121" s="3">
        <v>2</v>
      </c>
      <c r="C121" s="2">
        <f>SUMIFS(Movimentação!F:F,Movimentação!E:E,Estoque!A121,Movimentação!D:D,"ENTRADA")</f>
        <v>2</v>
      </c>
      <c r="D121" s="2">
        <f>SUMIFS(Movimentação!F:F,Movimentação!E:E,Estoque!A121,Movimentação!D:D,"SAÍDA")</f>
        <v>3</v>
      </c>
      <c r="E121" s="5">
        <f t="shared" si="1"/>
        <v>1</v>
      </c>
    </row>
    <row r="122" spans="1:5" x14ac:dyDescent="0.25">
      <c r="A122" s="4" t="s">
        <v>323</v>
      </c>
      <c r="B122" s="1">
        <v>5</v>
      </c>
      <c r="C122" s="2">
        <f>SUMIFS(Movimentação!F:F,Movimentação!E:E,Estoque!A122,Movimentação!D:D,"ENTRADA")</f>
        <v>0</v>
      </c>
      <c r="D122" s="2">
        <f>SUMIFS(Movimentação!F:F,Movimentação!E:E,Estoque!A122,Movimentação!D:D,"SAÍDA")</f>
        <v>2</v>
      </c>
      <c r="E122" s="5">
        <f t="shared" si="1"/>
        <v>3</v>
      </c>
    </row>
    <row r="123" spans="1:5" x14ac:dyDescent="0.25">
      <c r="A123" s="4" t="s">
        <v>318</v>
      </c>
      <c r="B123" s="1">
        <v>6</v>
      </c>
      <c r="C123" s="2">
        <f>SUMIFS(Movimentação!F:F,Movimentação!E:E,Estoque!A123,Movimentação!D:D,"ENTRADA")</f>
        <v>10</v>
      </c>
      <c r="D123" s="2">
        <f>SUMIFS(Movimentação!F:F,Movimentação!E:E,Estoque!A123,Movimentação!D:D,"SAÍDA")</f>
        <v>6</v>
      </c>
      <c r="E123" s="5">
        <f t="shared" si="1"/>
        <v>10</v>
      </c>
    </row>
    <row r="124" spans="1:5" x14ac:dyDescent="0.25">
      <c r="A124" s="4" t="s">
        <v>40</v>
      </c>
      <c r="B124" s="1">
        <v>2</v>
      </c>
      <c r="C124" s="2">
        <f>SUMIFS(Movimentação!F:F,Movimentação!E:E,Estoque!A124,Movimentação!D:D,"ENTRADA")</f>
        <v>0</v>
      </c>
      <c r="D124" s="2">
        <f>SUMIFS(Movimentação!F:F,Movimentação!E:E,Estoque!A124,Movimentação!D:D,"SAÍDA")</f>
        <v>0</v>
      </c>
      <c r="E124" s="5">
        <f t="shared" si="1"/>
        <v>2</v>
      </c>
    </row>
    <row r="125" spans="1:5" x14ac:dyDescent="0.25">
      <c r="A125" s="4" t="s">
        <v>160</v>
      </c>
      <c r="B125" s="1"/>
      <c r="C125" s="2">
        <f>SUMIFS(Movimentação!F:F,Movimentação!E:E,Estoque!A125,Movimentação!D:D,"ENTRADA")</f>
        <v>8</v>
      </c>
      <c r="D125" s="2">
        <f>SUMIFS(Movimentação!F:F,Movimentação!E:E,Estoque!A125,Movimentação!D:D,"SAÍDA")</f>
        <v>0</v>
      </c>
      <c r="E125" s="5">
        <f t="shared" si="1"/>
        <v>8</v>
      </c>
    </row>
    <row r="126" spans="1:5" x14ac:dyDescent="0.25">
      <c r="A126" s="6" t="s">
        <v>89</v>
      </c>
      <c r="B126" s="3">
        <v>10</v>
      </c>
      <c r="C126" s="2">
        <f>SUMIFS(Movimentação!F:F,Movimentação!E:E,Estoque!A126,Movimentação!D:D,"ENTRADA")</f>
        <v>87</v>
      </c>
      <c r="D126" s="2">
        <f>SUMIFS(Movimentação!F:F,Movimentação!E:E,Estoque!A126,Movimentação!D:D,"SAÍDA")</f>
        <v>49</v>
      </c>
      <c r="E126" s="5">
        <f t="shared" si="1"/>
        <v>48</v>
      </c>
    </row>
    <row r="127" spans="1:5" x14ac:dyDescent="0.25">
      <c r="A127" s="6" t="s">
        <v>381</v>
      </c>
      <c r="B127" s="3">
        <v>200</v>
      </c>
      <c r="C127" s="2">
        <f>SUMIFS(Movimentação!F:F,Movimentação!E:E,Estoque!A127,Movimentação!D:D,"ENTRADA")</f>
        <v>0</v>
      </c>
      <c r="D127" s="2">
        <f>SUMIFS(Movimentação!F:F,Movimentação!E:E,Estoque!A127,Movimentação!D:D,"SAÍDA")</f>
        <v>35</v>
      </c>
      <c r="E127" s="5">
        <f t="shared" si="1"/>
        <v>165</v>
      </c>
    </row>
    <row r="128" spans="1:5" x14ac:dyDescent="0.25">
      <c r="A128" s="6" t="s">
        <v>382</v>
      </c>
      <c r="B128" s="3">
        <v>200</v>
      </c>
      <c r="C128" s="2">
        <f>SUMIFS(Movimentação!F:F,Movimentação!E:E,Estoque!A128,Movimentação!D:D,"ENTRADA")</f>
        <v>0</v>
      </c>
      <c r="D128" s="2">
        <f>SUMIFS(Movimentação!F:F,Movimentação!E:E,Estoque!A128,Movimentação!D:D,"SAÍDA")</f>
        <v>30</v>
      </c>
      <c r="E128" s="5">
        <f t="shared" si="1"/>
        <v>170</v>
      </c>
    </row>
    <row r="129" spans="1:5" x14ac:dyDescent="0.25">
      <c r="A129" s="6" t="s">
        <v>386</v>
      </c>
      <c r="B129" s="3">
        <v>2</v>
      </c>
      <c r="C129" s="2">
        <f>SUMIFS(Movimentação!F:F,Movimentação!E:E,Estoque!A129,Movimentação!D:D,"ENTRADA")</f>
        <v>0</v>
      </c>
      <c r="D129" s="2">
        <f>SUMIFS(Movimentação!F:F,Movimentação!E:E,Estoque!A129,Movimentação!D:D,"SAÍDA")</f>
        <v>0</v>
      </c>
      <c r="E129" s="5">
        <f t="shared" si="1"/>
        <v>2</v>
      </c>
    </row>
    <row r="130" spans="1:5" x14ac:dyDescent="0.25">
      <c r="A130" s="6" t="s">
        <v>387</v>
      </c>
      <c r="B130" s="3">
        <v>5</v>
      </c>
      <c r="C130" s="2">
        <f>SUMIFS(Movimentação!F:F,Movimentação!E:E,Estoque!A130,Movimentação!D:D,"ENTRADA")</f>
        <v>8</v>
      </c>
      <c r="D130" s="2">
        <f>SUMIFS(Movimentação!F:F,Movimentação!E:E,Estoque!A130,Movimentação!D:D,"SAÍDA")</f>
        <v>12</v>
      </c>
      <c r="E130" s="5">
        <f t="shared" si="1"/>
        <v>1</v>
      </c>
    </row>
    <row r="131" spans="1:5" x14ac:dyDescent="0.25">
      <c r="A131" s="6" t="s">
        <v>12</v>
      </c>
      <c r="B131" s="3">
        <v>4</v>
      </c>
      <c r="C131" s="2">
        <f>SUMIFS(Movimentação!F:F,Movimentação!E:E,Estoque!A131,Movimentação!D:D,"ENTRADA")</f>
        <v>20</v>
      </c>
      <c r="D131" s="2">
        <f>SUMIFS(Movimentação!F:F,Movimentação!E:E,Estoque!A131,Movimentação!D:D,"SAÍDA")</f>
        <v>16</v>
      </c>
      <c r="E131" s="5">
        <f t="shared" ref="E131:E165" si="2">B131+C131-D131</f>
        <v>8</v>
      </c>
    </row>
    <row r="132" spans="1:5" x14ac:dyDescent="0.25">
      <c r="A132" s="6" t="s">
        <v>13</v>
      </c>
      <c r="B132" s="3">
        <v>5</v>
      </c>
      <c r="C132" s="2">
        <f>SUMIFS(Movimentação!F:F,Movimentação!E:E,Estoque!A132,Movimentação!D:D,"ENTRADA")</f>
        <v>15</v>
      </c>
      <c r="D132" s="2">
        <f>SUMIFS(Movimentação!F:F,Movimentação!E:E,Estoque!A132,Movimentação!D:D,"SAÍDA")</f>
        <v>1</v>
      </c>
      <c r="E132" s="5">
        <f t="shared" si="2"/>
        <v>19</v>
      </c>
    </row>
    <row r="133" spans="1:5" x14ac:dyDescent="0.25">
      <c r="A133" s="6" t="s">
        <v>85</v>
      </c>
      <c r="B133" s="3">
        <v>23</v>
      </c>
      <c r="C133" s="2">
        <f>SUMIFS(Movimentação!F:F,Movimentação!E:E,Estoque!A133,Movimentação!D:D,"ENTRADA")</f>
        <v>31</v>
      </c>
      <c r="D133" s="2">
        <f>SUMIFS(Movimentação!F:F,Movimentação!E:E,Estoque!A133,Movimentação!D:D,"SAÍDA")</f>
        <v>39</v>
      </c>
      <c r="E133" s="5">
        <f t="shared" si="2"/>
        <v>15</v>
      </c>
    </row>
    <row r="134" spans="1:5" x14ac:dyDescent="0.25">
      <c r="A134" s="6" t="s">
        <v>106</v>
      </c>
      <c r="B134" s="3"/>
      <c r="C134" s="2">
        <f>SUMIFS(Movimentação!F:F,Movimentação!E:E,Estoque!A134,Movimentação!D:D,"ENTRADA")</f>
        <v>5</v>
      </c>
      <c r="D134" s="2">
        <f>SUMIFS(Movimentação!F:F,Movimentação!E:E,Estoque!A134,Movimentação!D:D,"SAÍDA")</f>
        <v>5</v>
      </c>
      <c r="E134" s="5">
        <f t="shared" si="2"/>
        <v>0</v>
      </c>
    </row>
    <row r="135" spans="1:5" x14ac:dyDescent="0.25">
      <c r="A135" s="6" t="s">
        <v>44</v>
      </c>
      <c r="B135" s="3">
        <v>4</v>
      </c>
      <c r="C135" s="2">
        <f>SUMIFS(Movimentação!F:F,Movimentação!E:E,Estoque!A135,Movimentação!D:D,"ENTRADA")</f>
        <v>0</v>
      </c>
      <c r="D135" s="2">
        <f>SUMIFS(Movimentação!F:F,Movimentação!E:E,Estoque!A135,Movimentação!D:D,"SAÍDA")</f>
        <v>1</v>
      </c>
      <c r="E135" s="5">
        <f t="shared" si="2"/>
        <v>3</v>
      </c>
    </row>
    <row r="136" spans="1:5" x14ac:dyDescent="0.25">
      <c r="A136" s="6" t="s">
        <v>158</v>
      </c>
      <c r="B136" s="3"/>
      <c r="C136" s="2">
        <f>SUMIFS(Movimentação!F:F,Movimentação!E:E,Estoque!A136,Movimentação!D:D,"ENTRADA")</f>
        <v>3</v>
      </c>
      <c r="D136" s="2">
        <f>SUMIFS(Movimentação!F:F,Movimentação!E:E,Estoque!A136,Movimentação!D:D,"SAÍDA")</f>
        <v>1</v>
      </c>
      <c r="E136" s="5">
        <f t="shared" si="2"/>
        <v>2</v>
      </c>
    </row>
    <row r="137" spans="1:5" x14ac:dyDescent="0.25">
      <c r="A137" s="6" t="s">
        <v>43</v>
      </c>
      <c r="B137" s="3">
        <v>2</v>
      </c>
      <c r="C137" s="2">
        <f>SUMIFS(Movimentação!F:F,Movimentação!E:E,Estoque!A137,Movimentação!D:D,"ENTRADA")</f>
        <v>0</v>
      </c>
      <c r="D137" s="2">
        <f>SUMIFS(Movimentação!F:F,Movimentação!E:E,Estoque!A137,Movimentação!D:D,"SAÍDA")</f>
        <v>0</v>
      </c>
      <c r="E137" s="5">
        <f t="shared" si="2"/>
        <v>2</v>
      </c>
    </row>
    <row r="138" spans="1:5" x14ac:dyDescent="0.25">
      <c r="A138" s="6" t="s">
        <v>42</v>
      </c>
      <c r="B138" s="3">
        <v>5</v>
      </c>
      <c r="C138" s="2">
        <f>SUMIFS(Movimentação!F:F,Movimentação!E:E,Estoque!A138,Movimentação!D:D,"ENTRADA")</f>
        <v>0</v>
      </c>
      <c r="D138" s="2">
        <f>SUMIFS(Movimentação!F:F,Movimentação!E:E,Estoque!A138,Movimentação!D:D,"SAÍDA")</f>
        <v>0</v>
      </c>
      <c r="E138" s="5">
        <f t="shared" si="2"/>
        <v>5</v>
      </c>
    </row>
    <row r="139" spans="1:5" x14ac:dyDescent="0.25">
      <c r="A139" s="6" t="s">
        <v>348</v>
      </c>
      <c r="B139" s="3">
        <v>2</v>
      </c>
      <c r="C139" s="2">
        <f>SUMIFS(Movimentação!F:F,Movimentação!E:E,Estoque!A139,Movimentação!D:D,"ENTRADA")</f>
        <v>10</v>
      </c>
      <c r="D139" s="2">
        <f>SUMIFS(Movimentação!F:F,Movimentação!E:E,Estoque!A139,Movimentação!D:D,"SAÍDA")</f>
        <v>2</v>
      </c>
      <c r="E139" s="5">
        <f t="shared" si="2"/>
        <v>10</v>
      </c>
    </row>
    <row r="140" spans="1:5" x14ac:dyDescent="0.25">
      <c r="A140" s="6" t="s">
        <v>347</v>
      </c>
      <c r="B140" s="3">
        <v>6</v>
      </c>
      <c r="C140" s="2">
        <f>SUMIFS(Movimentação!F:F,Movimentação!E:E,Estoque!A140,Movimentação!D:D,"ENTRADA")</f>
        <v>10</v>
      </c>
      <c r="D140" s="2">
        <f>SUMIFS(Movimentação!F:F,Movimentação!E:E,Estoque!A140,Movimentação!D:D,"SAÍDA")</f>
        <v>11</v>
      </c>
      <c r="E140" s="5">
        <f t="shared" si="2"/>
        <v>5</v>
      </c>
    </row>
    <row r="141" spans="1:5" x14ac:dyDescent="0.25">
      <c r="A141" s="6" t="s">
        <v>349</v>
      </c>
      <c r="B141" s="3">
        <v>2</v>
      </c>
      <c r="C141" s="2">
        <f>SUMIFS(Movimentação!F:F,Movimentação!E:E,Estoque!A141,Movimentação!D:D,"ENTRADA")</f>
        <v>10</v>
      </c>
      <c r="D141" s="2">
        <f>SUMIFS(Movimentação!F:F,Movimentação!E:E,Estoque!A141,Movimentação!D:D,"SAÍDA")</f>
        <v>3</v>
      </c>
      <c r="E141" s="5">
        <f t="shared" si="2"/>
        <v>9</v>
      </c>
    </row>
    <row r="142" spans="1:5" x14ac:dyDescent="0.25">
      <c r="A142" s="6" t="s">
        <v>350</v>
      </c>
      <c r="B142" s="3">
        <v>1</v>
      </c>
      <c r="C142" s="2">
        <f>SUMIFS(Movimentação!F:F,Movimentação!E:E,Estoque!A142,Movimentação!D:D,"ENTRADA")</f>
        <v>10</v>
      </c>
      <c r="D142" s="2">
        <f>SUMIFS(Movimentação!F:F,Movimentação!E:E,Estoque!A142,Movimentação!D:D,"SAÍDA")</f>
        <v>2</v>
      </c>
      <c r="E142" s="5">
        <f t="shared" si="2"/>
        <v>9</v>
      </c>
    </row>
    <row r="143" spans="1:5" x14ac:dyDescent="0.25">
      <c r="A143" s="6" t="s">
        <v>400</v>
      </c>
      <c r="B143" s="3">
        <v>15</v>
      </c>
      <c r="C143" s="2">
        <f>SUMIFS(Movimentação!F:F,Movimentação!E:E,Estoque!A143,Movimentação!D:D,"ENTRADA")</f>
        <v>0</v>
      </c>
      <c r="D143" s="2">
        <f>SUMIFS(Movimentação!F:F,Movimentação!E:E,Estoque!A143,Movimentação!D:D,"SAÍDA")</f>
        <v>3</v>
      </c>
      <c r="E143" s="5">
        <f t="shared" si="2"/>
        <v>12</v>
      </c>
    </row>
    <row r="144" spans="1:5" x14ac:dyDescent="0.25">
      <c r="A144" s="6" t="s">
        <v>50</v>
      </c>
      <c r="B144" s="3">
        <v>4</v>
      </c>
      <c r="C144" s="2">
        <f>SUMIFS(Movimentação!F:F,Movimentação!E:E,Estoque!A144,Movimentação!D:D,"ENTRADA")</f>
        <v>0</v>
      </c>
      <c r="D144" s="2">
        <f>SUMIFS(Movimentação!F:F,Movimentação!E:E,Estoque!A144,Movimentação!D:D,"SAÍDA")</f>
        <v>4</v>
      </c>
      <c r="E144" s="5">
        <f t="shared" si="2"/>
        <v>0</v>
      </c>
    </row>
    <row r="145" spans="1:5" x14ac:dyDescent="0.25">
      <c r="A145" s="6" t="s">
        <v>330</v>
      </c>
      <c r="B145" s="3">
        <v>71</v>
      </c>
      <c r="C145" s="2">
        <f>SUMIFS(Movimentação!F:F,Movimentação!E:E,Estoque!A145,Movimentação!D:D,"ENTRADA")</f>
        <v>101</v>
      </c>
      <c r="D145" s="2">
        <f>SUMIFS(Movimentação!F:F,Movimentação!E:E,Estoque!A145,Movimentação!D:D,"SAÍDA")</f>
        <v>121</v>
      </c>
      <c r="E145" s="5">
        <f t="shared" si="2"/>
        <v>51</v>
      </c>
    </row>
    <row r="146" spans="1:5" x14ac:dyDescent="0.25">
      <c r="A146" s="6" t="s">
        <v>327</v>
      </c>
      <c r="B146" s="3">
        <v>10</v>
      </c>
      <c r="C146" s="2">
        <f>SUMIFS(Movimentação!F:F,Movimentação!E:E,Estoque!A146,Movimentação!D:D,"ENTRADA")</f>
        <v>0</v>
      </c>
      <c r="D146" s="2">
        <f>SUMIFS(Movimentação!F:F,Movimentação!E:E,Estoque!A146,Movimentação!D:D,"SAÍDA")</f>
        <v>0</v>
      </c>
      <c r="E146" s="5">
        <f t="shared" si="2"/>
        <v>10</v>
      </c>
    </row>
    <row r="147" spans="1:5" x14ac:dyDescent="0.25">
      <c r="A147" s="6" t="s">
        <v>328</v>
      </c>
      <c r="B147" s="3">
        <v>6</v>
      </c>
      <c r="C147" s="2">
        <f>SUMIFS(Movimentação!F:F,Movimentação!E:E,Estoque!A147,Movimentação!D:D,"ENTRADA")</f>
        <v>0</v>
      </c>
      <c r="D147" s="2">
        <f>SUMIFS(Movimentação!F:F,Movimentação!E:E,Estoque!A147,Movimentação!D:D,"SAÍDA")</f>
        <v>2</v>
      </c>
      <c r="E147" s="5">
        <f t="shared" si="2"/>
        <v>4</v>
      </c>
    </row>
    <row r="148" spans="1:5" x14ac:dyDescent="0.25">
      <c r="A148" s="6" t="s">
        <v>368</v>
      </c>
      <c r="B148" s="3">
        <v>4</v>
      </c>
      <c r="C148" s="2">
        <f>SUMIFS(Movimentação!F:F,Movimentação!E:E,Estoque!A148,Movimentação!D:D,"ENTRADA")</f>
        <v>0</v>
      </c>
      <c r="D148" s="2">
        <f>SUMIFS(Movimentação!F:F,Movimentação!E:E,Estoque!A148,Movimentação!D:D,"SAÍDA")</f>
        <v>0</v>
      </c>
      <c r="E148" s="5">
        <f t="shared" si="2"/>
        <v>4</v>
      </c>
    </row>
    <row r="149" spans="1:5" x14ac:dyDescent="0.25">
      <c r="A149" s="6" t="s">
        <v>333</v>
      </c>
      <c r="B149" s="3">
        <v>20</v>
      </c>
      <c r="C149" s="2">
        <f>SUMIFS(Movimentação!F:F,Movimentação!E:E,Estoque!A149,Movimentação!D:D,"ENTRADA")</f>
        <v>0</v>
      </c>
      <c r="D149" s="2">
        <f>SUMIFS(Movimentação!F:F,Movimentação!E:E,Estoque!A149,Movimentação!D:D,"SAÍDA")</f>
        <v>7</v>
      </c>
      <c r="E149" s="5">
        <f t="shared" si="2"/>
        <v>13</v>
      </c>
    </row>
    <row r="150" spans="1:5" x14ac:dyDescent="0.25">
      <c r="A150" s="6" t="s">
        <v>329</v>
      </c>
      <c r="B150" s="3">
        <v>22</v>
      </c>
      <c r="C150" s="2">
        <f>SUMIFS(Movimentação!F:F,Movimentação!E:E,Estoque!A150,Movimentação!D:D,"ENTRADA")</f>
        <v>24</v>
      </c>
      <c r="D150" s="2">
        <f>SUMIFS(Movimentação!F:F,Movimentação!E:E,Estoque!A150,Movimentação!D:D,"SAÍDA")</f>
        <v>13</v>
      </c>
      <c r="E150" s="5">
        <f t="shared" si="2"/>
        <v>33</v>
      </c>
    </row>
    <row r="151" spans="1:5" x14ac:dyDescent="0.25">
      <c r="A151" s="6" t="s">
        <v>14</v>
      </c>
      <c r="B151" s="3">
        <v>0</v>
      </c>
      <c r="C151" s="2">
        <f>SUMIFS(Movimentação!F:F,Movimentação!E:E,Estoque!A151,Movimentação!D:D,"ENTRADA")</f>
        <v>166</v>
      </c>
      <c r="D151" s="2">
        <f>SUMIFS(Movimentação!F:F,Movimentação!E:E,Estoque!A151,Movimentação!D:D,"SAÍDA")</f>
        <v>160</v>
      </c>
      <c r="E151" s="5">
        <f t="shared" si="2"/>
        <v>6</v>
      </c>
    </row>
    <row r="152" spans="1:5" x14ac:dyDescent="0.25">
      <c r="A152" s="6" t="s">
        <v>93</v>
      </c>
      <c r="B152" s="3">
        <v>51</v>
      </c>
      <c r="C152" s="2">
        <f>SUMIFS(Movimentação!F:F,Movimentação!E:E,Estoque!A152,Movimentação!D:D,"ENTRADA")</f>
        <v>0</v>
      </c>
      <c r="D152" s="2">
        <f>SUMIFS(Movimentação!F:F,Movimentação!E:E,Estoque!A152,Movimentação!D:D,"SAÍDA")</f>
        <v>51</v>
      </c>
      <c r="E152" s="5">
        <f t="shared" si="2"/>
        <v>0</v>
      </c>
    </row>
    <row r="153" spans="1:5" x14ac:dyDescent="0.25">
      <c r="A153" s="6" t="s">
        <v>94</v>
      </c>
      <c r="B153" s="3">
        <v>13</v>
      </c>
      <c r="C153" s="2">
        <f>SUMIFS(Movimentação!F:F,Movimentação!E:E,Estoque!A153,Movimentação!D:D,"ENTRADA")</f>
        <v>107</v>
      </c>
      <c r="D153" s="2">
        <f>SUMIFS(Movimentação!F:F,Movimentação!E:E,Estoque!A153,Movimentação!D:D,"SAÍDA")</f>
        <v>67</v>
      </c>
      <c r="E153" s="5">
        <f t="shared" si="2"/>
        <v>53</v>
      </c>
    </row>
    <row r="154" spans="1:5" x14ac:dyDescent="0.25">
      <c r="A154" s="6" t="s">
        <v>159</v>
      </c>
      <c r="B154" s="3"/>
      <c r="C154" s="2">
        <f>SUMIFS(Movimentação!F:F,Movimentação!E:E,Estoque!A154,Movimentação!D:D,"ENTRADA")</f>
        <v>6</v>
      </c>
      <c r="D154" s="2">
        <f>SUMIFS(Movimentação!F:F,Movimentação!E:E,Estoque!A154,Movimentação!D:D,"SAÍDA")</f>
        <v>0</v>
      </c>
      <c r="E154" s="5">
        <f t="shared" si="2"/>
        <v>6</v>
      </c>
    </row>
    <row r="155" spans="1:5" x14ac:dyDescent="0.25">
      <c r="A155" s="6" t="s">
        <v>79</v>
      </c>
      <c r="B155" s="3">
        <v>8</v>
      </c>
      <c r="C155" s="2">
        <f>SUMIFS(Movimentação!F:F,Movimentação!E:E,Estoque!A155,Movimentação!D:D,"ENTRADA")</f>
        <v>128</v>
      </c>
      <c r="D155" s="2">
        <f>SUMIFS(Movimentação!F:F,Movimentação!E:E,Estoque!A155,Movimentação!D:D,"SAÍDA")</f>
        <v>89</v>
      </c>
      <c r="E155" s="5">
        <f t="shared" si="2"/>
        <v>47</v>
      </c>
    </row>
    <row r="156" spans="1:5" x14ac:dyDescent="0.25">
      <c r="A156" s="6" t="s">
        <v>46</v>
      </c>
      <c r="B156" s="3">
        <v>264</v>
      </c>
      <c r="C156" s="2">
        <f>SUMIFS(Movimentação!F:F,Movimentação!E:E,Estoque!A156,Movimentação!D:D,"ENTRADA")</f>
        <v>0</v>
      </c>
      <c r="D156" s="2">
        <f>SUMIFS(Movimentação!F:F,Movimentação!E:E,Estoque!A156,Movimentação!D:D,"SAÍDA")</f>
        <v>48</v>
      </c>
      <c r="E156" s="5">
        <f t="shared" si="2"/>
        <v>216</v>
      </c>
    </row>
    <row r="157" spans="1:5" x14ac:dyDescent="0.25">
      <c r="A157" s="6" t="s">
        <v>344</v>
      </c>
      <c r="B157" s="3">
        <v>170</v>
      </c>
      <c r="C157" s="2">
        <f>SUMIFS(Movimentação!F:F,Movimentação!E:E,Estoque!A157,Movimentação!D:D,"ENTRADA")</f>
        <v>5</v>
      </c>
      <c r="D157" s="2">
        <f>SUMIFS(Movimentação!F:F,Movimentação!E:E,Estoque!A157,Movimentação!D:D,"SAÍDA")</f>
        <v>1</v>
      </c>
      <c r="E157" s="5">
        <f t="shared" si="2"/>
        <v>174</v>
      </c>
    </row>
    <row r="158" spans="1:5" x14ac:dyDescent="0.25">
      <c r="A158" s="6" t="s">
        <v>28</v>
      </c>
      <c r="B158" s="3">
        <v>1</v>
      </c>
      <c r="C158" s="2">
        <f>SUMIFS(Movimentação!F:F,Movimentação!E:E,Estoque!A158,Movimentação!D:D,"ENTRADA")</f>
        <v>10</v>
      </c>
      <c r="D158" s="2">
        <f>SUMIFS(Movimentação!F:F,Movimentação!E:E,Estoque!A158,Movimentação!D:D,"SAÍDA")</f>
        <v>6</v>
      </c>
      <c r="E158" s="5">
        <f t="shared" si="2"/>
        <v>5</v>
      </c>
    </row>
    <row r="159" spans="1:5" x14ac:dyDescent="0.25">
      <c r="A159" s="6" t="s">
        <v>322</v>
      </c>
      <c r="B159" s="3">
        <v>5</v>
      </c>
      <c r="C159" s="2">
        <f>SUMIFS(Movimentação!F:F,Movimentação!E:E,Estoque!A159,Movimentação!D:D,"ENTRADA")</f>
        <v>0</v>
      </c>
      <c r="D159" s="2">
        <f>SUMIFS(Movimentação!F:F,Movimentação!E:E,Estoque!A159,Movimentação!D:D,"SAÍDA")</f>
        <v>1</v>
      </c>
      <c r="E159" s="5">
        <f t="shared" si="2"/>
        <v>4</v>
      </c>
    </row>
    <row r="160" spans="1:5" x14ac:dyDescent="0.25">
      <c r="A160" s="6" t="s">
        <v>366</v>
      </c>
      <c r="B160" s="3">
        <v>20</v>
      </c>
      <c r="C160" s="2">
        <f>SUMIFS(Movimentação!F:F,Movimentação!E:E,Estoque!A160,Movimentação!D:D,"ENTRADA")</f>
        <v>0</v>
      </c>
      <c r="D160" s="2">
        <f>SUMIFS(Movimentação!F:F,Movimentação!E:E,Estoque!A160,Movimentação!D:D,"SAÍDA")</f>
        <v>1</v>
      </c>
      <c r="E160" s="5">
        <f t="shared" si="2"/>
        <v>19</v>
      </c>
    </row>
    <row r="161" spans="1:5" x14ac:dyDescent="0.25">
      <c r="A161" s="6" t="s">
        <v>403</v>
      </c>
      <c r="B161" s="3">
        <v>17</v>
      </c>
      <c r="C161" s="2">
        <f>SUMIFS(Movimentação!F:F,Movimentação!E:E,Estoque!A161,Movimentação!D:D,"ENTRADA")</f>
        <v>0</v>
      </c>
      <c r="D161" s="2">
        <f>SUMIFS(Movimentação!F:F,Movimentação!E:E,Estoque!A161,Movimentação!D:D,"SAÍDA")</f>
        <v>0</v>
      </c>
      <c r="E161" s="5">
        <f t="shared" si="2"/>
        <v>17</v>
      </c>
    </row>
    <row r="162" spans="1:5" x14ac:dyDescent="0.25">
      <c r="A162" s="6" t="s">
        <v>35</v>
      </c>
      <c r="B162" s="3">
        <v>5</v>
      </c>
      <c r="C162" s="2">
        <f>SUMIFS(Movimentação!F:F,Movimentação!E:E,Estoque!A162,Movimentação!D:D,"ENTRADA")</f>
        <v>0</v>
      </c>
      <c r="D162" s="2">
        <f>SUMIFS(Movimentação!F:F,Movimentação!E:E,Estoque!A162,Movimentação!D:D,"SAÍDA")</f>
        <v>0</v>
      </c>
      <c r="E162" s="5">
        <f t="shared" si="2"/>
        <v>5</v>
      </c>
    </row>
    <row r="163" spans="1:5" x14ac:dyDescent="0.25">
      <c r="A163" s="6" t="s">
        <v>97</v>
      </c>
      <c r="B163" s="3">
        <v>3</v>
      </c>
      <c r="C163" s="2">
        <f>SUMIFS(Movimentação!F:F,Movimentação!E:E,Estoque!A163,Movimentação!D:D,"ENTRADA")</f>
        <v>0</v>
      </c>
      <c r="D163" s="2">
        <f>SUMIFS(Movimentação!F:F,Movimentação!E:E,Estoque!A163,Movimentação!D:D,"SAÍDA")</f>
        <v>0</v>
      </c>
      <c r="E163" s="5">
        <f t="shared" si="2"/>
        <v>3</v>
      </c>
    </row>
    <row r="164" spans="1:5" x14ac:dyDescent="0.25">
      <c r="A164" s="6" t="s">
        <v>398</v>
      </c>
      <c r="B164" s="3">
        <v>75</v>
      </c>
      <c r="C164" s="2">
        <f>SUMIFS(Movimentação!F:F,Movimentação!E:E,Estoque!A164,Movimentação!D:D,"ENTRADA")</f>
        <v>0</v>
      </c>
      <c r="D164" s="2">
        <f>SUMIFS(Movimentação!F:F,Movimentação!E:E,Estoque!A164,Movimentação!D:D,"SAÍDA")</f>
        <v>25</v>
      </c>
      <c r="E164" s="5">
        <f t="shared" si="2"/>
        <v>50</v>
      </c>
    </row>
    <row r="165" spans="1:5" x14ac:dyDescent="0.25">
      <c r="A165" s="6" t="s">
        <v>2</v>
      </c>
      <c r="B165" s="3">
        <v>11</v>
      </c>
      <c r="C165" s="2">
        <f>SUMIFS(Movimentação!F:F,Movimentação!E:E,Estoque!A165,Movimentação!D:D,"ENTRADA")</f>
        <v>115</v>
      </c>
      <c r="D165" s="2">
        <f>SUMIFS(Movimentação!F:F,Movimentação!E:E,Estoque!A165,Movimentação!D:D,"SAÍDA")</f>
        <v>57</v>
      </c>
      <c r="E165" s="5">
        <f t="shared" si="2"/>
        <v>69</v>
      </c>
    </row>
    <row r="166" spans="1:5" x14ac:dyDescent="0.25">
      <c r="A166" s="6" t="s">
        <v>404</v>
      </c>
      <c r="B166" s="3">
        <v>10</v>
      </c>
      <c r="C166" s="58">
        <f>SUMIFS(Movimentação!F:F,Movimentação!E:E,Estoque!A166,Movimentação!D:D,"ENTRADA")</f>
        <v>0</v>
      </c>
      <c r="D166" s="58">
        <f>SUMIFS(Movimentação!F:F,Movimentação!E:E,Estoque!A166,Movimentação!D:D,"SAÍDA")</f>
        <v>0</v>
      </c>
      <c r="E166" s="59">
        <f>B166+C166-D166</f>
        <v>10</v>
      </c>
    </row>
    <row r="167" spans="1:5" x14ac:dyDescent="0.25">
      <c r="A167" s="6" t="s">
        <v>406</v>
      </c>
      <c r="B167" s="3">
        <v>4</v>
      </c>
      <c r="C167" s="58">
        <f>SUMIFS(Movimentação!F:F,Movimentação!E:E,Estoque!A167,Movimentação!D:D,"ENTRADA")</f>
        <v>0</v>
      </c>
      <c r="D167" s="58">
        <f>SUMIFS(Movimentação!F:F,Movimentação!E:E,Estoque!A167,Movimentação!D:D,"SAÍDA")</f>
        <v>1</v>
      </c>
      <c r="E167" s="59">
        <f>B167+C167-D167</f>
        <v>3</v>
      </c>
    </row>
  </sheetData>
  <phoneticPr fontId="2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30" orientation="portrait" horizontalDpi="360" verticalDpi="360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AC20B-FDA8-4769-813F-49562B2309F8}">
  <sheetPr codeName="Planilha3"/>
  <dimension ref="A1:P1971"/>
  <sheetViews>
    <sheetView showGridLines="0" zoomScale="85" zoomScaleNormal="85" workbookViewId="0">
      <pane ySplit="1" topLeftCell="A1952" activePane="bottomLeft" state="frozen"/>
      <selection activeCell="A877" sqref="A877:F881"/>
      <selection pane="bottomLeft" activeCell="A1929" sqref="A1929:F1971"/>
    </sheetView>
  </sheetViews>
  <sheetFormatPr defaultRowHeight="15" outlineLevelCol="1" x14ac:dyDescent="0.25"/>
  <cols>
    <col min="1" max="1" width="11.5703125" bestFit="1" customWidth="1"/>
    <col min="2" max="2" width="10.28515625" hidden="1" customWidth="1" outlineLevel="1"/>
    <col min="3" max="3" width="10.42578125" hidden="1" customWidth="1" outlineLevel="1"/>
    <col min="4" max="4" width="9.7109375" bestFit="1" customWidth="1" collapsed="1"/>
    <col min="5" max="5" width="37.5703125" bestFit="1" customWidth="1"/>
    <col min="6" max="6" width="17.7109375" bestFit="1" customWidth="1"/>
  </cols>
  <sheetData>
    <row r="1" spans="1:6" ht="49.5" customHeight="1" x14ac:dyDescent="0.25">
      <c r="A1" s="41" t="s">
        <v>98</v>
      </c>
      <c r="B1" s="41" t="s">
        <v>87</v>
      </c>
      <c r="C1" s="41" t="s">
        <v>88</v>
      </c>
      <c r="D1" s="41" t="s">
        <v>24</v>
      </c>
      <c r="E1" s="41" t="s">
        <v>99</v>
      </c>
      <c r="F1" s="41" t="s">
        <v>26</v>
      </c>
    </row>
    <row r="2" spans="1:6" x14ac:dyDescent="0.25">
      <c r="A2" s="11">
        <v>45157</v>
      </c>
      <c r="B2" s="11" t="str">
        <f>UPPER(TEXT(TblMovi[[#This Row],[Data]],"MMM"))</f>
        <v>AGO</v>
      </c>
      <c r="C2" s="1" t="str">
        <f>TEXT(TblMovi[[#This Row],[Data]],"aaaa")</f>
        <v>2023</v>
      </c>
      <c r="D2" s="1" t="s">
        <v>21</v>
      </c>
      <c r="E2" s="1" t="s">
        <v>7</v>
      </c>
      <c r="F2" s="1">
        <v>1</v>
      </c>
    </row>
    <row r="3" spans="1:6" x14ac:dyDescent="0.25">
      <c r="A3" s="11">
        <v>45159</v>
      </c>
      <c r="B3" s="11" t="str">
        <f>UPPER(TEXT(TblMovi[[#This Row],[Data]],"MMM"))</f>
        <v>AGO</v>
      </c>
      <c r="C3" s="1" t="str">
        <f>TEXT(TblMovi[[#This Row],[Data]],"aaaa")</f>
        <v>2023</v>
      </c>
      <c r="D3" s="1" t="s">
        <v>21</v>
      </c>
      <c r="E3" s="1" t="s">
        <v>75</v>
      </c>
      <c r="F3" s="1">
        <v>4</v>
      </c>
    </row>
    <row r="4" spans="1:6" x14ac:dyDescent="0.25">
      <c r="A4" s="11">
        <v>45159</v>
      </c>
      <c r="B4" s="11" t="str">
        <f>UPPER(TEXT(TblMovi[[#This Row],[Data]],"MMM"))</f>
        <v>AGO</v>
      </c>
      <c r="C4" s="1" t="str">
        <f>TEXT(TblMovi[[#This Row],[Data]],"aaaa")</f>
        <v>2023</v>
      </c>
      <c r="D4" s="1" t="s">
        <v>21</v>
      </c>
      <c r="E4" s="1" t="s">
        <v>78</v>
      </c>
      <c r="F4" s="1">
        <v>1</v>
      </c>
    </row>
    <row r="5" spans="1:6" x14ac:dyDescent="0.25">
      <c r="A5" s="11">
        <v>45159</v>
      </c>
      <c r="B5" s="11" t="str">
        <f>UPPER(TEXT(TblMovi[[#This Row],[Data]],"MMM"))</f>
        <v>AGO</v>
      </c>
      <c r="C5" s="1" t="str">
        <f>TEXT(TblMovi[[#This Row],[Data]],"aaaa")</f>
        <v>2023</v>
      </c>
      <c r="D5" s="1" t="s">
        <v>21</v>
      </c>
      <c r="E5" s="1" t="s">
        <v>74</v>
      </c>
      <c r="F5" s="1">
        <v>5</v>
      </c>
    </row>
    <row r="6" spans="1:6" x14ac:dyDescent="0.25">
      <c r="A6" s="11">
        <v>45160</v>
      </c>
      <c r="B6" s="11" t="str">
        <f>UPPER(TEXT(TblMovi[[#This Row],[Data]],"MMM"))</f>
        <v>AGO</v>
      </c>
      <c r="C6" s="1" t="str">
        <f>TEXT(TblMovi[[#This Row],[Data]],"aaaa")</f>
        <v>2023</v>
      </c>
      <c r="D6" s="1" t="s">
        <v>21</v>
      </c>
      <c r="E6" s="1" t="s">
        <v>51</v>
      </c>
      <c r="F6" s="1">
        <v>1</v>
      </c>
    </row>
    <row r="7" spans="1:6" x14ac:dyDescent="0.25">
      <c r="A7" s="11">
        <v>45160</v>
      </c>
      <c r="B7" s="11" t="str">
        <f>UPPER(TEXT(TblMovi[[#This Row],[Data]],"MMM"))</f>
        <v>AGO</v>
      </c>
      <c r="C7" s="1" t="str">
        <f>TEXT(TblMovi[[#This Row],[Data]],"aaaa")</f>
        <v>2023</v>
      </c>
      <c r="D7" s="1" t="s">
        <v>21</v>
      </c>
      <c r="E7" s="1" t="s">
        <v>14</v>
      </c>
      <c r="F7" s="1">
        <v>1</v>
      </c>
    </row>
    <row r="8" spans="1:6" x14ac:dyDescent="0.25">
      <c r="A8" s="11">
        <v>45160</v>
      </c>
      <c r="B8" s="11" t="str">
        <f>UPPER(TEXT(TblMovi[[#This Row],[Data]],"MMM"))</f>
        <v>AGO</v>
      </c>
      <c r="C8" s="1" t="str">
        <f>TEXT(TblMovi[[#This Row],[Data]],"aaaa")</f>
        <v>2023</v>
      </c>
      <c r="D8" s="1" t="s">
        <v>21</v>
      </c>
      <c r="E8" s="1" t="s">
        <v>329</v>
      </c>
      <c r="F8" s="1">
        <v>5</v>
      </c>
    </row>
    <row r="9" spans="1:6" x14ac:dyDescent="0.25">
      <c r="A9" s="11">
        <v>45160</v>
      </c>
      <c r="B9" s="11" t="str">
        <f>UPPER(TEXT(TblMovi[[#This Row],[Data]],"MMM"))</f>
        <v>AGO</v>
      </c>
      <c r="C9" s="1" t="str">
        <f>TEXT(TblMovi[[#This Row],[Data]],"aaaa")</f>
        <v>2023</v>
      </c>
      <c r="D9" s="1" t="s">
        <v>21</v>
      </c>
      <c r="E9" s="1" t="s">
        <v>74</v>
      </c>
      <c r="F9" s="1">
        <v>7</v>
      </c>
    </row>
    <row r="10" spans="1:6" x14ac:dyDescent="0.25">
      <c r="A10" s="11">
        <v>45160</v>
      </c>
      <c r="B10" s="11" t="str">
        <f>UPPER(TEXT(TblMovi[[#This Row],[Data]],"MMM"))</f>
        <v>AGO</v>
      </c>
      <c r="C10" s="1" t="str">
        <f>TEXT(TblMovi[[#This Row],[Data]],"aaaa")</f>
        <v>2023</v>
      </c>
      <c r="D10" s="1" t="s">
        <v>21</v>
      </c>
      <c r="E10" s="1" t="s">
        <v>74</v>
      </c>
      <c r="F10" s="1">
        <v>7</v>
      </c>
    </row>
    <row r="11" spans="1:6" x14ac:dyDescent="0.25">
      <c r="A11" s="11">
        <v>45160</v>
      </c>
      <c r="B11" s="11" t="str">
        <f>UPPER(TEXT(TblMovi[[#This Row],[Data]],"MMM"))</f>
        <v>AGO</v>
      </c>
      <c r="C11" s="1" t="str">
        <f>TEXT(TblMovi[[#This Row],[Data]],"aaaa")</f>
        <v>2023</v>
      </c>
      <c r="D11" s="1" t="s">
        <v>21</v>
      </c>
      <c r="E11" s="1" t="s">
        <v>330</v>
      </c>
      <c r="F11" s="1">
        <v>1</v>
      </c>
    </row>
    <row r="12" spans="1:6" x14ac:dyDescent="0.25">
      <c r="A12" s="11">
        <v>45160</v>
      </c>
      <c r="B12" s="11" t="str">
        <f>UPPER(TEXT(TblMovi[[#This Row],[Data]],"MMM"))</f>
        <v>AGO</v>
      </c>
      <c r="C12" s="1" t="str">
        <f>TEXT(TblMovi[[#This Row],[Data]],"aaaa")</f>
        <v>2023</v>
      </c>
      <c r="D12" s="1" t="s">
        <v>21</v>
      </c>
      <c r="E12" s="1" t="s">
        <v>352</v>
      </c>
      <c r="F12" s="1">
        <v>1</v>
      </c>
    </row>
    <row r="13" spans="1:6" x14ac:dyDescent="0.25">
      <c r="A13" s="11">
        <v>45161</v>
      </c>
      <c r="B13" s="11" t="str">
        <f>UPPER(TEXT(TblMovi[[#This Row],[Data]],"MMM"))</f>
        <v>AGO</v>
      </c>
      <c r="C13" s="1" t="str">
        <f>TEXT(TblMovi[[#This Row],[Data]],"aaaa")</f>
        <v>2023</v>
      </c>
      <c r="D13" s="1" t="s">
        <v>21</v>
      </c>
      <c r="E13" s="1" t="s">
        <v>90</v>
      </c>
      <c r="F13" s="1">
        <v>1</v>
      </c>
    </row>
    <row r="14" spans="1:6" x14ac:dyDescent="0.25">
      <c r="A14" s="11">
        <v>45161</v>
      </c>
      <c r="B14" s="11" t="str">
        <f>UPPER(TEXT(TblMovi[[#This Row],[Data]],"MMM"))</f>
        <v>AGO</v>
      </c>
      <c r="C14" s="1" t="str">
        <f>TEXT(TblMovi[[#This Row],[Data]],"aaaa")</f>
        <v>2023</v>
      </c>
      <c r="D14" s="1" t="s">
        <v>21</v>
      </c>
      <c r="E14" s="1" t="s">
        <v>95</v>
      </c>
      <c r="F14" s="1">
        <v>1</v>
      </c>
    </row>
    <row r="15" spans="1:6" x14ac:dyDescent="0.25">
      <c r="A15" s="11">
        <v>45161</v>
      </c>
      <c r="B15" s="11" t="str">
        <f>UPPER(TEXT(TblMovi[[#This Row],[Data]],"MMM"))</f>
        <v>AGO</v>
      </c>
      <c r="C15" s="1" t="str">
        <f>TEXT(TblMovi[[#This Row],[Data]],"aaaa")</f>
        <v>2023</v>
      </c>
      <c r="D15" s="1" t="s">
        <v>20</v>
      </c>
      <c r="E15" s="1" t="s">
        <v>352</v>
      </c>
      <c r="F15" s="1">
        <v>20</v>
      </c>
    </row>
    <row r="16" spans="1:6" x14ac:dyDescent="0.25">
      <c r="A16" s="11">
        <v>45161</v>
      </c>
      <c r="B16" s="11" t="str">
        <f>UPPER(TEXT(TblMovi[[#This Row],[Data]],"MMM"))</f>
        <v>AGO</v>
      </c>
      <c r="C16" s="1" t="str">
        <f>TEXT(TblMovi[[#This Row],[Data]],"aaaa")</f>
        <v>2023</v>
      </c>
      <c r="D16" s="1" t="s">
        <v>20</v>
      </c>
      <c r="E16" s="1" t="s">
        <v>80</v>
      </c>
      <c r="F16" s="1">
        <v>1</v>
      </c>
    </row>
    <row r="17" spans="1:7" x14ac:dyDescent="0.25">
      <c r="A17" s="11">
        <v>45161</v>
      </c>
      <c r="B17" s="11" t="str">
        <f>UPPER(TEXT(TblMovi[[#This Row],[Data]],"MMM"))</f>
        <v>AGO</v>
      </c>
      <c r="C17" s="1" t="str">
        <f>TEXT(TblMovi[[#This Row],[Data]],"aaaa")</f>
        <v>2023</v>
      </c>
      <c r="D17" s="1" t="s">
        <v>21</v>
      </c>
      <c r="E17" s="1" t="s">
        <v>80</v>
      </c>
      <c r="F17" s="1">
        <v>1</v>
      </c>
      <c r="G17" s="13"/>
    </row>
    <row r="18" spans="1:7" x14ac:dyDescent="0.25">
      <c r="A18" s="11">
        <v>45161</v>
      </c>
      <c r="B18" s="11" t="str">
        <f>UPPER(TEXT(TblMovi[[#This Row],[Data]],"MMM"))</f>
        <v>AGO</v>
      </c>
      <c r="C18" s="1" t="str">
        <f>TEXT(TblMovi[[#This Row],[Data]],"aaaa")</f>
        <v>2023</v>
      </c>
      <c r="D18" s="1" t="s">
        <v>21</v>
      </c>
      <c r="E18" s="1" t="s">
        <v>1</v>
      </c>
      <c r="F18" s="1">
        <v>1</v>
      </c>
    </row>
    <row r="19" spans="1:7" x14ac:dyDescent="0.25">
      <c r="A19" s="11">
        <v>45161</v>
      </c>
      <c r="B19" s="11" t="str">
        <f>UPPER(TEXT(TblMovi[[#This Row],[Data]],"MMM"))</f>
        <v>AGO</v>
      </c>
      <c r="C19" s="1" t="str">
        <f>TEXT(TblMovi[[#This Row],[Data]],"aaaa")</f>
        <v>2023</v>
      </c>
      <c r="D19" s="1" t="s">
        <v>21</v>
      </c>
      <c r="E19" s="1" t="s">
        <v>0</v>
      </c>
      <c r="F19" s="1">
        <v>1</v>
      </c>
    </row>
    <row r="20" spans="1:7" x14ac:dyDescent="0.25">
      <c r="A20" s="11">
        <v>45161</v>
      </c>
      <c r="B20" s="11" t="str">
        <f>UPPER(TEXT(TblMovi[[#This Row],[Data]],"MMM"))</f>
        <v>AGO</v>
      </c>
      <c r="C20" s="1" t="str">
        <f>TEXT(TblMovi[[#This Row],[Data]],"aaaa")</f>
        <v>2023</v>
      </c>
      <c r="D20" s="1" t="s">
        <v>21</v>
      </c>
      <c r="E20" s="1" t="s">
        <v>74</v>
      </c>
      <c r="F20" s="1">
        <v>7</v>
      </c>
    </row>
    <row r="21" spans="1:7" x14ac:dyDescent="0.25">
      <c r="A21" s="11">
        <v>45161</v>
      </c>
      <c r="B21" s="11" t="str">
        <f>UPPER(TEXT(TblMovi[[#This Row],[Data]],"MMM"))</f>
        <v>AGO</v>
      </c>
      <c r="C21" s="1" t="str">
        <f>TEXT(TblMovi[[#This Row],[Data]],"aaaa")</f>
        <v>2023</v>
      </c>
      <c r="D21" s="1" t="s">
        <v>21</v>
      </c>
      <c r="E21" s="1" t="s">
        <v>75</v>
      </c>
      <c r="F21" s="1">
        <v>7</v>
      </c>
    </row>
    <row r="22" spans="1:7" x14ac:dyDescent="0.25">
      <c r="A22" s="11">
        <v>45161</v>
      </c>
      <c r="B22" s="11" t="str">
        <f>UPPER(TEXT(TblMovi[[#This Row],[Data]],"MMM"))</f>
        <v>AGO</v>
      </c>
      <c r="C22" s="1" t="str">
        <f>TEXT(TblMovi[[#This Row],[Data]],"aaaa")</f>
        <v>2023</v>
      </c>
      <c r="D22" s="1" t="s">
        <v>21</v>
      </c>
      <c r="E22" s="1" t="s">
        <v>352</v>
      </c>
      <c r="F22" s="1">
        <v>1</v>
      </c>
    </row>
    <row r="23" spans="1:7" x14ac:dyDescent="0.25">
      <c r="A23" s="11">
        <v>45161</v>
      </c>
      <c r="B23" s="11" t="str">
        <f>UPPER(TEXT(TblMovi[[#This Row],[Data]],"MMM"))</f>
        <v>AGO</v>
      </c>
      <c r="C23" s="1" t="str">
        <f>TEXT(TblMovi[[#This Row],[Data]],"aaaa")</f>
        <v>2023</v>
      </c>
      <c r="D23" s="1" t="s">
        <v>21</v>
      </c>
      <c r="E23" s="1" t="s">
        <v>95</v>
      </c>
      <c r="F23" s="1">
        <v>5</v>
      </c>
    </row>
    <row r="24" spans="1:7" x14ac:dyDescent="0.25">
      <c r="A24" s="11">
        <v>45161</v>
      </c>
      <c r="B24" s="11" t="str">
        <f>UPPER(TEXT(TblMovi[[#This Row],[Data]],"MMM"))</f>
        <v>AGO</v>
      </c>
      <c r="C24" s="1" t="str">
        <f>TEXT(TblMovi[[#This Row],[Data]],"aaaa")</f>
        <v>2023</v>
      </c>
      <c r="D24" s="1" t="s">
        <v>21</v>
      </c>
      <c r="E24" s="1" t="s">
        <v>75</v>
      </c>
      <c r="F24" s="1">
        <v>3</v>
      </c>
    </row>
    <row r="25" spans="1:7" x14ac:dyDescent="0.25">
      <c r="A25" s="11">
        <v>45161</v>
      </c>
      <c r="B25" s="11" t="str">
        <f>UPPER(TEXT(TblMovi[[#This Row],[Data]],"MMM"))</f>
        <v>AGO</v>
      </c>
      <c r="C25" s="1" t="str">
        <f>TEXT(TblMovi[[#This Row],[Data]],"aaaa")</f>
        <v>2023</v>
      </c>
      <c r="D25" s="1" t="s">
        <v>21</v>
      </c>
      <c r="E25" s="1" t="s">
        <v>9</v>
      </c>
      <c r="F25" s="1">
        <v>1</v>
      </c>
    </row>
    <row r="26" spans="1:7" x14ac:dyDescent="0.25">
      <c r="A26" s="11">
        <v>45162</v>
      </c>
      <c r="B26" s="11" t="str">
        <f>UPPER(TEXT(TblMovi[[#This Row],[Data]],"MMM"))</f>
        <v>AGO</v>
      </c>
      <c r="C26" s="1" t="str">
        <f>TEXT(TblMovi[[#This Row],[Data]],"aaaa")</f>
        <v>2023</v>
      </c>
      <c r="D26" s="1" t="s">
        <v>21</v>
      </c>
      <c r="E26" s="1" t="s">
        <v>2</v>
      </c>
      <c r="F26" s="1">
        <v>1</v>
      </c>
    </row>
    <row r="27" spans="1:7" x14ac:dyDescent="0.25">
      <c r="A27" s="11">
        <v>45162</v>
      </c>
      <c r="B27" s="11" t="str">
        <f>UPPER(TEXT(TblMovi[[#This Row],[Data]],"MMM"))</f>
        <v>AGO</v>
      </c>
      <c r="C27" s="1" t="str">
        <f>TEXT(TblMovi[[#This Row],[Data]],"aaaa")</f>
        <v>2023</v>
      </c>
      <c r="D27" s="1" t="s">
        <v>21</v>
      </c>
      <c r="E27" s="1" t="s">
        <v>0</v>
      </c>
      <c r="F27" s="1">
        <v>1</v>
      </c>
    </row>
    <row r="28" spans="1:7" x14ac:dyDescent="0.25">
      <c r="A28" s="11">
        <v>45162</v>
      </c>
      <c r="B28" s="11" t="str">
        <f>UPPER(TEXT(TblMovi[[#This Row],[Data]],"MMM"))</f>
        <v>AGO</v>
      </c>
      <c r="C28" s="1" t="str">
        <f>TEXT(TblMovi[[#This Row],[Data]],"aaaa")</f>
        <v>2023</v>
      </c>
      <c r="D28" s="1" t="s">
        <v>21</v>
      </c>
      <c r="E28" s="1" t="s">
        <v>2</v>
      </c>
      <c r="F28" s="1">
        <v>1</v>
      </c>
    </row>
    <row r="29" spans="1:7" x14ac:dyDescent="0.25">
      <c r="A29" s="11">
        <v>45162</v>
      </c>
      <c r="B29" s="11" t="str">
        <f>UPPER(TEXT(TblMovi[[#This Row],[Data]],"MMM"))</f>
        <v>AGO</v>
      </c>
      <c r="C29" s="1" t="str">
        <f>TEXT(TblMovi[[#This Row],[Data]],"aaaa")</f>
        <v>2023</v>
      </c>
      <c r="D29" s="1" t="s">
        <v>21</v>
      </c>
      <c r="E29" s="1" t="s">
        <v>79</v>
      </c>
      <c r="F29" s="1">
        <v>1</v>
      </c>
    </row>
    <row r="30" spans="1:7" x14ac:dyDescent="0.25">
      <c r="A30" s="11">
        <v>45162</v>
      </c>
      <c r="B30" s="11" t="str">
        <f>UPPER(TEXT(TblMovi[[#This Row],[Data]],"MMM"))</f>
        <v>AGO</v>
      </c>
      <c r="C30" s="1" t="str">
        <f>TEXT(TblMovi[[#This Row],[Data]],"aaaa")</f>
        <v>2023</v>
      </c>
      <c r="D30" s="1" t="s">
        <v>21</v>
      </c>
      <c r="E30" s="1" t="s">
        <v>14</v>
      </c>
      <c r="F30" s="1">
        <v>1</v>
      </c>
    </row>
    <row r="31" spans="1:7" x14ac:dyDescent="0.25">
      <c r="A31" s="11">
        <v>45162</v>
      </c>
      <c r="B31" s="11" t="str">
        <f>UPPER(TEXT(TblMovi[[#This Row],[Data]],"MMM"))</f>
        <v>AGO</v>
      </c>
      <c r="C31" s="1" t="str">
        <f>TEXT(TblMovi[[#This Row],[Data]],"aaaa")</f>
        <v>2023</v>
      </c>
      <c r="D31" s="1" t="s">
        <v>21</v>
      </c>
      <c r="E31" s="1" t="s">
        <v>12</v>
      </c>
      <c r="F31" s="1">
        <v>1</v>
      </c>
    </row>
    <row r="32" spans="1:7" x14ac:dyDescent="0.25">
      <c r="A32" s="11">
        <v>45162</v>
      </c>
      <c r="B32" s="11" t="str">
        <f>UPPER(TEXT(TblMovi[[#This Row],[Data]],"MMM"))</f>
        <v>AGO</v>
      </c>
      <c r="C32" s="1" t="str">
        <f>TEXT(TblMovi[[#This Row],[Data]],"aaaa")</f>
        <v>2023</v>
      </c>
      <c r="D32" s="1" t="s">
        <v>21</v>
      </c>
      <c r="E32" s="1" t="s">
        <v>1</v>
      </c>
      <c r="F32" s="1">
        <v>2</v>
      </c>
    </row>
    <row r="33" spans="1:6" x14ac:dyDescent="0.25">
      <c r="A33" s="11">
        <v>45162</v>
      </c>
      <c r="B33" s="11" t="str">
        <f>UPPER(TEXT(TblMovi[[#This Row],[Data]],"MMM"))</f>
        <v>AGO</v>
      </c>
      <c r="C33" s="1" t="str">
        <f>TEXT(TblMovi[[#This Row],[Data]],"aaaa")</f>
        <v>2023</v>
      </c>
      <c r="D33" s="1" t="s">
        <v>21</v>
      </c>
      <c r="E33" s="1" t="s">
        <v>78</v>
      </c>
      <c r="F33" s="1">
        <v>1</v>
      </c>
    </row>
    <row r="34" spans="1:6" x14ac:dyDescent="0.25">
      <c r="A34" s="11">
        <v>45162</v>
      </c>
      <c r="B34" s="11" t="str">
        <f>UPPER(TEXT(TblMovi[[#This Row],[Data]],"MMM"))</f>
        <v>AGO</v>
      </c>
      <c r="C34" s="1" t="str">
        <f>TEXT(TblMovi[[#This Row],[Data]],"aaaa")</f>
        <v>2023</v>
      </c>
      <c r="D34" s="1" t="s">
        <v>21</v>
      </c>
      <c r="E34" s="1" t="s">
        <v>352</v>
      </c>
      <c r="F34" s="1">
        <v>1</v>
      </c>
    </row>
    <row r="35" spans="1:6" x14ac:dyDescent="0.25">
      <c r="A35" s="11">
        <v>45162</v>
      </c>
      <c r="B35" s="11" t="str">
        <f>UPPER(TEXT(TblMovi[[#This Row],[Data]],"MMM"))</f>
        <v>AGO</v>
      </c>
      <c r="C35" s="1" t="str">
        <f>TEXT(TblMovi[[#This Row],[Data]],"aaaa")</f>
        <v>2023</v>
      </c>
      <c r="D35" s="1" t="s">
        <v>21</v>
      </c>
      <c r="E35" s="1" t="s">
        <v>14</v>
      </c>
      <c r="F35" s="1">
        <v>1</v>
      </c>
    </row>
    <row r="36" spans="1:6" x14ac:dyDescent="0.25">
      <c r="A36" s="11">
        <v>45162</v>
      </c>
      <c r="B36" s="11" t="str">
        <f>UPPER(TEXT(TblMovi[[#This Row],[Data]],"MMM"))</f>
        <v>AGO</v>
      </c>
      <c r="C36" s="1" t="str">
        <f>TEXT(TblMovi[[#This Row],[Data]],"aaaa")</f>
        <v>2023</v>
      </c>
      <c r="D36" s="1" t="s">
        <v>21</v>
      </c>
      <c r="E36" s="1" t="s">
        <v>74</v>
      </c>
      <c r="F36" s="1">
        <v>5</v>
      </c>
    </row>
    <row r="37" spans="1:6" x14ac:dyDescent="0.25">
      <c r="A37" s="11">
        <v>45162</v>
      </c>
      <c r="B37" s="11" t="str">
        <f>UPPER(TEXT(TblMovi[[#This Row],[Data]],"MMM"))</f>
        <v>AGO</v>
      </c>
      <c r="C37" s="1" t="str">
        <f>TEXT(TblMovi[[#This Row],[Data]],"aaaa")</f>
        <v>2023</v>
      </c>
      <c r="D37" s="1" t="s">
        <v>21</v>
      </c>
      <c r="E37" s="1" t="s">
        <v>27</v>
      </c>
      <c r="F37" s="1">
        <v>1</v>
      </c>
    </row>
    <row r="38" spans="1:6" x14ac:dyDescent="0.25">
      <c r="A38" s="11">
        <v>45162</v>
      </c>
      <c r="B38" s="11" t="str">
        <f>UPPER(TEXT(TblMovi[[#This Row],[Data]],"MMM"))</f>
        <v>AGO</v>
      </c>
      <c r="C38" s="1" t="str">
        <f>TEXT(TblMovi[[#This Row],[Data]],"aaaa")</f>
        <v>2023</v>
      </c>
      <c r="D38" s="1" t="s">
        <v>21</v>
      </c>
      <c r="E38" s="1" t="s">
        <v>81</v>
      </c>
      <c r="F38" s="1">
        <v>1</v>
      </c>
    </row>
    <row r="39" spans="1:6" x14ac:dyDescent="0.25">
      <c r="A39" s="11">
        <v>45163</v>
      </c>
      <c r="B39" s="11" t="str">
        <f>UPPER(TEXT(TblMovi[[#This Row],[Data]],"MMM"))</f>
        <v>AGO</v>
      </c>
      <c r="C39" s="1" t="str">
        <f>TEXT(TblMovi[[#This Row],[Data]],"aaaa")</f>
        <v>2023</v>
      </c>
      <c r="D39" s="1" t="s">
        <v>21</v>
      </c>
      <c r="E39" s="1" t="s">
        <v>14</v>
      </c>
      <c r="F39" s="1">
        <v>2</v>
      </c>
    </row>
    <row r="40" spans="1:6" x14ac:dyDescent="0.25">
      <c r="A40" s="11">
        <v>45163</v>
      </c>
      <c r="B40" s="11" t="str">
        <f>UPPER(TEXT(TblMovi[[#This Row],[Data]],"MMM"))</f>
        <v>AGO</v>
      </c>
      <c r="C40" s="1" t="str">
        <f>TEXT(TblMovi[[#This Row],[Data]],"aaaa")</f>
        <v>2023</v>
      </c>
      <c r="D40" s="1" t="s">
        <v>21</v>
      </c>
      <c r="E40" s="1" t="s">
        <v>1</v>
      </c>
      <c r="F40" s="1">
        <v>2</v>
      </c>
    </row>
    <row r="41" spans="1:6" x14ac:dyDescent="0.25">
      <c r="A41" s="11">
        <v>45163</v>
      </c>
      <c r="B41" s="11" t="str">
        <f>UPPER(TEXT(TblMovi[[#This Row],[Data]],"MMM"))</f>
        <v>AGO</v>
      </c>
      <c r="C41" s="1" t="str">
        <f>TEXT(TblMovi[[#This Row],[Data]],"aaaa")</f>
        <v>2023</v>
      </c>
      <c r="D41" s="1" t="s">
        <v>21</v>
      </c>
      <c r="E41" s="1" t="s">
        <v>94</v>
      </c>
      <c r="F41" s="1">
        <v>1</v>
      </c>
    </row>
    <row r="42" spans="1:6" x14ac:dyDescent="0.25">
      <c r="A42" s="11">
        <v>45163</v>
      </c>
      <c r="B42" s="11" t="str">
        <f>UPPER(TEXT(TblMovi[[#This Row],[Data]],"MMM"))</f>
        <v>AGO</v>
      </c>
      <c r="C42" s="1" t="str">
        <f>TEXT(TblMovi[[#This Row],[Data]],"aaaa")</f>
        <v>2023</v>
      </c>
      <c r="D42" s="1" t="s">
        <v>21</v>
      </c>
      <c r="E42" s="1" t="s">
        <v>2</v>
      </c>
      <c r="F42" s="1">
        <v>1</v>
      </c>
    </row>
    <row r="43" spans="1:6" x14ac:dyDescent="0.25">
      <c r="A43" s="11">
        <v>45163</v>
      </c>
      <c r="B43" s="11" t="str">
        <f>UPPER(TEXT(TblMovi[[#This Row],[Data]],"MMM"))</f>
        <v>AGO</v>
      </c>
      <c r="C43" s="1" t="str">
        <f>TEXT(TblMovi[[#This Row],[Data]],"aaaa")</f>
        <v>2023</v>
      </c>
      <c r="D43" s="1" t="s">
        <v>21</v>
      </c>
      <c r="E43" s="1" t="s">
        <v>79</v>
      </c>
      <c r="F43" s="1">
        <v>1</v>
      </c>
    </row>
    <row r="44" spans="1:6" x14ac:dyDescent="0.25">
      <c r="A44" s="11">
        <v>45164</v>
      </c>
      <c r="B44" s="11" t="str">
        <f>UPPER(TEXT(TblMovi[[#This Row],[Data]],"MMM"))</f>
        <v>AGO</v>
      </c>
      <c r="C44" s="1" t="str">
        <f>TEXT(TblMovi[[#This Row],[Data]],"aaaa")</f>
        <v>2023</v>
      </c>
      <c r="D44" s="1" t="s">
        <v>21</v>
      </c>
      <c r="E44" s="1" t="s">
        <v>352</v>
      </c>
      <c r="F44" s="1">
        <v>1</v>
      </c>
    </row>
    <row r="45" spans="1:6" x14ac:dyDescent="0.25">
      <c r="A45" s="11">
        <v>45164</v>
      </c>
      <c r="B45" s="11" t="str">
        <f>UPPER(TEXT(TblMovi[[#This Row],[Data]],"MMM"))</f>
        <v>AGO</v>
      </c>
      <c r="C45" s="1" t="str">
        <f>TEXT(TblMovi[[#This Row],[Data]],"aaaa")</f>
        <v>2023</v>
      </c>
      <c r="D45" s="1" t="s">
        <v>21</v>
      </c>
      <c r="E45" s="1" t="s">
        <v>75</v>
      </c>
      <c r="F45" s="1">
        <v>4</v>
      </c>
    </row>
    <row r="46" spans="1:6" x14ac:dyDescent="0.25">
      <c r="A46" s="11">
        <v>45166</v>
      </c>
      <c r="B46" s="11" t="str">
        <f>UPPER(TEXT(TblMovi[[#This Row],[Data]],"MMM"))</f>
        <v>AGO</v>
      </c>
      <c r="C46" s="1" t="str">
        <f>TEXT(TblMovi[[#This Row],[Data]],"aaaa")</f>
        <v>2023</v>
      </c>
      <c r="D46" s="1" t="s">
        <v>21</v>
      </c>
      <c r="E46" s="1" t="s">
        <v>74</v>
      </c>
      <c r="F46" s="1">
        <v>8</v>
      </c>
    </row>
    <row r="47" spans="1:6" x14ac:dyDescent="0.25">
      <c r="A47" s="11">
        <v>45166</v>
      </c>
      <c r="B47" s="11" t="str">
        <f>UPPER(TEXT(TblMovi[[#This Row],[Data]],"MMM"))</f>
        <v>AGO</v>
      </c>
      <c r="C47" s="1" t="str">
        <f>TEXT(TblMovi[[#This Row],[Data]],"aaaa")</f>
        <v>2023</v>
      </c>
      <c r="D47" s="1" t="s">
        <v>21</v>
      </c>
      <c r="E47" s="1" t="s">
        <v>75</v>
      </c>
      <c r="F47" s="1">
        <v>4</v>
      </c>
    </row>
    <row r="48" spans="1:6" x14ac:dyDescent="0.25">
      <c r="A48" s="11">
        <v>45166</v>
      </c>
      <c r="B48" s="11" t="str">
        <f>UPPER(TEXT(TblMovi[[#This Row],[Data]],"MMM"))</f>
        <v>AGO</v>
      </c>
      <c r="C48" s="1" t="str">
        <f>TEXT(TblMovi[[#This Row],[Data]],"aaaa")</f>
        <v>2023</v>
      </c>
      <c r="D48" s="1" t="s">
        <v>21</v>
      </c>
      <c r="E48" s="1" t="s">
        <v>51</v>
      </c>
      <c r="F48" s="1">
        <v>1</v>
      </c>
    </row>
    <row r="49" spans="1:6" x14ac:dyDescent="0.25">
      <c r="A49" s="11">
        <v>45166</v>
      </c>
      <c r="B49" s="11" t="str">
        <f>UPPER(TEXT(TblMovi[[#This Row],[Data]],"MMM"))</f>
        <v>AGO</v>
      </c>
      <c r="C49" s="1" t="str">
        <f>TEXT(TblMovi[[#This Row],[Data]],"aaaa")</f>
        <v>2023</v>
      </c>
      <c r="D49" s="1" t="s">
        <v>21</v>
      </c>
      <c r="E49" s="1" t="s">
        <v>352</v>
      </c>
      <c r="F49" s="1">
        <v>1</v>
      </c>
    </row>
    <row r="50" spans="1:6" x14ac:dyDescent="0.25">
      <c r="A50" s="11">
        <v>45166</v>
      </c>
      <c r="B50" s="11" t="str">
        <f>UPPER(TEXT(TblMovi[[#This Row],[Data]],"MMM"))</f>
        <v>AGO</v>
      </c>
      <c r="C50" s="1" t="str">
        <f>TEXT(TblMovi[[#This Row],[Data]],"aaaa")</f>
        <v>2023</v>
      </c>
      <c r="D50" s="1" t="s">
        <v>21</v>
      </c>
      <c r="E50" s="1" t="s">
        <v>90</v>
      </c>
      <c r="F50" s="1">
        <v>2</v>
      </c>
    </row>
    <row r="51" spans="1:6" x14ac:dyDescent="0.25">
      <c r="A51" s="11">
        <v>45166</v>
      </c>
      <c r="B51" s="11" t="str">
        <f>UPPER(TEXT(TblMovi[[#This Row],[Data]],"MMM"))</f>
        <v>AGO</v>
      </c>
      <c r="C51" s="1" t="str">
        <f>TEXT(TblMovi[[#This Row],[Data]],"aaaa")</f>
        <v>2023</v>
      </c>
      <c r="D51" s="1" t="s">
        <v>21</v>
      </c>
      <c r="E51" s="1" t="s">
        <v>14</v>
      </c>
      <c r="F51" s="1">
        <v>1</v>
      </c>
    </row>
    <row r="52" spans="1:6" x14ac:dyDescent="0.25">
      <c r="A52" s="11">
        <v>45166</v>
      </c>
      <c r="B52" s="11" t="str">
        <f>UPPER(TEXT(TblMovi[[#This Row],[Data]],"MMM"))</f>
        <v>AGO</v>
      </c>
      <c r="C52" s="1" t="str">
        <f>TEXT(TblMovi[[#This Row],[Data]],"aaaa")</f>
        <v>2023</v>
      </c>
      <c r="D52" s="1" t="s">
        <v>21</v>
      </c>
      <c r="E52" s="1" t="s">
        <v>94</v>
      </c>
      <c r="F52" s="1">
        <v>1</v>
      </c>
    </row>
    <row r="53" spans="1:6" x14ac:dyDescent="0.25">
      <c r="A53" s="11">
        <v>45166</v>
      </c>
      <c r="B53" s="11" t="str">
        <f>UPPER(TEXT(TblMovi[[#This Row],[Data]],"MMM"))</f>
        <v>AGO</v>
      </c>
      <c r="C53" s="1" t="str">
        <f>TEXT(TblMovi[[#This Row],[Data]],"aaaa")</f>
        <v>2023</v>
      </c>
      <c r="D53" s="1" t="s">
        <v>21</v>
      </c>
      <c r="E53" s="1" t="s">
        <v>1</v>
      </c>
      <c r="F53" s="1">
        <v>2</v>
      </c>
    </row>
    <row r="54" spans="1:6" x14ac:dyDescent="0.25">
      <c r="A54" s="11">
        <v>45167</v>
      </c>
      <c r="B54" s="11" t="str">
        <f>UPPER(TEXT(TblMovi[[#This Row],[Data]],"MMM"))</f>
        <v>AGO</v>
      </c>
      <c r="C54" s="1" t="str">
        <f>TEXT(TblMovi[[#This Row],[Data]],"aaaa")</f>
        <v>2023</v>
      </c>
      <c r="D54" s="1" t="s">
        <v>21</v>
      </c>
      <c r="E54" s="1" t="s">
        <v>78</v>
      </c>
      <c r="F54" s="1">
        <v>1</v>
      </c>
    </row>
    <row r="55" spans="1:6" x14ac:dyDescent="0.25">
      <c r="A55" s="11">
        <v>45167</v>
      </c>
      <c r="B55" s="11" t="str">
        <f>UPPER(TEXT(TblMovi[[#This Row],[Data]],"MMM"))</f>
        <v>AGO</v>
      </c>
      <c r="C55" s="1" t="str">
        <f>TEXT(TblMovi[[#This Row],[Data]],"aaaa")</f>
        <v>2023</v>
      </c>
      <c r="D55" s="1" t="s">
        <v>21</v>
      </c>
      <c r="E55" s="1" t="s">
        <v>74</v>
      </c>
      <c r="F55" s="1">
        <v>8</v>
      </c>
    </row>
    <row r="56" spans="1:6" x14ac:dyDescent="0.25">
      <c r="A56" s="11">
        <v>45167</v>
      </c>
      <c r="B56" s="11" t="str">
        <f>UPPER(TEXT(TblMovi[[#This Row],[Data]],"MMM"))</f>
        <v>AGO</v>
      </c>
      <c r="C56" s="1" t="str">
        <f>TEXT(TblMovi[[#This Row],[Data]],"aaaa")</f>
        <v>2023</v>
      </c>
      <c r="D56" s="1" t="s">
        <v>21</v>
      </c>
      <c r="E56" s="1" t="s">
        <v>352</v>
      </c>
      <c r="F56" s="1">
        <v>1</v>
      </c>
    </row>
    <row r="57" spans="1:6" x14ac:dyDescent="0.25">
      <c r="A57" s="11">
        <v>45167</v>
      </c>
      <c r="B57" s="11" t="str">
        <f>UPPER(TEXT(TblMovi[[#This Row],[Data]],"MMM"))</f>
        <v>AGO</v>
      </c>
      <c r="C57" s="1" t="str">
        <f>TEXT(TblMovi[[#This Row],[Data]],"aaaa")</f>
        <v>2023</v>
      </c>
      <c r="D57" s="1" t="s">
        <v>21</v>
      </c>
      <c r="E57" s="1" t="s">
        <v>81</v>
      </c>
      <c r="F57" s="1">
        <v>1</v>
      </c>
    </row>
    <row r="58" spans="1:6" x14ac:dyDescent="0.25">
      <c r="A58" s="11">
        <v>45167</v>
      </c>
      <c r="B58" s="11" t="str">
        <f>UPPER(TEXT(TblMovi[[#This Row],[Data]],"MMM"))</f>
        <v>AGO</v>
      </c>
      <c r="C58" s="1" t="str">
        <f>TEXT(TblMovi[[#This Row],[Data]],"aaaa")</f>
        <v>2023</v>
      </c>
      <c r="D58" s="1" t="s">
        <v>21</v>
      </c>
      <c r="E58" s="1" t="s">
        <v>27</v>
      </c>
      <c r="F58" s="1">
        <v>1</v>
      </c>
    </row>
    <row r="59" spans="1:6" x14ac:dyDescent="0.25">
      <c r="A59" s="11">
        <v>45167</v>
      </c>
      <c r="B59" s="11" t="str">
        <f>UPPER(TEXT(TblMovi[[#This Row],[Data]],"MMM"))</f>
        <v>AGO</v>
      </c>
      <c r="C59" s="1" t="str">
        <f>TEXT(TblMovi[[#This Row],[Data]],"aaaa")</f>
        <v>2023</v>
      </c>
      <c r="D59" s="1" t="s">
        <v>21</v>
      </c>
      <c r="E59" s="1" t="s">
        <v>9</v>
      </c>
      <c r="F59" s="1">
        <v>1</v>
      </c>
    </row>
    <row r="60" spans="1:6" x14ac:dyDescent="0.25">
      <c r="A60" s="11">
        <v>45168</v>
      </c>
      <c r="B60" s="11" t="str">
        <f>UPPER(TEXT(TblMovi[[#This Row],[Data]],"MMM"))</f>
        <v>AGO</v>
      </c>
      <c r="C60" s="1" t="str">
        <f>TEXT(TblMovi[[#This Row],[Data]],"aaaa")</f>
        <v>2023</v>
      </c>
      <c r="D60" s="1" t="s">
        <v>21</v>
      </c>
      <c r="E60" s="1" t="s">
        <v>1</v>
      </c>
      <c r="F60" s="1">
        <v>3</v>
      </c>
    </row>
    <row r="61" spans="1:6" x14ac:dyDescent="0.25">
      <c r="A61" s="11">
        <v>45168</v>
      </c>
      <c r="B61" s="11" t="str">
        <f>UPPER(TEXT(TblMovi[[#This Row],[Data]],"MMM"))</f>
        <v>AGO</v>
      </c>
      <c r="C61" s="1" t="str">
        <f>TEXT(TblMovi[[#This Row],[Data]],"aaaa")</f>
        <v>2023</v>
      </c>
      <c r="D61" s="1" t="s">
        <v>21</v>
      </c>
      <c r="E61" s="1" t="s">
        <v>95</v>
      </c>
      <c r="F61" s="1">
        <v>3</v>
      </c>
    </row>
    <row r="62" spans="1:6" x14ac:dyDescent="0.25">
      <c r="A62" s="11">
        <v>45168</v>
      </c>
      <c r="B62" s="11" t="str">
        <f>UPPER(TEXT(TblMovi[[#This Row],[Data]],"MMM"))</f>
        <v>AGO</v>
      </c>
      <c r="C62" s="1" t="str">
        <f>TEXT(TblMovi[[#This Row],[Data]],"aaaa")</f>
        <v>2023</v>
      </c>
      <c r="D62" s="1" t="s">
        <v>21</v>
      </c>
      <c r="E62" s="1" t="s">
        <v>2</v>
      </c>
      <c r="F62" s="1">
        <v>3</v>
      </c>
    </row>
    <row r="63" spans="1:6" x14ac:dyDescent="0.25">
      <c r="A63" s="11">
        <v>45168</v>
      </c>
      <c r="B63" s="11" t="str">
        <f>UPPER(TEXT(TblMovi[[#This Row],[Data]],"MMM"))</f>
        <v>AGO</v>
      </c>
      <c r="C63" s="1" t="str">
        <f>TEXT(TblMovi[[#This Row],[Data]],"aaaa")</f>
        <v>2023</v>
      </c>
      <c r="D63" s="1" t="s">
        <v>21</v>
      </c>
      <c r="E63" s="1" t="s">
        <v>93</v>
      </c>
      <c r="F63" s="1">
        <v>1</v>
      </c>
    </row>
    <row r="64" spans="1:6" x14ac:dyDescent="0.25">
      <c r="A64" s="11">
        <v>45168</v>
      </c>
      <c r="B64" s="11" t="str">
        <f>UPPER(TEXT(TblMovi[[#This Row],[Data]],"MMM"))</f>
        <v>AGO</v>
      </c>
      <c r="C64" s="1" t="str">
        <f>TEXT(TblMovi[[#This Row],[Data]],"aaaa")</f>
        <v>2023</v>
      </c>
      <c r="D64" s="1" t="s">
        <v>21</v>
      </c>
      <c r="E64" s="1" t="s">
        <v>94</v>
      </c>
      <c r="F64" s="1">
        <v>3</v>
      </c>
    </row>
    <row r="65" spans="1:6" x14ac:dyDescent="0.25">
      <c r="A65" s="11">
        <v>45168</v>
      </c>
      <c r="B65" s="11" t="str">
        <f>UPPER(TEXT(TblMovi[[#This Row],[Data]],"MMM"))</f>
        <v>AGO</v>
      </c>
      <c r="C65" s="1" t="str">
        <f>TEXT(TblMovi[[#This Row],[Data]],"aaaa")</f>
        <v>2023</v>
      </c>
      <c r="D65" s="1" t="s">
        <v>21</v>
      </c>
      <c r="E65" s="1" t="s">
        <v>79</v>
      </c>
      <c r="F65" s="1">
        <v>1</v>
      </c>
    </row>
    <row r="66" spans="1:6" x14ac:dyDescent="0.25">
      <c r="A66" s="11">
        <v>45168</v>
      </c>
      <c r="B66" s="11" t="str">
        <f>UPPER(TEXT(TblMovi[[#This Row],[Data]],"MMM"))</f>
        <v>AGO</v>
      </c>
      <c r="C66" s="1" t="str">
        <f>TEXT(TblMovi[[#This Row],[Data]],"aaaa")</f>
        <v>2023</v>
      </c>
      <c r="D66" s="1" t="s">
        <v>21</v>
      </c>
      <c r="E66" s="1" t="s">
        <v>0</v>
      </c>
      <c r="F66" s="1">
        <v>2</v>
      </c>
    </row>
    <row r="67" spans="1:6" x14ac:dyDescent="0.25">
      <c r="A67" s="11">
        <v>45168</v>
      </c>
      <c r="B67" s="11" t="str">
        <f>UPPER(TEXT(TblMovi[[#This Row],[Data]],"MMM"))</f>
        <v>AGO</v>
      </c>
      <c r="C67" s="1" t="str">
        <f>TEXT(TblMovi[[#This Row],[Data]],"aaaa")</f>
        <v>2023</v>
      </c>
      <c r="D67" s="1" t="s">
        <v>21</v>
      </c>
      <c r="E67" s="1" t="s">
        <v>12</v>
      </c>
      <c r="F67" s="1">
        <v>1</v>
      </c>
    </row>
    <row r="68" spans="1:6" x14ac:dyDescent="0.25">
      <c r="A68" s="11">
        <v>45168</v>
      </c>
      <c r="B68" s="11" t="str">
        <f>UPPER(TEXT(TblMovi[[#This Row],[Data]],"MMM"))</f>
        <v>AGO</v>
      </c>
      <c r="C68" s="1" t="str">
        <f>TEXT(TblMovi[[#This Row],[Data]],"aaaa")</f>
        <v>2023</v>
      </c>
      <c r="D68" s="1" t="s">
        <v>21</v>
      </c>
      <c r="E68" s="1" t="s">
        <v>85</v>
      </c>
      <c r="F68" s="1">
        <v>1</v>
      </c>
    </row>
    <row r="69" spans="1:6" x14ac:dyDescent="0.25">
      <c r="A69" s="11">
        <v>45168</v>
      </c>
      <c r="B69" s="11" t="str">
        <f>UPPER(TEXT(TblMovi[[#This Row],[Data]],"MMM"))</f>
        <v>AGO</v>
      </c>
      <c r="C69" s="1" t="str">
        <f>TEXT(TblMovi[[#This Row],[Data]],"aaaa")</f>
        <v>2023</v>
      </c>
      <c r="D69" s="1" t="s">
        <v>21</v>
      </c>
      <c r="E69" s="1" t="s">
        <v>74</v>
      </c>
      <c r="F69" s="1">
        <v>10</v>
      </c>
    </row>
    <row r="70" spans="1:6" x14ac:dyDescent="0.25">
      <c r="A70" s="11">
        <v>45168</v>
      </c>
      <c r="B70" s="11" t="str">
        <f>UPPER(TEXT(TblMovi[[#This Row],[Data]],"MMM"))</f>
        <v>AGO</v>
      </c>
      <c r="C70" s="1" t="str">
        <f>TEXT(TblMovi[[#This Row],[Data]],"aaaa")</f>
        <v>2023</v>
      </c>
      <c r="D70" s="1" t="s">
        <v>21</v>
      </c>
      <c r="E70" s="1" t="s">
        <v>14</v>
      </c>
      <c r="F70" s="1">
        <v>1</v>
      </c>
    </row>
    <row r="71" spans="1:6" x14ac:dyDescent="0.25">
      <c r="A71" s="11">
        <v>45168</v>
      </c>
      <c r="B71" s="11" t="str">
        <f>UPPER(TEXT(TblMovi[[#This Row],[Data]],"MMM"))</f>
        <v>AGO</v>
      </c>
      <c r="C71" s="1" t="str">
        <f>TEXT(TblMovi[[#This Row],[Data]],"aaaa")</f>
        <v>2023</v>
      </c>
      <c r="D71" s="1" t="s">
        <v>21</v>
      </c>
      <c r="E71" s="1" t="s">
        <v>0</v>
      </c>
      <c r="F71" s="1">
        <v>1</v>
      </c>
    </row>
    <row r="72" spans="1:6" x14ac:dyDescent="0.25">
      <c r="A72" s="11">
        <v>45168</v>
      </c>
      <c r="B72" s="11" t="str">
        <f>UPPER(TEXT(TblMovi[[#This Row],[Data]],"MMM"))</f>
        <v>AGO</v>
      </c>
      <c r="C72" s="1" t="str">
        <f>TEXT(TblMovi[[#This Row],[Data]],"aaaa")</f>
        <v>2023</v>
      </c>
      <c r="D72" s="1" t="s">
        <v>21</v>
      </c>
      <c r="E72" s="1" t="s">
        <v>7</v>
      </c>
      <c r="F72" s="1">
        <v>1</v>
      </c>
    </row>
    <row r="73" spans="1:6" x14ac:dyDescent="0.25">
      <c r="A73" s="11">
        <v>45168</v>
      </c>
      <c r="B73" s="11" t="str">
        <f>UPPER(TEXT(TblMovi[[#This Row],[Data]],"MMM"))</f>
        <v>AGO</v>
      </c>
      <c r="C73" s="1" t="str">
        <f>TEXT(TblMovi[[#This Row],[Data]],"aaaa")</f>
        <v>2023</v>
      </c>
      <c r="D73" s="1" t="s">
        <v>21</v>
      </c>
      <c r="E73" s="1" t="s">
        <v>85</v>
      </c>
      <c r="F73" s="1">
        <v>1</v>
      </c>
    </row>
    <row r="74" spans="1:6" x14ac:dyDescent="0.25">
      <c r="A74" s="11">
        <v>45168</v>
      </c>
      <c r="B74" s="11" t="str">
        <f>UPPER(TEXT(TblMovi[[#This Row],[Data]],"MMM"))</f>
        <v>AGO</v>
      </c>
      <c r="C74" s="1" t="str">
        <f>TEXT(TblMovi[[#This Row],[Data]],"aaaa")</f>
        <v>2023</v>
      </c>
      <c r="D74" s="1" t="s">
        <v>21</v>
      </c>
      <c r="E74" s="1" t="s">
        <v>3</v>
      </c>
      <c r="F74" s="1">
        <v>1</v>
      </c>
    </row>
    <row r="75" spans="1:6" x14ac:dyDescent="0.25">
      <c r="A75" s="11">
        <v>45168</v>
      </c>
      <c r="B75" s="11" t="str">
        <f>UPPER(TEXT(TblMovi[[#This Row],[Data]],"MMM"))</f>
        <v>AGO</v>
      </c>
      <c r="C75" s="1" t="str">
        <f>TEXT(TblMovi[[#This Row],[Data]],"aaaa")</f>
        <v>2023</v>
      </c>
      <c r="D75" s="1" t="s">
        <v>21</v>
      </c>
      <c r="E75" s="1" t="s">
        <v>74</v>
      </c>
      <c r="F75" s="1">
        <v>10</v>
      </c>
    </row>
    <row r="76" spans="1:6" x14ac:dyDescent="0.25">
      <c r="A76" s="11">
        <v>45169</v>
      </c>
      <c r="B76" s="11" t="str">
        <f>UPPER(TEXT(TblMovi[[#This Row],[Data]],"MMM"))</f>
        <v>AGO</v>
      </c>
      <c r="C76" s="1" t="str">
        <f>TEXT(TblMovi[[#This Row],[Data]],"aaaa")</f>
        <v>2023</v>
      </c>
      <c r="D76" s="1" t="s">
        <v>21</v>
      </c>
      <c r="E76" s="1" t="s">
        <v>0</v>
      </c>
      <c r="F76" s="1">
        <v>1</v>
      </c>
    </row>
    <row r="77" spans="1:6" x14ac:dyDescent="0.25">
      <c r="A77" s="11">
        <v>45169</v>
      </c>
      <c r="B77" s="11" t="str">
        <f>UPPER(TEXT(TblMovi[[#This Row],[Data]],"MMM"))</f>
        <v>AGO</v>
      </c>
      <c r="C77" s="1" t="str">
        <f>TEXT(TblMovi[[#This Row],[Data]],"aaaa")</f>
        <v>2023</v>
      </c>
      <c r="D77" s="1" t="s">
        <v>21</v>
      </c>
      <c r="E77" s="1" t="s">
        <v>9</v>
      </c>
      <c r="F77" s="1">
        <v>1</v>
      </c>
    </row>
    <row r="78" spans="1:6" x14ac:dyDescent="0.25">
      <c r="A78" s="11">
        <v>45169</v>
      </c>
      <c r="B78" s="11" t="str">
        <f>UPPER(TEXT(TblMovi[[#This Row],[Data]],"MMM"))</f>
        <v>AGO</v>
      </c>
      <c r="C78" s="1" t="str">
        <f>TEXT(TblMovi[[#This Row],[Data]],"aaaa")</f>
        <v>2023</v>
      </c>
      <c r="D78" s="1" t="s">
        <v>21</v>
      </c>
      <c r="E78" s="1" t="s">
        <v>74</v>
      </c>
      <c r="F78" s="1">
        <v>2</v>
      </c>
    </row>
    <row r="79" spans="1:6" x14ac:dyDescent="0.25">
      <c r="A79" s="11">
        <v>45169</v>
      </c>
      <c r="B79" s="11" t="str">
        <f>UPPER(TEXT(TblMovi[[#This Row],[Data]],"MMM"))</f>
        <v>AGO</v>
      </c>
      <c r="C79" s="1" t="str">
        <f>TEXT(TblMovi[[#This Row],[Data]],"aaaa")</f>
        <v>2023</v>
      </c>
      <c r="D79" s="1" t="s">
        <v>21</v>
      </c>
      <c r="E79" s="1" t="s">
        <v>330</v>
      </c>
      <c r="F79" s="1">
        <v>1</v>
      </c>
    </row>
    <row r="80" spans="1:6" x14ac:dyDescent="0.25">
      <c r="A80" s="11">
        <v>45169</v>
      </c>
      <c r="B80" s="11" t="str">
        <f>UPPER(TEXT(TblMovi[[#This Row],[Data]],"MMM"))</f>
        <v>AGO</v>
      </c>
      <c r="C80" s="1" t="str">
        <f>TEXT(TblMovi[[#This Row],[Data]],"aaaa")</f>
        <v>2023</v>
      </c>
      <c r="D80" s="1" t="s">
        <v>21</v>
      </c>
      <c r="E80" s="1" t="s">
        <v>9</v>
      </c>
      <c r="F80" s="1">
        <v>1</v>
      </c>
    </row>
    <row r="81" spans="1:6" x14ac:dyDescent="0.25">
      <c r="A81" s="11">
        <v>45169</v>
      </c>
      <c r="B81" s="11" t="str">
        <f>UPPER(TEXT(TblMovi[[#This Row],[Data]],"MMM"))</f>
        <v>AGO</v>
      </c>
      <c r="C81" s="1" t="str">
        <f>TEXT(TblMovi[[#This Row],[Data]],"aaaa")</f>
        <v>2023</v>
      </c>
      <c r="D81" s="1" t="s">
        <v>21</v>
      </c>
      <c r="E81" s="1" t="s">
        <v>330</v>
      </c>
      <c r="F81" s="1">
        <v>1</v>
      </c>
    </row>
    <row r="82" spans="1:6" x14ac:dyDescent="0.25">
      <c r="A82" s="11">
        <v>45170</v>
      </c>
      <c r="B82" s="11" t="str">
        <f>UPPER(TEXT(TblMovi[[#This Row],[Data]],"MMM"))</f>
        <v>SET</v>
      </c>
      <c r="C82" s="1" t="str">
        <f>TEXT(TblMovi[[#This Row],[Data]],"aaaa")</f>
        <v>2023</v>
      </c>
      <c r="D82" s="1" t="s">
        <v>21</v>
      </c>
      <c r="E82" s="1" t="s">
        <v>90</v>
      </c>
      <c r="F82" s="1">
        <v>1</v>
      </c>
    </row>
    <row r="83" spans="1:6" x14ac:dyDescent="0.25">
      <c r="A83" s="11">
        <v>45170</v>
      </c>
      <c r="B83" s="11" t="str">
        <f>UPPER(TEXT(TblMovi[[#This Row],[Data]],"MMM"))</f>
        <v>SET</v>
      </c>
      <c r="C83" s="1" t="str">
        <f>TEXT(TblMovi[[#This Row],[Data]],"aaaa")</f>
        <v>2023</v>
      </c>
      <c r="D83" s="1" t="s">
        <v>21</v>
      </c>
      <c r="E83" s="1" t="s">
        <v>352</v>
      </c>
      <c r="F83" s="1">
        <v>1</v>
      </c>
    </row>
    <row r="84" spans="1:6" x14ac:dyDescent="0.25">
      <c r="A84" s="11">
        <v>45170</v>
      </c>
      <c r="B84" s="11" t="str">
        <f>UPPER(TEXT(TblMovi[[#This Row],[Data]],"MMM"))</f>
        <v>SET</v>
      </c>
      <c r="C84" s="1" t="str">
        <f>TEXT(TblMovi[[#This Row],[Data]],"aaaa")</f>
        <v>2023</v>
      </c>
      <c r="D84" s="1" t="s">
        <v>21</v>
      </c>
      <c r="E84" s="1" t="s">
        <v>75</v>
      </c>
      <c r="F84" s="1">
        <v>2</v>
      </c>
    </row>
    <row r="85" spans="1:6" x14ac:dyDescent="0.25">
      <c r="A85" s="11">
        <v>45170</v>
      </c>
      <c r="B85" s="11" t="str">
        <f>UPPER(TEXT(TblMovi[[#This Row],[Data]],"MMM"))</f>
        <v>SET</v>
      </c>
      <c r="C85" s="1" t="str">
        <f>TEXT(TblMovi[[#This Row],[Data]],"aaaa")</f>
        <v>2023</v>
      </c>
      <c r="D85" s="1" t="s">
        <v>21</v>
      </c>
      <c r="E85" s="1" t="s">
        <v>78</v>
      </c>
      <c r="F85" s="1">
        <v>1</v>
      </c>
    </row>
    <row r="86" spans="1:6" x14ac:dyDescent="0.25">
      <c r="A86" s="11">
        <v>45171</v>
      </c>
      <c r="B86" s="11" t="str">
        <f>UPPER(TEXT(TblMovi[[#This Row],[Data]],"MMM"))</f>
        <v>SET</v>
      </c>
      <c r="C86" s="1" t="str">
        <f>TEXT(TblMovi[[#This Row],[Data]],"aaaa")</f>
        <v>2023</v>
      </c>
      <c r="D86" s="1" t="s">
        <v>21</v>
      </c>
      <c r="E86" s="1" t="s">
        <v>0</v>
      </c>
      <c r="F86" s="1">
        <v>1</v>
      </c>
    </row>
    <row r="87" spans="1:6" x14ac:dyDescent="0.25">
      <c r="A87" s="11">
        <v>45171</v>
      </c>
      <c r="B87" s="11" t="str">
        <f>UPPER(TEXT(TblMovi[[#This Row],[Data]],"MMM"))</f>
        <v>SET</v>
      </c>
      <c r="C87" s="1" t="str">
        <f>TEXT(TblMovi[[#This Row],[Data]],"aaaa")</f>
        <v>2023</v>
      </c>
      <c r="D87" s="1" t="s">
        <v>21</v>
      </c>
      <c r="E87" s="1" t="s">
        <v>95</v>
      </c>
      <c r="F87" s="1">
        <v>3</v>
      </c>
    </row>
    <row r="88" spans="1:6" x14ac:dyDescent="0.25">
      <c r="A88" s="11">
        <v>45171</v>
      </c>
      <c r="B88" s="11" t="str">
        <f>UPPER(TEXT(TblMovi[[#This Row],[Data]],"MMM"))</f>
        <v>SET</v>
      </c>
      <c r="C88" s="1" t="str">
        <f>TEXT(TblMovi[[#This Row],[Data]],"aaaa")</f>
        <v>2023</v>
      </c>
      <c r="D88" s="1" t="s">
        <v>21</v>
      </c>
      <c r="E88" s="1" t="s">
        <v>74</v>
      </c>
      <c r="F88" s="1">
        <v>5</v>
      </c>
    </row>
    <row r="89" spans="1:6" x14ac:dyDescent="0.25">
      <c r="A89" s="11">
        <v>45173</v>
      </c>
      <c r="B89" s="11" t="str">
        <f>UPPER(TEXT(TblMovi[[#This Row],[Data]],"MMM"))</f>
        <v>SET</v>
      </c>
      <c r="C89" s="1" t="str">
        <f>TEXT(TblMovi[[#This Row],[Data]],"aaaa")</f>
        <v>2023</v>
      </c>
      <c r="D89" s="1" t="s">
        <v>21</v>
      </c>
      <c r="E89" s="1" t="s">
        <v>94</v>
      </c>
      <c r="F89" s="1">
        <v>1</v>
      </c>
    </row>
    <row r="90" spans="1:6" x14ac:dyDescent="0.25">
      <c r="A90" s="11">
        <v>45173</v>
      </c>
      <c r="B90" s="11" t="str">
        <f>UPPER(TEXT(TblMovi[[#This Row],[Data]],"MMM"))</f>
        <v>SET</v>
      </c>
      <c r="C90" s="1" t="str">
        <f>TEXT(TblMovi[[#This Row],[Data]],"aaaa")</f>
        <v>2023</v>
      </c>
      <c r="D90" s="1" t="s">
        <v>21</v>
      </c>
      <c r="E90" s="1" t="s">
        <v>2</v>
      </c>
      <c r="F90" s="1">
        <v>1</v>
      </c>
    </row>
    <row r="91" spans="1:6" x14ac:dyDescent="0.25">
      <c r="A91" s="11">
        <v>45173</v>
      </c>
      <c r="B91" s="11" t="str">
        <f>UPPER(TEXT(TblMovi[[#This Row],[Data]],"MMM"))</f>
        <v>SET</v>
      </c>
      <c r="C91" s="1" t="str">
        <f>TEXT(TblMovi[[#This Row],[Data]],"aaaa")</f>
        <v>2023</v>
      </c>
      <c r="D91" s="1" t="s">
        <v>21</v>
      </c>
      <c r="E91" s="1" t="s">
        <v>79</v>
      </c>
      <c r="F91" s="1">
        <v>1</v>
      </c>
    </row>
    <row r="92" spans="1:6" x14ac:dyDescent="0.25">
      <c r="A92" s="11">
        <v>45173</v>
      </c>
      <c r="B92" s="11" t="str">
        <f>UPPER(TEXT(TblMovi[[#This Row],[Data]],"MMM"))</f>
        <v>SET</v>
      </c>
      <c r="C92" s="1" t="str">
        <f>TEXT(TblMovi[[#This Row],[Data]],"aaaa")</f>
        <v>2023</v>
      </c>
      <c r="D92" s="1" t="s">
        <v>21</v>
      </c>
      <c r="E92" s="1" t="s">
        <v>0</v>
      </c>
      <c r="F92" s="1">
        <v>1</v>
      </c>
    </row>
    <row r="93" spans="1:6" x14ac:dyDescent="0.25">
      <c r="A93" s="11">
        <v>45173</v>
      </c>
      <c r="B93" s="11" t="str">
        <f>UPPER(TEXT(TblMovi[[#This Row],[Data]],"MMM"))</f>
        <v>SET</v>
      </c>
      <c r="C93" s="1" t="str">
        <f>TEXT(TblMovi[[#This Row],[Data]],"aaaa")</f>
        <v>2023</v>
      </c>
      <c r="D93" s="1" t="s">
        <v>21</v>
      </c>
      <c r="E93" s="1" t="s">
        <v>330</v>
      </c>
      <c r="F93" s="1">
        <v>1</v>
      </c>
    </row>
    <row r="94" spans="1:6" x14ac:dyDescent="0.25">
      <c r="A94" s="11">
        <v>45173</v>
      </c>
      <c r="B94" s="11" t="str">
        <f>UPPER(TEXT(TblMovi[[#This Row],[Data]],"MMM"))</f>
        <v>SET</v>
      </c>
      <c r="C94" s="1" t="str">
        <f>TEXT(TblMovi[[#This Row],[Data]],"aaaa")</f>
        <v>2023</v>
      </c>
      <c r="D94" s="1" t="s">
        <v>20</v>
      </c>
      <c r="E94" s="1" t="s">
        <v>1</v>
      </c>
      <c r="F94" s="1">
        <v>10</v>
      </c>
    </row>
    <row r="95" spans="1:6" x14ac:dyDescent="0.25">
      <c r="A95" s="11">
        <v>45173</v>
      </c>
      <c r="B95" s="11" t="str">
        <f>UPPER(TEXT(TblMovi[[#This Row],[Data]],"MMM"))</f>
        <v>SET</v>
      </c>
      <c r="C95" s="1" t="str">
        <f>TEXT(TblMovi[[#This Row],[Data]],"aaaa")</f>
        <v>2023</v>
      </c>
      <c r="D95" s="1" t="s">
        <v>20</v>
      </c>
      <c r="E95" s="1" t="s">
        <v>0</v>
      </c>
      <c r="F95" s="1">
        <v>10</v>
      </c>
    </row>
    <row r="96" spans="1:6" x14ac:dyDescent="0.25">
      <c r="A96" s="11">
        <v>45173</v>
      </c>
      <c r="B96" s="11" t="str">
        <f>UPPER(TEXT(TblMovi[[#This Row],[Data]],"MMM"))</f>
        <v>SET</v>
      </c>
      <c r="C96" s="1" t="str">
        <f>TEXT(TblMovi[[#This Row],[Data]],"aaaa")</f>
        <v>2023</v>
      </c>
      <c r="D96" s="1" t="s">
        <v>20</v>
      </c>
      <c r="E96" s="1" t="s">
        <v>14</v>
      </c>
      <c r="F96" s="1">
        <v>15</v>
      </c>
    </row>
    <row r="97" spans="1:6" x14ac:dyDescent="0.25">
      <c r="A97" s="11">
        <v>45173</v>
      </c>
      <c r="B97" s="11" t="str">
        <f>UPPER(TEXT(TblMovi[[#This Row],[Data]],"MMM"))</f>
        <v>SET</v>
      </c>
      <c r="C97" s="1" t="str">
        <f>TEXT(TblMovi[[#This Row],[Data]],"aaaa")</f>
        <v>2023</v>
      </c>
      <c r="D97" s="1" t="s">
        <v>20</v>
      </c>
      <c r="E97" s="1" t="s">
        <v>79</v>
      </c>
      <c r="F97" s="1">
        <v>15</v>
      </c>
    </row>
    <row r="98" spans="1:6" x14ac:dyDescent="0.25">
      <c r="A98" s="11">
        <v>45173</v>
      </c>
      <c r="B98" s="11" t="str">
        <f>UPPER(TEXT(TblMovi[[#This Row],[Data]],"MMM"))</f>
        <v>SET</v>
      </c>
      <c r="C98" s="1" t="str">
        <f>TEXT(TblMovi[[#This Row],[Data]],"aaaa")</f>
        <v>2023</v>
      </c>
      <c r="D98" s="1" t="s">
        <v>20</v>
      </c>
      <c r="E98" s="1" t="s">
        <v>2</v>
      </c>
      <c r="F98" s="1">
        <v>15</v>
      </c>
    </row>
    <row r="99" spans="1:6" x14ac:dyDescent="0.25">
      <c r="A99" s="11">
        <v>45173</v>
      </c>
      <c r="B99" s="11" t="str">
        <f>UPPER(TEXT(TblMovi[[#This Row],[Data]],"MMM"))</f>
        <v>SET</v>
      </c>
      <c r="C99" s="1" t="str">
        <f>TEXT(TblMovi[[#This Row],[Data]],"aaaa")</f>
        <v>2023</v>
      </c>
      <c r="D99" s="1" t="s">
        <v>20</v>
      </c>
      <c r="E99" s="1" t="s">
        <v>12</v>
      </c>
      <c r="F99" s="1">
        <v>10</v>
      </c>
    </row>
    <row r="100" spans="1:6" x14ac:dyDescent="0.25">
      <c r="A100" s="11">
        <v>45173</v>
      </c>
      <c r="B100" s="11" t="str">
        <f>UPPER(TEXT(TblMovi[[#This Row],[Data]],"MMM"))</f>
        <v>SET</v>
      </c>
      <c r="C100" s="1" t="str">
        <f>TEXT(TblMovi[[#This Row],[Data]],"aaaa")</f>
        <v>2023</v>
      </c>
      <c r="D100" s="1" t="s">
        <v>20</v>
      </c>
      <c r="E100" s="1" t="s">
        <v>13</v>
      </c>
      <c r="F100" s="1">
        <v>5</v>
      </c>
    </row>
    <row r="101" spans="1:6" x14ac:dyDescent="0.25">
      <c r="A101" s="11">
        <v>45173</v>
      </c>
      <c r="B101" s="11" t="str">
        <f>UPPER(TEXT(TblMovi[[#This Row],[Data]],"MMM"))</f>
        <v>SET</v>
      </c>
      <c r="C101" s="1" t="str">
        <f>TEXT(TblMovi[[#This Row],[Data]],"aaaa")</f>
        <v>2023</v>
      </c>
      <c r="D101" s="1" t="s">
        <v>21</v>
      </c>
      <c r="E101" s="1" t="s">
        <v>352</v>
      </c>
      <c r="F101" s="1">
        <v>1</v>
      </c>
    </row>
    <row r="102" spans="1:6" x14ac:dyDescent="0.25">
      <c r="A102" s="11">
        <v>45173</v>
      </c>
      <c r="B102" s="11" t="str">
        <f>UPPER(TEXT(TblMovi[[#This Row],[Data]],"MMM"))</f>
        <v>SET</v>
      </c>
      <c r="C102" s="1" t="str">
        <f>TEXT(TblMovi[[#This Row],[Data]],"aaaa")</f>
        <v>2023</v>
      </c>
      <c r="D102" s="1" t="s">
        <v>21</v>
      </c>
      <c r="E102" s="1" t="s">
        <v>14</v>
      </c>
      <c r="F102" s="1">
        <v>1</v>
      </c>
    </row>
    <row r="103" spans="1:6" x14ac:dyDescent="0.25">
      <c r="A103" s="11">
        <v>45173</v>
      </c>
      <c r="B103" s="11" t="str">
        <f>UPPER(TEXT(TblMovi[[#This Row],[Data]],"MMM"))</f>
        <v>SET</v>
      </c>
      <c r="C103" s="1" t="str">
        <f>TEXT(TblMovi[[#This Row],[Data]],"aaaa")</f>
        <v>2023</v>
      </c>
      <c r="D103" s="1" t="s">
        <v>21</v>
      </c>
      <c r="E103" s="1" t="s">
        <v>352</v>
      </c>
      <c r="F103" s="1">
        <v>1</v>
      </c>
    </row>
    <row r="104" spans="1:6" x14ac:dyDescent="0.25">
      <c r="A104" s="11">
        <v>45174</v>
      </c>
      <c r="B104" s="11" t="str">
        <f>UPPER(TEXT(TblMovi[[#This Row],[Data]],"MMM"))</f>
        <v>SET</v>
      </c>
      <c r="C104" s="1" t="str">
        <f>TEXT(TblMovi[[#This Row],[Data]],"aaaa")</f>
        <v>2023</v>
      </c>
      <c r="D104" s="1" t="s">
        <v>21</v>
      </c>
      <c r="E104" s="1" t="s">
        <v>75</v>
      </c>
      <c r="F104" s="1">
        <v>4</v>
      </c>
    </row>
    <row r="105" spans="1:6" x14ac:dyDescent="0.25">
      <c r="A105" s="11">
        <v>45174</v>
      </c>
      <c r="B105" s="11" t="str">
        <f>UPPER(TEXT(TblMovi[[#This Row],[Data]],"MMM"))</f>
        <v>SET</v>
      </c>
      <c r="C105" s="1" t="str">
        <f>TEXT(TblMovi[[#This Row],[Data]],"aaaa")</f>
        <v>2023</v>
      </c>
      <c r="D105" s="1" t="s">
        <v>21</v>
      </c>
      <c r="E105" s="1" t="s">
        <v>9</v>
      </c>
      <c r="F105" s="1">
        <v>2</v>
      </c>
    </row>
    <row r="106" spans="1:6" x14ac:dyDescent="0.25">
      <c r="A106" s="11">
        <v>45174</v>
      </c>
      <c r="B106" s="11" t="str">
        <f>UPPER(TEXT(TblMovi[[#This Row],[Data]],"MMM"))</f>
        <v>SET</v>
      </c>
      <c r="C106" s="1" t="str">
        <f>TEXT(TblMovi[[#This Row],[Data]],"aaaa")</f>
        <v>2023</v>
      </c>
      <c r="D106" s="1" t="s">
        <v>21</v>
      </c>
      <c r="E106" s="1" t="s">
        <v>95</v>
      </c>
      <c r="F106" s="1">
        <v>3</v>
      </c>
    </row>
    <row r="107" spans="1:6" x14ac:dyDescent="0.25">
      <c r="A107" s="11">
        <v>45175</v>
      </c>
      <c r="B107" s="11" t="str">
        <f>UPPER(TEXT(TblMovi[[#This Row],[Data]],"MMM"))</f>
        <v>SET</v>
      </c>
      <c r="C107" s="1" t="str">
        <f>TEXT(TblMovi[[#This Row],[Data]],"aaaa")</f>
        <v>2023</v>
      </c>
      <c r="D107" s="1" t="s">
        <v>21</v>
      </c>
      <c r="E107" s="1" t="s">
        <v>330</v>
      </c>
      <c r="F107" s="1">
        <v>1</v>
      </c>
    </row>
    <row r="108" spans="1:6" x14ac:dyDescent="0.25">
      <c r="A108" s="11">
        <v>45175</v>
      </c>
      <c r="B108" s="11" t="str">
        <f>UPPER(TEXT(TblMovi[[#This Row],[Data]],"MMM"))</f>
        <v>SET</v>
      </c>
      <c r="C108" s="1" t="str">
        <f>TEXT(TblMovi[[#This Row],[Data]],"aaaa")</f>
        <v>2023</v>
      </c>
      <c r="D108" s="1" t="s">
        <v>21</v>
      </c>
      <c r="E108" s="1" t="s">
        <v>352</v>
      </c>
      <c r="F108" s="1">
        <v>1</v>
      </c>
    </row>
    <row r="109" spans="1:6" x14ac:dyDescent="0.25">
      <c r="A109" s="11">
        <v>45175</v>
      </c>
      <c r="B109" s="11" t="str">
        <f>UPPER(TEXT(TblMovi[[#This Row],[Data]],"MMM"))</f>
        <v>SET</v>
      </c>
      <c r="C109" s="1" t="str">
        <f>TEXT(TblMovi[[#This Row],[Data]],"aaaa")</f>
        <v>2023</v>
      </c>
      <c r="D109" s="1" t="s">
        <v>21</v>
      </c>
      <c r="E109" s="1" t="s">
        <v>74</v>
      </c>
      <c r="F109" s="1">
        <v>4</v>
      </c>
    </row>
    <row r="110" spans="1:6" x14ac:dyDescent="0.25">
      <c r="A110" s="11">
        <v>45175</v>
      </c>
      <c r="B110" s="11" t="str">
        <f>UPPER(TEXT(TblMovi[[#This Row],[Data]],"MMM"))</f>
        <v>SET</v>
      </c>
      <c r="C110" s="1" t="str">
        <f>TEXT(TblMovi[[#This Row],[Data]],"aaaa")</f>
        <v>2023</v>
      </c>
      <c r="D110" s="1" t="s">
        <v>21</v>
      </c>
      <c r="E110" s="1" t="s">
        <v>94</v>
      </c>
      <c r="F110" s="1">
        <v>1</v>
      </c>
    </row>
    <row r="111" spans="1:6" x14ac:dyDescent="0.25">
      <c r="A111" s="11">
        <v>45176</v>
      </c>
      <c r="B111" s="11" t="str">
        <f>UPPER(TEXT(TblMovi[[#This Row],[Data]],"MMM"))</f>
        <v>SET</v>
      </c>
      <c r="C111" s="1" t="str">
        <f>TEXT(TblMovi[[#This Row],[Data]],"aaaa")</f>
        <v>2023</v>
      </c>
      <c r="D111" s="1" t="s">
        <v>21</v>
      </c>
      <c r="E111" s="1" t="s">
        <v>74</v>
      </c>
      <c r="F111" s="1">
        <v>5</v>
      </c>
    </row>
    <row r="112" spans="1:6" x14ac:dyDescent="0.25">
      <c r="A112" s="11">
        <v>45176</v>
      </c>
      <c r="B112" s="11" t="str">
        <f>UPPER(TEXT(TblMovi[[#This Row],[Data]],"MMM"))</f>
        <v>SET</v>
      </c>
      <c r="C112" s="1" t="str">
        <f>TEXT(TblMovi[[#This Row],[Data]],"aaaa")</f>
        <v>2023</v>
      </c>
      <c r="D112" s="1" t="s">
        <v>21</v>
      </c>
      <c r="E112" s="1" t="s">
        <v>9</v>
      </c>
      <c r="F112" s="1">
        <v>1</v>
      </c>
    </row>
    <row r="113" spans="1:14" x14ac:dyDescent="0.25">
      <c r="A113" s="11">
        <v>45176</v>
      </c>
      <c r="B113" s="11" t="str">
        <f>UPPER(TEXT(TblMovi[[#This Row],[Data]],"MMM"))</f>
        <v>SET</v>
      </c>
      <c r="C113" s="1" t="str">
        <f>TEXT(TblMovi[[#This Row],[Data]],"aaaa")</f>
        <v>2023</v>
      </c>
      <c r="D113" s="1" t="s">
        <v>21</v>
      </c>
      <c r="E113" s="1" t="s">
        <v>330</v>
      </c>
      <c r="F113" s="1">
        <v>2</v>
      </c>
    </row>
    <row r="114" spans="1:14" x14ac:dyDescent="0.25">
      <c r="A114" s="11">
        <v>45176</v>
      </c>
      <c r="B114" s="11" t="str">
        <f>UPPER(TEXT(TblMovi[[#This Row],[Data]],"MMM"))</f>
        <v>SET</v>
      </c>
      <c r="C114" s="1" t="str">
        <f>TEXT(TblMovi[[#This Row],[Data]],"aaaa")</f>
        <v>2023</v>
      </c>
      <c r="D114" s="1" t="s">
        <v>21</v>
      </c>
      <c r="E114" s="1" t="s">
        <v>9</v>
      </c>
      <c r="F114" s="1">
        <v>4</v>
      </c>
    </row>
    <row r="115" spans="1:14" x14ac:dyDescent="0.25">
      <c r="A115" s="11">
        <v>45176</v>
      </c>
      <c r="B115" s="11" t="str">
        <f>UPPER(TEXT(TblMovi[[#This Row],[Data]],"MMM"))</f>
        <v>SET</v>
      </c>
      <c r="C115" s="1" t="str">
        <f>TEXT(TblMovi[[#This Row],[Data]],"aaaa")</f>
        <v>2023</v>
      </c>
      <c r="D115" s="1" t="s">
        <v>21</v>
      </c>
      <c r="E115" s="1" t="s">
        <v>94</v>
      </c>
      <c r="F115" s="1">
        <v>1</v>
      </c>
    </row>
    <row r="116" spans="1:14" x14ac:dyDescent="0.25">
      <c r="A116" s="11">
        <v>45180</v>
      </c>
      <c r="B116" s="11" t="str">
        <f>UPPER(TEXT(TblMovi[[#This Row],[Data]],"MMM"))</f>
        <v>SET</v>
      </c>
      <c r="C116" s="1" t="str">
        <f>TEXT(TblMovi[[#This Row],[Data]],"aaaa")</f>
        <v>2023</v>
      </c>
      <c r="D116" s="1" t="s">
        <v>20</v>
      </c>
      <c r="E116" s="1" t="s">
        <v>51</v>
      </c>
      <c r="F116" s="1">
        <v>2</v>
      </c>
    </row>
    <row r="117" spans="1:14" x14ac:dyDescent="0.25">
      <c r="A117" s="11">
        <v>45180</v>
      </c>
      <c r="B117" s="11" t="str">
        <f>UPPER(TEXT(TblMovi[[#This Row],[Data]],"MMM"))</f>
        <v>SET</v>
      </c>
      <c r="C117" s="1" t="str">
        <f>TEXT(TblMovi[[#This Row],[Data]],"aaaa")</f>
        <v>2023</v>
      </c>
      <c r="D117" s="1" t="s">
        <v>20</v>
      </c>
      <c r="E117" s="1" t="s">
        <v>92</v>
      </c>
      <c r="F117" s="1">
        <v>20</v>
      </c>
    </row>
    <row r="118" spans="1:14" x14ac:dyDescent="0.25">
      <c r="A118" s="11">
        <v>45180</v>
      </c>
      <c r="B118" s="11" t="str">
        <f>UPPER(TEXT(TblMovi[[#This Row],[Data]],"MMM"))</f>
        <v>SET</v>
      </c>
      <c r="C118" s="1" t="str">
        <f>TEXT(TblMovi[[#This Row],[Data]],"aaaa")</f>
        <v>2023</v>
      </c>
      <c r="D118" s="1" t="s">
        <v>21</v>
      </c>
      <c r="E118" s="1" t="s">
        <v>78</v>
      </c>
      <c r="F118" s="1">
        <v>1</v>
      </c>
    </row>
    <row r="119" spans="1:14" x14ac:dyDescent="0.25">
      <c r="A119" s="11">
        <v>45180</v>
      </c>
      <c r="B119" s="11" t="str">
        <f>UPPER(TEXT(TblMovi[[#This Row],[Data]],"MMM"))</f>
        <v>SET</v>
      </c>
      <c r="C119" s="1" t="str">
        <f>TEXT(TblMovi[[#This Row],[Data]],"aaaa")</f>
        <v>2023</v>
      </c>
      <c r="D119" s="1" t="s">
        <v>21</v>
      </c>
      <c r="E119" s="1" t="s">
        <v>14</v>
      </c>
      <c r="F119" s="1">
        <v>1</v>
      </c>
    </row>
    <row r="120" spans="1:14" x14ac:dyDescent="0.25">
      <c r="A120" s="11">
        <v>45180</v>
      </c>
      <c r="B120" s="11" t="str">
        <f>UPPER(TEXT(TblMovi[[#This Row],[Data]],"MMM"))</f>
        <v>SET</v>
      </c>
      <c r="C120" s="1" t="str">
        <f>TEXT(TblMovi[[#This Row],[Data]],"aaaa")</f>
        <v>2023</v>
      </c>
      <c r="D120" s="1" t="s">
        <v>21</v>
      </c>
      <c r="E120" s="1" t="s">
        <v>0</v>
      </c>
      <c r="F120" s="1">
        <v>1</v>
      </c>
    </row>
    <row r="121" spans="1:14" x14ac:dyDescent="0.25">
      <c r="A121" s="11">
        <v>45180</v>
      </c>
      <c r="B121" s="11" t="str">
        <f>UPPER(TEXT(TblMovi[[#This Row],[Data]],"MMM"))</f>
        <v>SET</v>
      </c>
      <c r="C121" s="1" t="str">
        <f>TEXT(TblMovi[[#This Row],[Data]],"aaaa")</f>
        <v>2023</v>
      </c>
      <c r="D121" s="1" t="s">
        <v>21</v>
      </c>
      <c r="E121" s="1" t="s">
        <v>79</v>
      </c>
      <c r="F121" s="1">
        <v>1</v>
      </c>
    </row>
    <row r="122" spans="1:14" x14ac:dyDescent="0.25">
      <c r="A122" s="11">
        <v>45180</v>
      </c>
      <c r="B122" s="11" t="str">
        <f>UPPER(TEXT(TblMovi[[#This Row],[Data]],"MMM"))</f>
        <v>SET</v>
      </c>
      <c r="C122" s="1" t="str">
        <f>TEXT(TblMovi[[#This Row],[Data]],"aaaa")</f>
        <v>2023</v>
      </c>
      <c r="D122" s="1" t="s">
        <v>21</v>
      </c>
      <c r="E122" s="1" t="s">
        <v>352</v>
      </c>
      <c r="F122" s="1">
        <v>2</v>
      </c>
    </row>
    <row r="123" spans="1:14" x14ac:dyDescent="0.25">
      <c r="A123" s="11">
        <v>45180</v>
      </c>
      <c r="B123" s="11" t="str">
        <f>UPPER(TEXT(TblMovi[[#This Row],[Data]],"MMM"))</f>
        <v>SET</v>
      </c>
      <c r="C123" s="1" t="str">
        <f>TEXT(TblMovi[[#This Row],[Data]],"aaaa")</f>
        <v>2023</v>
      </c>
      <c r="D123" s="1" t="s">
        <v>21</v>
      </c>
      <c r="E123" s="1" t="s">
        <v>75</v>
      </c>
      <c r="F123" s="1">
        <v>4</v>
      </c>
    </row>
    <row r="124" spans="1:14" x14ac:dyDescent="0.25">
      <c r="A124" s="11">
        <v>45180</v>
      </c>
      <c r="B124" s="11" t="str">
        <f>UPPER(TEXT(TblMovi[[#This Row],[Data]],"MMM"))</f>
        <v>SET</v>
      </c>
      <c r="C124" s="1" t="str">
        <f>TEXT(TblMovi[[#This Row],[Data]],"aaaa")</f>
        <v>2023</v>
      </c>
      <c r="D124" s="1" t="s">
        <v>20</v>
      </c>
      <c r="E124" s="1" t="s">
        <v>90</v>
      </c>
      <c r="F124" s="1">
        <v>20</v>
      </c>
    </row>
    <row r="125" spans="1:14" x14ac:dyDescent="0.25">
      <c r="A125" s="11">
        <v>45180</v>
      </c>
      <c r="B125" s="11" t="str">
        <f>UPPER(TEXT(TblMovi[[#This Row],[Data]],"MMM"))</f>
        <v>SET</v>
      </c>
      <c r="C125" s="1" t="str">
        <f>TEXT(TblMovi[[#This Row],[Data]],"aaaa")</f>
        <v>2023</v>
      </c>
      <c r="D125" s="1" t="s">
        <v>20</v>
      </c>
      <c r="E125" s="1" t="s">
        <v>81</v>
      </c>
      <c r="F125" s="1">
        <v>9</v>
      </c>
      <c r="N125" s="43"/>
    </row>
    <row r="126" spans="1:14" x14ac:dyDescent="0.25">
      <c r="A126" s="11">
        <v>45181</v>
      </c>
      <c r="B126" s="11" t="str">
        <f>UPPER(TEXT(TblMovi[[#This Row],[Data]],"MMM"))</f>
        <v>SET</v>
      </c>
      <c r="C126" s="1" t="str">
        <f>TEXT(TblMovi[[#This Row],[Data]],"aaaa")</f>
        <v>2023</v>
      </c>
      <c r="D126" s="1" t="s">
        <v>21</v>
      </c>
      <c r="E126" s="1" t="s">
        <v>352</v>
      </c>
      <c r="F126" s="1">
        <v>1</v>
      </c>
      <c r="N126" s="43"/>
    </row>
    <row r="127" spans="1:14" x14ac:dyDescent="0.25">
      <c r="A127" s="11">
        <v>45181</v>
      </c>
      <c r="B127" s="11" t="str">
        <f>UPPER(TEXT(TblMovi[[#This Row],[Data]],"MMM"))</f>
        <v>SET</v>
      </c>
      <c r="C127" s="1" t="str">
        <f>TEXT(TblMovi[[#This Row],[Data]],"aaaa")</f>
        <v>2023</v>
      </c>
      <c r="D127" s="1" t="s">
        <v>21</v>
      </c>
      <c r="E127" s="1" t="s">
        <v>0</v>
      </c>
      <c r="F127" s="1">
        <v>1</v>
      </c>
      <c r="N127" s="43"/>
    </row>
    <row r="128" spans="1:14" x14ac:dyDescent="0.25">
      <c r="A128" s="11">
        <v>45181</v>
      </c>
      <c r="B128" s="11" t="str">
        <f>UPPER(TEXT(TblMovi[[#This Row],[Data]],"MMM"))</f>
        <v>SET</v>
      </c>
      <c r="C128" s="1" t="str">
        <f>TEXT(TblMovi[[#This Row],[Data]],"aaaa")</f>
        <v>2023</v>
      </c>
      <c r="D128" s="1" t="s">
        <v>21</v>
      </c>
      <c r="E128" s="1" t="s">
        <v>33</v>
      </c>
      <c r="F128" s="1">
        <v>1</v>
      </c>
      <c r="N128" s="43"/>
    </row>
    <row r="129" spans="1:14" x14ac:dyDescent="0.25">
      <c r="A129" s="11">
        <v>45181</v>
      </c>
      <c r="B129" s="11" t="str">
        <f>UPPER(TEXT(TblMovi[[#This Row],[Data]],"MMM"))</f>
        <v>SET</v>
      </c>
      <c r="C129" s="1" t="str">
        <f>TEXT(TblMovi[[#This Row],[Data]],"aaaa")</f>
        <v>2023</v>
      </c>
      <c r="D129" s="1" t="s">
        <v>21</v>
      </c>
      <c r="E129" s="1" t="s">
        <v>74</v>
      </c>
      <c r="F129" s="1">
        <v>10</v>
      </c>
      <c r="N129" s="43"/>
    </row>
    <row r="130" spans="1:14" x14ac:dyDescent="0.25">
      <c r="A130" s="11">
        <v>45181</v>
      </c>
      <c r="B130" s="11" t="str">
        <f>UPPER(TEXT(TblMovi[[#This Row],[Data]],"MMM"))</f>
        <v>SET</v>
      </c>
      <c r="C130" s="1" t="str">
        <f>TEXT(TblMovi[[#This Row],[Data]],"aaaa")</f>
        <v>2023</v>
      </c>
      <c r="D130" s="1" t="s">
        <v>21</v>
      </c>
      <c r="E130" s="1" t="s">
        <v>75</v>
      </c>
      <c r="F130" s="1">
        <v>1</v>
      </c>
      <c r="N130" s="43"/>
    </row>
    <row r="131" spans="1:14" x14ac:dyDescent="0.25">
      <c r="A131" s="11">
        <v>45181</v>
      </c>
      <c r="B131" s="11" t="str">
        <f>UPPER(TEXT(TblMovi[[#This Row],[Data]],"MMM"))</f>
        <v>SET</v>
      </c>
      <c r="C131" s="1" t="str">
        <f>TEXT(TblMovi[[#This Row],[Data]],"aaaa")</f>
        <v>2023</v>
      </c>
      <c r="D131" s="1" t="s">
        <v>21</v>
      </c>
      <c r="E131" s="1" t="s">
        <v>1</v>
      </c>
      <c r="F131" s="1">
        <v>1</v>
      </c>
      <c r="N131" s="43"/>
    </row>
    <row r="132" spans="1:14" x14ac:dyDescent="0.25">
      <c r="A132" s="11">
        <v>45182</v>
      </c>
      <c r="B132" s="11" t="str">
        <f>UPPER(TEXT(TblMovi[[#This Row],[Data]],"MMM"))</f>
        <v>SET</v>
      </c>
      <c r="C132" s="1" t="str">
        <f>TEXT(TblMovi[[#This Row],[Data]],"aaaa")</f>
        <v>2023</v>
      </c>
      <c r="D132" s="1" t="s">
        <v>21</v>
      </c>
      <c r="E132" s="1" t="s">
        <v>9</v>
      </c>
      <c r="F132" s="1">
        <v>1</v>
      </c>
      <c r="N132" s="43"/>
    </row>
    <row r="133" spans="1:14" x14ac:dyDescent="0.25">
      <c r="A133" s="11">
        <v>45182</v>
      </c>
      <c r="B133" s="11" t="str">
        <f>UPPER(TEXT(TblMovi[[#This Row],[Data]],"MMM"))</f>
        <v>SET</v>
      </c>
      <c r="C133" s="1" t="str">
        <f>TEXT(TblMovi[[#This Row],[Data]],"aaaa")</f>
        <v>2023</v>
      </c>
      <c r="D133" s="1" t="s">
        <v>21</v>
      </c>
      <c r="E133" s="1" t="s">
        <v>75</v>
      </c>
      <c r="F133" s="1">
        <v>1</v>
      </c>
      <c r="N133" s="43"/>
    </row>
    <row r="134" spans="1:14" x14ac:dyDescent="0.25">
      <c r="A134" s="11">
        <v>45182</v>
      </c>
      <c r="B134" s="11" t="str">
        <f>UPPER(TEXT(TblMovi[[#This Row],[Data]],"MMM"))</f>
        <v>SET</v>
      </c>
      <c r="C134" s="1" t="str">
        <f>TEXT(TblMovi[[#This Row],[Data]],"aaaa")</f>
        <v>2023</v>
      </c>
      <c r="D134" s="1" t="s">
        <v>21</v>
      </c>
      <c r="E134" s="1" t="s">
        <v>352</v>
      </c>
      <c r="F134" s="1">
        <v>1</v>
      </c>
      <c r="N134" s="43"/>
    </row>
    <row r="135" spans="1:14" x14ac:dyDescent="0.25">
      <c r="A135" s="11">
        <v>45182</v>
      </c>
      <c r="B135" s="11" t="str">
        <f>UPPER(TEXT(TblMovi[[#This Row],[Data]],"MMM"))</f>
        <v>SET</v>
      </c>
      <c r="C135" s="1" t="str">
        <f>TEXT(TblMovi[[#This Row],[Data]],"aaaa")</f>
        <v>2023</v>
      </c>
      <c r="D135" s="1" t="s">
        <v>21</v>
      </c>
      <c r="E135" s="1" t="s">
        <v>85</v>
      </c>
      <c r="F135" s="1">
        <v>1</v>
      </c>
      <c r="N135" s="43"/>
    </row>
    <row r="136" spans="1:14" x14ac:dyDescent="0.25">
      <c r="A136" s="11">
        <v>45182</v>
      </c>
      <c r="B136" s="11" t="str">
        <f>UPPER(TEXT(TblMovi[[#This Row],[Data]],"MMM"))</f>
        <v>SET</v>
      </c>
      <c r="C136" s="1" t="str">
        <f>TEXT(TblMovi[[#This Row],[Data]],"aaaa")</f>
        <v>2023</v>
      </c>
      <c r="D136" s="1" t="s">
        <v>21</v>
      </c>
      <c r="E136" s="1" t="s">
        <v>1</v>
      </c>
      <c r="F136" s="1">
        <v>1</v>
      </c>
      <c r="N136" s="43"/>
    </row>
    <row r="137" spans="1:14" x14ac:dyDescent="0.25">
      <c r="A137" s="11">
        <v>45182</v>
      </c>
      <c r="B137" s="11" t="str">
        <f>UPPER(TEXT(TblMovi[[#This Row],[Data]],"MMM"))</f>
        <v>SET</v>
      </c>
      <c r="C137" s="1" t="str">
        <f>TEXT(TblMovi[[#This Row],[Data]],"aaaa")</f>
        <v>2023</v>
      </c>
      <c r="D137" s="1" t="s">
        <v>21</v>
      </c>
      <c r="E137" s="1" t="s">
        <v>94</v>
      </c>
      <c r="F137" s="1">
        <v>1</v>
      </c>
      <c r="N137" s="43"/>
    </row>
    <row r="138" spans="1:14" x14ac:dyDescent="0.25">
      <c r="A138" s="11">
        <v>45182</v>
      </c>
      <c r="B138" s="11" t="str">
        <f>UPPER(TEXT(TblMovi[[#This Row],[Data]],"MMM"))</f>
        <v>SET</v>
      </c>
      <c r="C138" s="1" t="str">
        <f>TEXT(TblMovi[[#This Row],[Data]],"aaaa")</f>
        <v>2023</v>
      </c>
      <c r="D138" s="1" t="s">
        <v>21</v>
      </c>
      <c r="E138" s="1" t="s">
        <v>74</v>
      </c>
      <c r="F138" s="1">
        <v>1</v>
      </c>
      <c r="N138" s="43"/>
    </row>
    <row r="139" spans="1:14" x14ac:dyDescent="0.25">
      <c r="A139" s="11">
        <v>45182</v>
      </c>
      <c r="B139" s="11" t="str">
        <f>UPPER(TEXT(TblMovi[[#This Row],[Data]],"MMM"))</f>
        <v>SET</v>
      </c>
      <c r="C139" s="1" t="str">
        <f>TEXT(TblMovi[[#This Row],[Data]],"aaaa")</f>
        <v>2023</v>
      </c>
      <c r="D139" s="1" t="s">
        <v>21</v>
      </c>
      <c r="E139" s="1" t="s">
        <v>77</v>
      </c>
      <c r="F139" s="1">
        <v>1</v>
      </c>
      <c r="N139" s="43"/>
    </row>
    <row r="140" spans="1:14" x14ac:dyDescent="0.25">
      <c r="A140" s="11">
        <v>45182</v>
      </c>
      <c r="B140" s="11" t="str">
        <f>UPPER(TEXT(TblMovi[[#This Row],[Data]],"MMM"))</f>
        <v>SET</v>
      </c>
      <c r="C140" s="1" t="str">
        <f>TEXT(TblMovi[[#This Row],[Data]],"aaaa")</f>
        <v>2023</v>
      </c>
      <c r="D140" s="1" t="s">
        <v>21</v>
      </c>
      <c r="E140" s="1" t="s">
        <v>329</v>
      </c>
      <c r="F140" s="1">
        <v>1</v>
      </c>
      <c r="N140" s="43"/>
    </row>
    <row r="141" spans="1:14" x14ac:dyDescent="0.25">
      <c r="A141" s="11">
        <v>45182</v>
      </c>
      <c r="B141" s="11" t="str">
        <f>UPPER(TEXT(TblMovi[[#This Row],[Data]],"MMM"))</f>
        <v>SET</v>
      </c>
      <c r="C141" s="1" t="str">
        <f>TEXT(TblMovi[[#This Row],[Data]],"aaaa")</f>
        <v>2023</v>
      </c>
      <c r="D141" s="1" t="s">
        <v>21</v>
      </c>
      <c r="E141" s="1" t="s">
        <v>352</v>
      </c>
      <c r="F141" s="1">
        <v>1</v>
      </c>
    </row>
    <row r="142" spans="1:14" x14ac:dyDescent="0.25">
      <c r="A142" s="11">
        <v>45182</v>
      </c>
      <c r="B142" s="11" t="str">
        <f>UPPER(TEXT(TblMovi[[#This Row],[Data]],"MMM"))</f>
        <v>SET</v>
      </c>
      <c r="C142" s="1" t="str">
        <f>TEXT(TblMovi[[#This Row],[Data]],"aaaa")</f>
        <v>2023</v>
      </c>
      <c r="D142" s="1" t="s">
        <v>21</v>
      </c>
      <c r="E142" s="1" t="s">
        <v>74</v>
      </c>
      <c r="F142" s="1">
        <v>2</v>
      </c>
    </row>
    <row r="143" spans="1:14" x14ac:dyDescent="0.25">
      <c r="A143" s="11">
        <v>45182</v>
      </c>
      <c r="B143" s="11" t="str">
        <f>UPPER(TEXT(TblMovi[[#This Row],[Data]],"MMM"))</f>
        <v>SET</v>
      </c>
      <c r="C143" s="1" t="str">
        <f>TEXT(TblMovi[[#This Row],[Data]],"aaaa")</f>
        <v>2023</v>
      </c>
      <c r="D143" s="1" t="s">
        <v>21</v>
      </c>
      <c r="E143" s="1" t="s">
        <v>95</v>
      </c>
      <c r="F143" s="1">
        <v>3</v>
      </c>
    </row>
    <row r="144" spans="1:14" x14ac:dyDescent="0.25">
      <c r="A144" s="11">
        <v>45183</v>
      </c>
      <c r="B144" s="11" t="str">
        <f>UPPER(TEXT(TblMovi[[#This Row],[Data]],"MMM"))</f>
        <v>SET</v>
      </c>
      <c r="C144" s="1" t="str">
        <f>TEXT(TblMovi[[#This Row],[Data]],"aaaa")</f>
        <v>2023</v>
      </c>
      <c r="D144" s="1" t="s">
        <v>21</v>
      </c>
      <c r="E144" s="1" t="s">
        <v>78</v>
      </c>
      <c r="F144" s="1">
        <v>1</v>
      </c>
    </row>
    <row r="145" spans="1:6" x14ac:dyDescent="0.25">
      <c r="A145" s="11">
        <v>45183</v>
      </c>
      <c r="B145" s="11" t="str">
        <f>UPPER(TEXT(TblMovi[[#This Row],[Data]],"MMM"))</f>
        <v>SET</v>
      </c>
      <c r="C145" s="1" t="str">
        <f>TEXT(TblMovi[[#This Row],[Data]],"aaaa")</f>
        <v>2023</v>
      </c>
      <c r="D145" s="1" t="s">
        <v>21</v>
      </c>
      <c r="E145" s="1" t="s">
        <v>86</v>
      </c>
      <c r="F145" s="1">
        <v>2</v>
      </c>
    </row>
    <row r="146" spans="1:6" x14ac:dyDescent="0.25">
      <c r="A146" s="11">
        <v>45183</v>
      </c>
      <c r="B146" s="11" t="str">
        <f>UPPER(TEXT(TblMovi[[#This Row],[Data]],"MMM"))</f>
        <v>SET</v>
      </c>
      <c r="C146" s="1" t="str">
        <f>TEXT(TblMovi[[#This Row],[Data]],"aaaa")</f>
        <v>2023</v>
      </c>
      <c r="D146" s="1" t="s">
        <v>21</v>
      </c>
      <c r="E146" s="1" t="s">
        <v>74</v>
      </c>
      <c r="F146" s="1">
        <v>10</v>
      </c>
    </row>
    <row r="147" spans="1:6" x14ac:dyDescent="0.25">
      <c r="A147" s="11">
        <v>45183</v>
      </c>
      <c r="B147" s="11" t="str">
        <f>UPPER(TEXT(TblMovi[[#This Row],[Data]],"MMM"))</f>
        <v>SET</v>
      </c>
      <c r="C147" s="1" t="str">
        <f>TEXT(TblMovi[[#This Row],[Data]],"aaaa")</f>
        <v>2023</v>
      </c>
      <c r="D147" s="1" t="s">
        <v>21</v>
      </c>
      <c r="E147" s="1" t="s">
        <v>75</v>
      </c>
      <c r="F147" s="1">
        <v>4</v>
      </c>
    </row>
    <row r="148" spans="1:6" x14ac:dyDescent="0.25">
      <c r="A148" s="11">
        <v>45184</v>
      </c>
      <c r="B148" s="11" t="str">
        <f>UPPER(TEXT(TblMovi[[#This Row],[Data]],"MMM"))</f>
        <v>SET</v>
      </c>
      <c r="C148" s="1" t="str">
        <f>TEXT(TblMovi[[#This Row],[Data]],"aaaa")</f>
        <v>2023</v>
      </c>
      <c r="D148" s="1" t="s">
        <v>21</v>
      </c>
      <c r="E148" s="1" t="s">
        <v>74</v>
      </c>
      <c r="F148" s="1">
        <v>10</v>
      </c>
    </row>
    <row r="149" spans="1:6" x14ac:dyDescent="0.25">
      <c r="A149" s="11">
        <v>45184</v>
      </c>
      <c r="B149" s="11" t="str">
        <f>UPPER(TEXT(TblMovi[[#This Row],[Data]],"MMM"))</f>
        <v>SET</v>
      </c>
      <c r="C149" s="1" t="str">
        <f>TEXT(TblMovi[[#This Row],[Data]],"aaaa")</f>
        <v>2023</v>
      </c>
      <c r="D149" s="1" t="s">
        <v>21</v>
      </c>
      <c r="E149" s="1" t="s">
        <v>95</v>
      </c>
      <c r="F149" s="1">
        <v>4</v>
      </c>
    </row>
    <row r="150" spans="1:6" x14ac:dyDescent="0.25">
      <c r="A150" s="11">
        <v>45184</v>
      </c>
      <c r="B150" s="11" t="str">
        <f>UPPER(TEXT(TblMovi[[#This Row],[Data]],"MMM"))</f>
        <v>SET</v>
      </c>
      <c r="C150" s="1" t="str">
        <f>TEXT(TblMovi[[#This Row],[Data]],"aaaa")</f>
        <v>2023</v>
      </c>
      <c r="D150" s="1" t="s">
        <v>21</v>
      </c>
      <c r="E150" s="1" t="s">
        <v>1</v>
      </c>
      <c r="F150" s="1">
        <v>1</v>
      </c>
    </row>
    <row r="151" spans="1:6" x14ac:dyDescent="0.25">
      <c r="A151" s="11">
        <v>45184</v>
      </c>
      <c r="B151" s="11" t="str">
        <f>UPPER(TEXT(TblMovi[[#This Row],[Data]],"MMM"))</f>
        <v>SET</v>
      </c>
      <c r="C151" s="1" t="str">
        <f>TEXT(TblMovi[[#This Row],[Data]],"aaaa")</f>
        <v>2023</v>
      </c>
      <c r="D151" s="1" t="s">
        <v>21</v>
      </c>
      <c r="E151" s="1" t="s">
        <v>0</v>
      </c>
      <c r="F151" s="1">
        <v>1</v>
      </c>
    </row>
    <row r="152" spans="1:6" x14ac:dyDescent="0.25">
      <c r="A152" s="11">
        <v>45185</v>
      </c>
      <c r="B152" s="11" t="str">
        <f>UPPER(TEXT(TblMovi[[#This Row],[Data]],"MMM"))</f>
        <v>SET</v>
      </c>
      <c r="C152" s="1" t="str">
        <f>TEXT(TblMovi[[#This Row],[Data]],"aaaa")</f>
        <v>2023</v>
      </c>
      <c r="D152" s="1" t="s">
        <v>21</v>
      </c>
      <c r="E152" s="1" t="s">
        <v>94</v>
      </c>
      <c r="F152" s="1">
        <v>1</v>
      </c>
    </row>
    <row r="153" spans="1:6" x14ac:dyDescent="0.25">
      <c r="A153" s="11">
        <v>45185</v>
      </c>
      <c r="B153" s="11" t="str">
        <f>UPPER(TEXT(TblMovi[[#This Row],[Data]],"MMM"))</f>
        <v>SET</v>
      </c>
      <c r="C153" s="1" t="str">
        <f>TEXT(TblMovi[[#This Row],[Data]],"aaaa")</f>
        <v>2023</v>
      </c>
      <c r="D153" s="1" t="s">
        <v>21</v>
      </c>
      <c r="E153" s="1" t="s">
        <v>50</v>
      </c>
      <c r="F153" s="1">
        <v>2</v>
      </c>
    </row>
    <row r="154" spans="1:6" x14ac:dyDescent="0.25">
      <c r="A154" s="11">
        <v>45185</v>
      </c>
      <c r="B154" s="11" t="str">
        <f>UPPER(TEXT(TblMovi[[#This Row],[Data]],"MMM"))</f>
        <v>SET</v>
      </c>
      <c r="C154" s="1" t="str">
        <f>TEXT(TblMovi[[#This Row],[Data]],"aaaa")</f>
        <v>2023</v>
      </c>
      <c r="D154" s="1" t="s">
        <v>21</v>
      </c>
      <c r="E154" s="1" t="s">
        <v>92</v>
      </c>
      <c r="F154" s="1">
        <v>1</v>
      </c>
    </row>
    <row r="155" spans="1:6" x14ac:dyDescent="0.25">
      <c r="A155" s="11">
        <v>45185</v>
      </c>
      <c r="B155" s="11" t="str">
        <f>UPPER(TEXT(TblMovi[[#This Row],[Data]],"MMM"))</f>
        <v>SET</v>
      </c>
      <c r="C155" s="1" t="str">
        <f>TEXT(TblMovi[[#This Row],[Data]],"aaaa")</f>
        <v>2023</v>
      </c>
      <c r="D155" s="1" t="s">
        <v>21</v>
      </c>
      <c r="E155" s="1" t="s">
        <v>91</v>
      </c>
      <c r="F155" s="1">
        <v>4</v>
      </c>
    </row>
    <row r="156" spans="1:6" x14ac:dyDescent="0.25">
      <c r="A156" s="11">
        <v>45185</v>
      </c>
      <c r="B156" s="11" t="str">
        <f>UPPER(TEXT(TblMovi[[#This Row],[Data]],"MMM"))</f>
        <v>SET</v>
      </c>
      <c r="C156" s="1" t="str">
        <f>TEXT(TblMovi[[#This Row],[Data]],"aaaa")</f>
        <v>2023</v>
      </c>
      <c r="D156" s="1" t="s">
        <v>21</v>
      </c>
      <c r="E156" s="1" t="s">
        <v>1</v>
      </c>
      <c r="F156" s="1">
        <v>2</v>
      </c>
    </row>
    <row r="157" spans="1:6" x14ac:dyDescent="0.25">
      <c r="A157" s="11">
        <v>45187</v>
      </c>
      <c r="B157" s="11" t="str">
        <f>UPPER(TEXT(TblMovi[[#This Row],[Data]],"MMM"))</f>
        <v>SET</v>
      </c>
      <c r="C157" s="1" t="str">
        <f>TEXT(TblMovi[[#This Row],[Data]],"aaaa")</f>
        <v>2023</v>
      </c>
      <c r="D157" s="1" t="s">
        <v>21</v>
      </c>
      <c r="E157" s="1" t="s">
        <v>9</v>
      </c>
      <c r="F157" s="1">
        <v>1</v>
      </c>
    </row>
    <row r="158" spans="1:6" x14ac:dyDescent="0.25">
      <c r="A158" s="11">
        <v>45187</v>
      </c>
      <c r="B158" s="11" t="str">
        <f>UPPER(TEXT(TblMovi[[#This Row],[Data]],"MMM"))</f>
        <v>SET</v>
      </c>
      <c r="C158" s="1" t="str">
        <f>TEXT(TblMovi[[#This Row],[Data]],"aaaa")</f>
        <v>2023</v>
      </c>
      <c r="D158" s="1" t="s">
        <v>21</v>
      </c>
      <c r="E158" s="1" t="s">
        <v>330</v>
      </c>
      <c r="F158" s="1">
        <v>1</v>
      </c>
    </row>
    <row r="159" spans="1:6" x14ac:dyDescent="0.25">
      <c r="A159" s="11">
        <v>45187</v>
      </c>
      <c r="B159" s="11" t="str">
        <f>UPPER(TEXT(TblMovi[[#This Row],[Data]],"MMM"))</f>
        <v>SET</v>
      </c>
      <c r="C159" s="1" t="str">
        <f>TEXT(TblMovi[[#This Row],[Data]],"aaaa")</f>
        <v>2023</v>
      </c>
      <c r="D159" s="1" t="s">
        <v>21</v>
      </c>
      <c r="E159" s="1" t="s">
        <v>95</v>
      </c>
      <c r="F159" s="1">
        <v>3</v>
      </c>
    </row>
    <row r="160" spans="1:6" x14ac:dyDescent="0.25">
      <c r="A160" s="11">
        <v>45187</v>
      </c>
      <c r="B160" s="11" t="str">
        <f>UPPER(TEXT(TblMovi[[#This Row],[Data]],"MMM"))</f>
        <v>SET</v>
      </c>
      <c r="C160" s="1" t="str">
        <f>TEXT(TblMovi[[#This Row],[Data]],"aaaa")</f>
        <v>2023</v>
      </c>
      <c r="D160" s="1" t="s">
        <v>21</v>
      </c>
      <c r="E160" s="1" t="s">
        <v>74</v>
      </c>
      <c r="F160" s="1">
        <v>15</v>
      </c>
    </row>
    <row r="161" spans="1:6" x14ac:dyDescent="0.25">
      <c r="A161" s="11">
        <v>45187</v>
      </c>
      <c r="B161" s="11" t="str">
        <f>UPPER(TEXT(TblMovi[[#This Row],[Data]],"MMM"))</f>
        <v>SET</v>
      </c>
      <c r="C161" s="1" t="str">
        <f>TEXT(TblMovi[[#This Row],[Data]],"aaaa")</f>
        <v>2023</v>
      </c>
      <c r="D161" s="1" t="s">
        <v>21</v>
      </c>
      <c r="E161" s="1" t="s">
        <v>75</v>
      </c>
      <c r="F161" s="1">
        <v>4</v>
      </c>
    </row>
    <row r="162" spans="1:6" x14ac:dyDescent="0.25">
      <c r="A162" s="11">
        <v>45187</v>
      </c>
      <c r="B162" s="11" t="str">
        <f>UPPER(TEXT(TblMovi[[#This Row],[Data]],"MMM"))</f>
        <v>SET</v>
      </c>
      <c r="C162" s="1" t="str">
        <f>TEXT(TblMovi[[#This Row],[Data]],"aaaa")</f>
        <v>2023</v>
      </c>
      <c r="D162" s="1" t="s">
        <v>21</v>
      </c>
      <c r="E162" s="1" t="s">
        <v>0</v>
      </c>
      <c r="F162" s="1">
        <v>1</v>
      </c>
    </row>
    <row r="163" spans="1:6" x14ac:dyDescent="0.25">
      <c r="A163" s="11">
        <v>45187</v>
      </c>
      <c r="B163" s="11" t="str">
        <f>UPPER(TEXT(TblMovi[[#This Row],[Data]],"MMM"))</f>
        <v>SET</v>
      </c>
      <c r="C163" s="1" t="str">
        <f>TEXT(TblMovi[[#This Row],[Data]],"aaaa")</f>
        <v>2023</v>
      </c>
      <c r="D163" s="1" t="s">
        <v>21</v>
      </c>
      <c r="E163" s="1" t="s">
        <v>1</v>
      </c>
      <c r="F163" s="1">
        <v>1</v>
      </c>
    </row>
    <row r="164" spans="1:6" x14ac:dyDescent="0.25">
      <c r="A164" s="11">
        <v>45187</v>
      </c>
      <c r="B164" s="11" t="str">
        <f>UPPER(TEXT(TblMovi[[#This Row],[Data]],"MMM"))</f>
        <v>SET</v>
      </c>
      <c r="C164" s="1" t="str">
        <f>TEXT(TblMovi[[#This Row],[Data]],"aaaa")</f>
        <v>2023</v>
      </c>
      <c r="D164" s="1" t="s">
        <v>21</v>
      </c>
      <c r="E164" s="1" t="s">
        <v>93</v>
      </c>
      <c r="F164" s="1">
        <v>3</v>
      </c>
    </row>
    <row r="165" spans="1:6" x14ac:dyDescent="0.25">
      <c r="A165" s="11">
        <v>45187</v>
      </c>
      <c r="B165" s="11" t="str">
        <f>UPPER(TEXT(TblMovi[[#This Row],[Data]],"MMM"))</f>
        <v>SET</v>
      </c>
      <c r="C165" s="1" t="str">
        <f>TEXT(TblMovi[[#This Row],[Data]],"aaaa")</f>
        <v>2023</v>
      </c>
      <c r="D165" s="1" t="s">
        <v>21</v>
      </c>
      <c r="E165" s="1" t="s">
        <v>75</v>
      </c>
      <c r="F165" s="1">
        <v>3</v>
      </c>
    </row>
    <row r="166" spans="1:6" x14ac:dyDescent="0.25">
      <c r="A166" s="11">
        <v>45187</v>
      </c>
      <c r="B166" s="11" t="str">
        <f>UPPER(TEXT(TblMovi[[#This Row],[Data]],"MMM"))</f>
        <v>SET</v>
      </c>
      <c r="C166" s="1" t="str">
        <f>TEXT(TblMovi[[#This Row],[Data]],"aaaa")</f>
        <v>2023</v>
      </c>
      <c r="D166" s="1" t="s">
        <v>21</v>
      </c>
      <c r="E166" s="1" t="s">
        <v>34</v>
      </c>
      <c r="F166" s="1">
        <v>1</v>
      </c>
    </row>
    <row r="167" spans="1:6" x14ac:dyDescent="0.25">
      <c r="A167" s="11">
        <v>45187</v>
      </c>
      <c r="B167" s="11" t="str">
        <f>UPPER(TEXT(TblMovi[[#This Row],[Data]],"MMM"))</f>
        <v>SET</v>
      </c>
      <c r="C167" s="1" t="str">
        <f>TEXT(TblMovi[[#This Row],[Data]],"aaaa")</f>
        <v>2023</v>
      </c>
      <c r="D167" s="1" t="s">
        <v>21</v>
      </c>
      <c r="E167" s="1" t="s">
        <v>89</v>
      </c>
      <c r="F167" s="1">
        <v>2</v>
      </c>
    </row>
    <row r="168" spans="1:6" x14ac:dyDescent="0.25">
      <c r="A168" s="11">
        <v>45187</v>
      </c>
      <c r="B168" s="11" t="str">
        <f>UPPER(TEXT(TblMovi[[#This Row],[Data]],"MMM"))</f>
        <v>SET</v>
      </c>
      <c r="C168" s="1" t="str">
        <f>TEXT(TblMovi[[#This Row],[Data]],"aaaa")</f>
        <v>2023</v>
      </c>
      <c r="D168" s="1" t="s">
        <v>21</v>
      </c>
      <c r="E168" s="1" t="s">
        <v>352</v>
      </c>
      <c r="F168" s="1">
        <v>1</v>
      </c>
    </row>
    <row r="169" spans="1:6" x14ac:dyDescent="0.25">
      <c r="A169" s="11">
        <v>45188</v>
      </c>
      <c r="B169" s="11" t="str">
        <f>UPPER(TEXT(TblMovi[[#This Row],[Data]],"MMM"))</f>
        <v>SET</v>
      </c>
      <c r="C169" s="1" t="str">
        <f>TEXT(TblMovi[[#This Row],[Data]],"aaaa")</f>
        <v>2023</v>
      </c>
      <c r="D169" s="1" t="s">
        <v>21</v>
      </c>
      <c r="E169" s="1" t="s">
        <v>18</v>
      </c>
      <c r="F169" s="1">
        <v>2</v>
      </c>
    </row>
    <row r="170" spans="1:6" x14ac:dyDescent="0.25">
      <c r="A170" s="11">
        <v>45188</v>
      </c>
      <c r="B170" s="11" t="str">
        <f>UPPER(TEXT(TblMovi[[#This Row],[Data]],"MMM"))</f>
        <v>SET</v>
      </c>
      <c r="C170" s="1" t="str">
        <f>TEXT(TblMovi[[#This Row],[Data]],"aaaa")</f>
        <v>2023</v>
      </c>
      <c r="D170" s="1" t="s">
        <v>21</v>
      </c>
      <c r="E170" s="1" t="s">
        <v>9</v>
      </c>
      <c r="F170" s="1">
        <v>7</v>
      </c>
    </row>
    <row r="171" spans="1:6" x14ac:dyDescent="0.25">
      <c r="A171" s="11">
        <v>45188</v>
      </c>
      <c r="B171" s="11" t="str">
        <f>UPPER(TEXT(TblMovi[[#This Row],[Data]],"MMM"))</f>
        <v>SET</v>
      </c>
      <c r="C171" s="1" t="str">
        <f>TEXT(TblMovi[[#This Row],[Data]],"aaaa")</f>
        <v>2023</v>
      </c>
      <c r="D171" s="1" t="s">
        <v>21</v>
      </c>
      <c r="E171" s="1" t="s">
        <v>330</v>
      </c>
      <c r="F171" s="1">
        <v>2</v>
      </c>
    </row>
    <row r="172" spans="1:6" x14ac:dyDescent="0.25">
      <c r="A172" s="11">
        <v>45188</v>
      </c>
      <c r="B172" s="11" t="str">
        <f>UPPER(TEXT(TblMovi[[#This Row],[Data]],"MMM"))</f>
        <v>SET</v>
      </c>
      <c r="C172" s="1" t="str">
        <f>TEXT(TblMovi[[#This Row],[Data]],"aaaa")</f>
        <v>2023</v>
      </c>
      <c r="D172" s="1" t="s">
        <v>21</v>
      </c>
      <c r="E172" s="1" t="s">
        <v>78</v>
      </c>
      <c r="F172" s="1">
        <v>1</v>
      </c>
    </row>
    <row r="173" spans="1:6" x14ac:dyDescent="0.25">
      <c r="A173" s="11">
        <v>45189</v>
      </c>
      <c r="B173" s="11" t="str">
        <f>UPPER(TEXT(TblMovi[[#This Row],[Data]],"MMM"))</f>
        <v>SET</v>
      </c>
      <c r="C173" s="1" t="str">
        <f>TEXT(TblMovi[[#This Row],[Data]],"aaaa")</f>
        <v>2023</v>
      </c>
      <c r="D173" s="1" t="s">
        <v>21</v>
      </c>
      <c r="E173" s="1" t="s">
        <v>79</v>
      </c>
      <c r="F173" s="1">
        <v>1</v>
      </c>
    </row>
    <row r="174" spans="1:6" x14ac:dyDescent="0.25">
      <c r="A174" s="11">
        <v>45189</v>
      </c>
      <c r="B174" s="11" t="str">
        <f>UPPER(TEXT(TblMovi[[#This Row],[Data]],"MMM"))</f>
        <v>SET</v>
      </c>
      <c r="C174" s="1" t="str">
        <f>TEXT(TblMovi[[#This Row],[Data]],"aaaa")</f>
        <v>2023</v>
      </c>
      <c r="D174" s="1" t="s">
        <v>21</v>
      </c>
      <c r="E174" s="1" t="s">
        <v>2</v>
      </c>
      <c r="F174" s="1">
        <v>2</v>
      </c>
    </row>
    <row r="175" spans="1:6" x14ac:dyDescent="0.25">
      <c r="A175" s="11">
        <v>45189</v>
      </c>
      <c r="B175" s="11" t="str">
        <f>UPPER(TEXT(TblMovi[[#This Row],[Data]],"MMM"))</f>
        <v>SET</v>
      </c>
      <c r="C175" s="1" t="str">
        <f>TEXT(TblMovi[[#This Row],[Data]],"aaaa")</f>
        <v>2023</v>
      </c>
      <c r="D175" s="1" t="s">
        <v>21</v>
      </c>
      <c r="E175" s="1" t="s">
        <v>0</v>
      </c>
      <c r="F175" s="1">
        <v>2</v>
      </c>
    </row>
    <row r="176" spans="1:6" x14ac:dyDescent="0.25">
      <c r="A176" s="11">
        <v>45189</v>
      </c>
      <c r="B176" s="11" t="str">
        <f>UPPER(TEXT(TblMovi[[#This Row],[Data]],"MMM"))</f>
        <v>SET</v>
      </c>
      <c r="C176" s="1" t="str">
        <f>TEXT(TblMovi[[#This Row],[Data]],"aaaa")</f>
        <v>2023</v>
      </c>
      <c r="D176" s="1" t="s">
        <v>21</v>
      </c>
      <c r="E176" s="1" t="s">
        <v>14</v>
      </c>
      <c r="F176" s="1">
        <v>1</v>
      </c>
    </row>
    <row r="177" spans="1:6" x14ac:dyDescent="0.25">
      <c r="A177" s="11">
        <v>45189</v>
      </c>
      <c r="B177" s="11" t="str">
        <f>UPPER(TEXT(TblMovi[[#This Row],[Data]],"MMM"))</f>
        <v>SET</v>
      </c>
      <c r="C177" s="1" t="str">
        <f>TEXT(TblMovi[[#This Row],[Data]],"aaaa")</f>
        <v>2023</v>
      </c>
      <c r="D177" s="1" t="s">
        <v>21</v>
      </c>
      <c r="E177" s="1" t="s">
        <v>74</v>
      </c>
      <c r="F177" s="1">
        <v>15</v>
      </c>
    </row>
    <row r="178" spans="1:6" x14ac:dyDescent="0.25">
      <c r="A178" s="11">
        <v>45189</v>
      </c>
      <c r="B178" s="11" t="str">
        <f>UPPER(TEXT(TblMovi[[#This Row],[Data]],"MMM"))</f>
        <v>SET</v>
      </c>
      <c r="C178" s="1" t="str">
        <f>TEXT(TblMovi[[#This Row],[Data]],"aaaa")</f>
        <v>2023</v>
      </c>
      <c r="D178" s="1" t="s">
        <v>21</v>
      </c>
      <c r="E178" s="1" t="s">
        <v>7</v>
      </c>
      <c r="F178" s="1">
        <v>2</v>
      </c>
    </row>
    <row r="179" spans="1:6" x14ac:dyDescent="0.25">
      <c r="A179" s="11">
        <v>45189</v>
      </c>
      <c r="B179" s="11" t="str">
        <f>UPPER(TEXT(TblMovi[[#This Row],[Data]],"MMM"))</f>
        <v>SET</v>
      </c>
      <c r="C179" s="1" t="str">
        <f>TEXT(TblMovi[[#This Row],[Data]],"aaaa")</f>
        <v>2023</v>
      </c>
      <c r="D179" s="1" t="s">
        <v>21</v>
      </c>
      <c r="E179" s="1" t="s">
        <v>75</v>
      </c>
      <c r="F179" s="1">
        <v>6</v>
      </c>
    </row>
    <row r="180" spans="1:6" x14ac:dyDescent="0.25">
      <c r="A180" s="11">
        <v>45189</v>
      </c>
      <c r="B180" s="11" t="str">
        <f>UPPER(TEXT(TblMovi[[#This Row],[Data]],"MMM"))</f>
        <v>SET</v>
      </c>
      <c r="C180" s="1" t="str">
        <f>TEXT(TblMovi[[#This Row],[Data]],"aaaa")</f>
        <v>2023</v>
      </c>
      <c r="D180" s="1" t="s">
        <v>21</v>
      </c>
      <c r="E180" s="1" t="s">
        <v>352</v>
      </c>
      <c r="F180" s="1">
        <v>1</v>
      </c>
    </row>
    <row r="181" spans="1:6" x14ac:dyDescent="0.25">
      <c r="A181" s="11">
        <v>45190</v>
      </c>
      <c r="B181" s="11" t="str">
        <f>UPPER(TEXT(TblMovi[[#This Row],[Data]],"MMM"))</f>
        <v>SET</v>
      </c>
      <c r="C181" s="1" t="str">
        <f>TEXT(TblMovi[[#This Row],[Data]],"aaaa")</f>
        <v>2023</v>
      </c>
      <c r="D181" s="1" t="s">
        <v>20</v>
      </c>
      <c r="E181" s="1" t="s">
        <v>9</v>
      </c>
      <c r="F181" s="1">
        <v>31</v>
      </c>
    </row>
    <row r="182" spans="1:6" x14ac:dyDescent="0.25">
      <c r="A182" s="11">
        <v>45190</v>
      </c>
      <c r="B182" s="11" t="str">
        <f>UPPER(TEXT(TblMovi[[#This Row],[Data]],"MMM"))</f>
        <v>SET</v>
      </c>
      <c r="C182" s="1" t="str">
        <f>TEXT(TblMovi[[#This Row],[Data]],"aaaa")</f>
        <v>2023</v>
      </c>
      <c r="D182" s="1" t="s">
        <v>21</v>
      </c>
      <c r="E182" s="1" t="s">
        <v>95</v>
      </c>
      <c r="F182" s="1">
        <v>5</v>
      </c>
    </row>
    <row r="183" spans="1:6" x14ac:dyDescent="0.25">
      <c r="A183" s="11">
        <v>45190</v>
      </c>
      <c r="B183" s="11" t="str">
        <f>UPPER(TEXT(TblMovi[[#This Row],[Data]],"MMM"))</f>
        <v>SET</v>
      </c>
      <c r="C183" s="1" t="str">
        <f>TEXT(TblMovi[[#This Row],[Data]],"aaaa")</f>
        <v>2023</v>
      </c>
      <c r="D183" s="1" t="s">
        <v>21</v>
      </c>
      <c r="E183" s="1" t="s">
        <v>27</v>
      </c>
      <c r="F183" s="1">
        <v>1</v>
      </c>
    </row>
    <row r="184" spans="1:6" x14ac:dyDescent="0.25">
      <c r="A184" s="11">
        <v>45190</v>
      </c>
      <c r="B184" s="11" t="str">
        <f>UPPER(TEXT(TblMovi[[#This Row],[Data]],"MMM"))</f>
        <v>SET</v>
      </c>
      <c r="C184" s="1" t="str">
        <f>TEXT(TblMovi[[#This Row],[Data]],"aaaa")</f>
        <v>2023</v>
      </c>
      <c r="D184" s="1" t="s">
        <v>21</v>
      </c>
      <c r="E184" s="1" t="s">
        <v>33</v>
      </c>
      <c r="F184" s="1">
        <v>1</v>
      </c>
    </row>
    <row r="185" spans="1:6" x14ac:dyDescent="0.25">
      <c r="A185" s="11">
        <v>45191</v>
      </c>
      <c r="B185" s="11" t="str">
        <f>UPPER(TEXT(TblMovi[[#This Row],[Data]],"MMM"))</f>
        <v>SET</v>
      </c>
      <c r="C185" s="1" t="str">
        <f>TEXT(TblMovi[[#This Row],[Data]],"aaaa")</f>
        <v>2023</v>
      </c>
      <c r="D185" s="1" t="s">
        <v>21</v>
      </c>
      <c r="E185" s="1" t="s">
        <v>0</v>
      </c>
      <c r="F185" s="1">
        <v>2</v>
      </c>
    </row>
    <row r="186" spans="1:6" x14ac:dyDescent="0.25">
      <c r="A186" s="11">
        <v>45191</v>
      </c>
      <c r="B186" s="11" t="str">
        <f>UPPER(TEXT(TblMovi[[#This Row],[Data]],"MMM"))</f>
        <v>SET</v>
      </c>
      <c r="C186" s="1" t="str">
        <f>TEXT(TblMovi[[#This Row],[Data]],"aaaa")</f>
        <v>2023</v>
      </c>
      <c r="D186" s="1" t="s">
        <v>21</v>
      </c>
      <c r="E186" s="1" t="s">
        <v>14</v>
      </c>
      <c r="F186" s="1">
        <v>1</v>
      </c>
    </row>
    <row r="187" spans="1:6" x14ac:dyDescent="0.25">
      <c r="A187" s="11">
        <v>45191</v>
      </c>
      <c r="B187" s="11" t="str">
        <f>UPPER(TEXT(TblMovi[[#This Row],[Data]],"MMM"))</f>
        <v>SET</v>
      </c>
      <c r="C187" s="1" t="str">
        <f>TEXT(TblMovi[[#This Row],[Data]],"aaaa")</f>
        <v>2023</v>
      </c>
      <c r="D187" s="1" t="s">
        <v>21</v>
      </c>
      <c r="E187" s="1" t="s">
        <v>76</v>
      </c>
      <c r="F187" s="1">
        <v>10</v>
      </c>
    </row>
    <row r="188" spans="1:6" x14ac:dyDescent="0.25">
      <c r="A188" s="11">
        <v>45191</v>
      </c>
      <c r="B188" s="11" t="str">
        <f>UPPER(TEXT(TblMovi[[#This Row],[Data]],"MMM"))</f>
        <v>SET</v>
      </c>
      <c r="C188" s="1" t="str">
        <f>TEXT(TblMovi[[#This Row],[Data]],"aaaa")</f>
        <v>2023</v>
      </c>
      <c r="D188" s="1" t="s">
        <v>21</v>
      </c>
      <c r="E188" s="1" t="s">
        <v>89</v>
      </c>
      <c r="F188" s="1">
        <v>2</v>
      </c>
    </row>
    <row r="189" spans="1:6" x14ac:dyDescent="0.25">
      <c r="A189" s="11">
        <v>45191</v>
      </c>
      <c r="B189" s="11" t="str">
        <f>UPPER(TEXT(TblMovi[[#This Row],[Data]],"MMM"))</f>
        <v>SET</v>
      </c>
      <c r="C189" s="1" t="str">
        <f>TEXT(TblMovi[[#This Row],[Data]],"aaaa")</f>
        <v>2023</v>
      </c>
      <c r="D189" s="1" t="s">
        <v>21</v>
      </c>
      <c r="E189" s="1" t="s">
        <v>77</v>
      </c>
      <c r="F189" s="1">
        <v>2</v>
      </c>
    </row>
    <row r="190" spans="1:6" x14ac:dyDescent="0.25">
      <c r="A190" s="11">
        <v>45191</v>
      </c>
      <c r="B190" s="11" t="str">
        <f>UPPER(TEXT(TblMovi[[#This Row],[Data]],"MMM"))</f>
        <v>SET</v>
      </c>
      <c r="C190" s="1" t="str">
        <f>TEXT(TblMovi[[#This Row],[Data]],"aaaa")</f>
        <v>2023</v>
      </c>
      <c r="D190" s="1" t="s">
        <v>21</v>
      </c>
      <c r="E190" s="1" t="s">
        <v>14</v>
      </c>
      <c r="F190" s="1">
        <v>2</v>
      </c>
    </row>
    <row r="191" spans="1:6" x14ac:dyDescent="0.25">
      <c r="A191" s="11">
        <v>45191</v>
      </c>
      <c r="B191" s="11" t="str">
        <f>UPPER(TEXT(TblMovi[[#This Row],[Data]],"MMM"))</f>
        <v>SET</v>
      </c>
      <c r="C191" s="1" t="str">
        <f>TEXT(TblMovi[[#This Row],[Data]],"aaaa")</f>
        <v>2023</v>
      </c>
      <c r="D191" s="1" t="s">
        <v>21</v>
      </c>
      <c r="E191" s="1" t="s">
        <v>0</v>
      </c>
      <c r="F191" s="1">
        <v>4</v>
      </c>
    </row>
    <row r="192" spans="1:6" x14ac:dyDescent="0.25">
      <c r="A192" s="11">
        <v>45191</v>
      </c>
      <c r="B192" s="11" t="str">
        <f>UPPER(TEXT(TblMovi[[#This Row],[Data]],"MMM"))</f>
        <v>SET</v>
      </c>
      <c r="C192" s="1" t="str">
        <f>TEXT(TblMovi[[#This Row],[Data]],"aaaa")</f>
        <v>2023</v>
      </c>
      <c r="D192" s="1" t="s">
        <v>21</v>
      </c>
      <c r="E192" s="1" t="s">
        <v>79</v>
      </c>
      <c r="F192" s="1">
        <v>2</v>
      </c>
    </row>
    <row r="193" spans="1:6" x14ac:dyDescent="0.25">
      <c r="A193" s="11">
        <v>45191</v>
      </c>
      <c r="B193" s="11" t="str">
        <f>UPPER(TEXT(TblMovi[[#This Row],[Data]],"MMM"))</f>
        <v>SET</v>
      </c>
      <c r="C193" s="1" t="str">
        <f>TEXT(TblMovi[[#This Row],[Data]],"aaaa")</f>
        <v>2023</v>
      </c>
      <c r="D193" s="1" t="s">
        <v>21</v>
      </c>
      <c r="E193" s="1" t="s">
        <v>2</v>
      </c>
      <c r="F193" s="1">
        <v>1</v>
      </c>
    </row>
    <row r="194" spans="1:6" x14ac:dyDescent="0.25">
      <c r="A194" s="11">
        <v>45191</v>
      </c>
      <c r="B194" s="11" t="str">
        <f>UPPER(TEXT(TblMovi[[#This Row],[Data]],"MMM"))</f>
        <v>SET</v>
      </c>
      <c r="C194" s="1" t="str">
        <f>TEXT(TblMovi[[#This Row],[Data]],"aaaa")</f>
        <v>2023</v>
      </c>
      <c r="D194" s="1" t="s">
        <v>21</v>
      </c>
      <c r="E194" s="1" t="s">
        <v>95</v>
      </c>
      <c r="F194" s="1">
        <v>6</v>
      </c>
    </row>
    <row r="195" spans="1:6" x14ac:dyDescent="0.25">
      <c r="A195" s="11">
        <v>45191</v>
      </c>
      <c r="B195" s="11" t="str">
        <f>UPPER(TEXT(TblMovi[[#This Row],[Data]],"MMM"))</f>
        <v>SET</v>
      </c>
      <c r="C195" s="1" t="str">
        <f>TEXT(TblMovi[[#This Row],[Data]],"aaaa")</f>
        <v>2023</v>
      </c>
      <c r="D195" s="1" t="s">
        <v>21</v>
      </c>
      <c r="E195" s="1" t="s">
        <v>78</v>
      </c>
      <c r="F195" s="1">
        <v>1</v>
      </c>
    </row>
    <row r="196" spans="1:6" x14ac:dyDescent="0.25">
      <c r="A196" s="11">
        <v>45191</v>
      </c>
      <c r="B196" s="11" t="str">
        <f>UPPER(TEXT(TblMovi[[#This Row],[Data]],"MMM"))</f>
        <v>SET</v>
      </c>
      <c r="C196" s="1" t="str">
        <f>TEXT(TblMovi[[#This Row],[Data]],"aaaa")</f>
        <v>2023</v>
      </c>
      <c r="D196" s="1" t="s">
        <v>21</v>
      </c>
      <c r="E196" s="1" t="s">
        <v>75</v>
      </c>
      <c r="F196" s="1">
        <v>4</v>
      </c>
    </row>
    <row r="197" spans="1:6" x14ac:dyDescent="0.25">
      <c r="A197" s="11">
        <v>45192</v>
      </c>
      <c r="B197" s="11" t="str">
        <f>UPPER(TEXT(TblMovi[[#This Row],[Data]],"MMM"))</f>
        <v>SET</v>
      </c>
      <c r="C197" s="1" t="str">
        <f>TEXT(TblMovi[[#This Row],[Data]],"aaaa")</f>
        <v>2023</v>
      </c>
      <c r="D197" s="1" t="s">
        <v>21</v>
      </c>
      <c r="E197" s="1" t="s">
        <v>91</v>
      </c>
      <c r="F197" s="1">
        <v>12</v>
      </c>
    </row>
    <row r="198" spans="1:6" x14ac:dyDescent="0.25">
      <c r="A198" s="11">
        <v>45192</v>
      </c>
      <c r="B198" s="11" t="str">
        <f>UPPER(TEXT(TblMovi[[#This Row],[Data]],"MMM"))</f>
        <v>SET</v>
      </c>
      <c r="C198" s="1" t="str">
        <f>TEXT(TblMovi[[#This Row],[Data]],"aaaa")</f>
        <v>2023</v>
      </c>
      <c r="D198" s="1" t="s">
        <v>21</v>
      </c>
      <c r="E198" s="1" t="s">
        <v>352</v>
      </c>
      <c r="F198" s="1">
        <v>1</v>
      </c>
    </row>
    <row r="199" spans="1:6" x14ac:dyDescent="0.25">
      <c r="A199" s="11">
        <v>45194</v>
      </c>
      <c r="B199" s="11" t="str">
        <f>UPPER(TEXT(TblMovi[[#This Row],[Data]],"MMM"))</f>
        <v>SET</v>
      </c>
      <c r="C199" s="1" t="str">
        <f>TEXT(TblMovi[[#This Row],[Data]],"aaaa")</f>
        <v>2023</v>
      </c>
      <c r="D199" s="1" t="s">
        <v>21</v>
      </c>
      <c r="E199" s="1" t="s">
        <v>78</v>
      </c>
      <c r="F199" s="1">
        <v>1</v>
      </c>
    </row>
    <row r="200" spans="1:6" x14ac:dyDescent="0.25">
      <c r="A200" s="11">
        <v>45194</v>
      </c>
      <c r="B200" s="11" t="str">
        <f>UPPER(TEXT(TblMovi[[#This Row],[Data]],"MMM"))</f>
        <v>SET</v>
      </c>
      <c r="C200" s="1" t="str">
        <f>TEXT(TblMovi[[#This Row],[Data]],"aaaa")</f>
        <v>2023</v>
      </c>
      <c r="D200" s="1" t="s">
        <v>21</v>
      </c>
      <c r="E200" s="1" t="s">
        <v>330</v>
      </c>
      <c r="F200" s="1">
        <v>1</v>
      </c>
    </row>
    <row r="201" spans="1:6" x14ac:dyDescent="0.25">
      <c r="A201" s="11">
        <v>45194</v>
      </c>
      <c r="B201" s="11" t="str">
        <f>UPPER(TEXT(TblMovi[[#This Row],[Data]],"MMM"))</f>
        <v>SET</v>
      </c>
      <c r="C201" s="1" t="str">
        <f>TEXT(TblMovi[[#This Row],[Data]],"aaaa")</f>
        <v>2023</v>
      </c>
      <c r="D201" s="1" t="s">
        <v>21</v>
      </c>
      <c r="E201" s="1" t="s">
        <v>9</v>
      </c>
      <c r="F201" s="1">
        <v>1</v>
      </c>
    </row>
    <row r="202" spans="1:6" x14ac:dyDescent="0.25">
      <c r="A202" s="11">
        <v>45194</v>
      </c>
      <c r="B202" s="11" t="str">
        <f>UPPER(TEXT(TblMovi[[#This Row],[Data]],"MMM"))</f>
        <v>SET</v>
      </c>
      <c r="C202" s="1" t="str">
        <f>TEXT(TblMovi[[#This Row],[Data]],"aaaa")</f>
        <v>2023</v>
      </c>
      <c r="D202" s="1" t="s">
        <v>21</v>
      </c>
      <c r="E202" s="1" t="s">
        <v>27</v>
      </c>
      <c r="F202" s="1">
        <v>1</v>
      </c>
    </row>
    <row r="203" spans="1:6" x14ac:dyDescent="0.25">
      <c r="A203" s="11">
        <v>45194</v>
      </c>
      <c r="B203" s="11" t="str">
        <f>UPPER(TEXT(TblMovi[[#This Row],[Data]],"MMM"))</f>
        <v>SET</v>
      </c>
      <c r="C203" s="1" t="str">
        <f>TEXT(TblMovi[[#This Row],[Data]],"aaaa")</f>
        <v>2023</v>
      </c>
      <c r="D203" s="1" t="s">
        <v>21</v>
      </c>
      <c r="E203" s="1" t="s">
        <v>28</v>
      </c>
      <c r="F203" s="1">
        <v>1</v>
      </c>
    </row>
    <row r="204" spans="1:6" x14ac:dyDescent="0.25">
      <c r="A204" s="11">
        <v>45194</v>
      </c>
      <c r="B204" s="11" t="str">
        <f>UPPER(TEXT(TblMovi[[#This Row],[Data]],"MMM"))</f>
        <v>SET</v>
      </c>
      <c r="C204" s="1" t="str">
        <f>TEXT(TblMovi[[#This Row],[Data]],"aaaa")</f>
        <v>2023</v>
      </c>
      <c r="D204" s="1" t="s">
        <v>21</v>
      </c>
      <c r="E204" s="1" t="s">
        <v>9</v>
      </c>
      <c r="F204" s="1">
        <v>1</v>
      </c>
    </row>
    <row r="205" spans="1:6" x14ac:dyDescent="0.25">
      <c r="A205" s="11">
        <v>45194</v>
      </c>
      <c r="B205" s="11" t="str">
        <f>UPPER(TEXT(TblMovi[[#This Row],[Data]],"MMM"))</f>
        <v>SET</v>
      </c>
      <c r="C205" s="1" t="str">
        <f>TEXT(TblMovi[[#This Row],[Data]],"aaaa")</f>
        <v>2023</v>
      </c>
      <c r="D205" s="1" t="s">
        <v>21</v>
      </c>
      <c r="E205" s="1" t="s">
        <v>78</v>
      </c>
      <c r="F205" s="1">
        <v>1</v>
      </c>
    </row>
    <row r="206" spans="1:6" x14ac:dyDescent="0.25">
      <c r="A206" s="11">
        <v>45194</v>
      </c>
      <c r="B206" s="11" t="str">
        <f>UPPER(TEXT(TblMovi[[#This Row],[Data]],"MMM"))</f>
        <v>SET</v>
      </c>
      <c r="C206" s="1" t="str">
        <f>TEXT(TblMovi[[#This Row],[Data]],"aaaa")</f>
        <v>2023</v>
      </c>
      <c r="D206" s="1" t="s">
        <v>21</v>
      </c>
      <c r="E206" s="1" t="s">
        <v>14</v>
      </c>
      <c r="F206" s="1">
        <v>1</v>
      </c>
    </row>
    <row r="207" spans="1:6" x14ac:dyDescent="0.25">
      <c r="A207" s="11">
        <v>45194</v>
      </c>
      <c r="B207" s="11" t="str">
        <f>UPPER(TEXT(TblMovi[[#This Row],[Data]],"MMM"))</f>
        <v>SET</v>
      </c>
      <c r="C207" s="1" t="str">
        <f>TEXT(TblMovi[[#This Row],[Data]],"aaaa")</f>
        <v>2023</v>
      </c>
      <c r="D207" s="1" t="s">
        <v>21</v>
      </c>
      <c r="E207" s="1" t="s">
        <v>75</v>
      </c>
      <c r="F207" s="1">
        <v>5</v>
      </c>
    </row>
    <row r="208" spans="1:6" x14ac:dyDescent="0.25">
      <c r="A208" s="11">
        <v>45194</v>
      </c>
      <c r="B208" s="11" t="str">
        <f>UPPER(TEXT(TblMovi[[#This Row],[Data]],"MMM"))</f>
        <v>SET</v>
      </c>
      <c r="C208" s="1" t="str">
        <f>TEXT(TblMovi[[#This Row],[Data]],"aaaa")</f>
        <v>2023</v>
      </c>
      <c r="D208" s="1" t="s">
        <v>21</v>
      </c>
      <c r="E208" s="1" t="s">
        <v>352</v>
      </c>
      <c r="F208" s="1">
        <v>3</v>
      </c>
    </row>
    <row r="209" spans="1:6" x14ac:dyDescent="0.25">
      <c r="A209" s="11">
        <v>45195</v>
      </c>
      <c r="B209" s="11" t="str">
        <f>UPPER(TEXT(TblMovi[[#This Row],[Data]],"MMM"))</f>
        <v>SET</v>
      </c>
      <c r="C209" s="1" t="str">
        <f>TEXT(TblMovi[[#This Row],[Data]],"aaaa")</f>
        <v>2023</v>
      </c>
      <c r="D209" s="1" t="s">
        <v>21</v>
      </c>
      <c r="E209" s="1" t="s">
        <v>1</v>
      </c>
      <c r="F209" s="1">
        <v>2</v>
      </c>
    </row>
    <row r="210" spans="1:6" x14ac:dyDescent="0.25">
      <c r="A210" s="11">
        <v>45195</v>
      </c>
      <c r="B210" s="11" t="str">
        <f>UPPER(TEXT(TblMovi[[#This Row],[Data]],"MMM"))</f>
        <v>SET</v>
      </c>
      <c r="C210" s="1" t="str">
        <f>TEXT(TblMovi[[#This Row],[Data]],"aaaa")</f>
        <v>2023</v>
      </c>
      <c r="D210" s="1" t="s">
        <v>21</v>
      </c>
      <c r="E210" s="1" t="s">
        <v>95</v>
      </c>
      <c r="F210" s="1">
        <v>4</v>
      </c>
    </row>
    <row r="211" spans="1:6" x14ac:dyDescent="0.25">
      <c r="A211" s="11">
        <v>45195</v>
      </c>
      <c r="B211" s="11" t="str">
        <f>UPPER(TEXT(TblMovi[[#This Row],[Data]],"MMM"))</f>
        <v>SET</v>
      </c>
      <c r="C211" s="1" t="str">
        <f>TEXT(TblMovi[[#This Row],[Data]],"aaaa")</f>
        <v>2023</v>
      </c>
      <c r="D211" s="1" t="s">
        <v>21</v>
      </c>
      <c r="E211" s="1" t="s">
        <v>1</v>
      </c>
      <c r="F211" s="1">
        <v>1</v>
      </c>
    </row>
    <row r="212" spans="1:6" x14ac:dyDescent="0.25">
      <c r="A212" s="11">
        <v>45195</v>
      </c>
      <c r="B212" s="11" t="str">
        <f>UPPER(TEXT(TblMovi[[#This Row],[Data]],"MMM"))</f>
        <v>SET</v>
      </c>
      <c r="C212" s="1" t="str">
        <f>TEXT(TblMovi[[#This Row],[Data]],"aaaa")</f>
        <v>2023</v>
      </c>
      <c r="D212" s="1" t="s">
        <v>21</v>
      </c>
      <c r="E212" s="1" t="s">
        <v>352</v>
      </c>
      <c r="F212" s="1">
        <v>2</v>
      </c>
    </row>
    <row r="213" spans="1:6" x14ac:dyDescent="0.25">
      <c r="A213" s="11">
        <v>45196</v>
      </c>
      <c r="B213" s="11" t="str">
        <f>UPPER(TEXT(TblMovi[[#This Row],[Data]],"MMM"))</f>
        <v>SET</v>
      </c>
      <c r="C213" s="1" t="str">
        <f>TEXT(TblMovi[[#This Row],[Data]],"aaaa")</f>
        <v>2023</v>
      </c>
      <c r="D213" s="1" t="s">
        <v>21</v>
      </c>
      <c r="E213" s="1" t="s">
        <v>330</v>
      </c>
      <c r="F213" s="1">
        <v>1</v>
      </c>
    </row>
    <row r="214" spans="1:6" x14ac:dyDescent="0.25">
      <c r="A214" s="11">
        <v>45196</v>
      </c>
      <c r="B214" s="11" t="str">
        <f>UPPER(TEXT(TblMovi[[#This Row],[Data]],"MMM"))</f>
        <v>SET</v>
      </c>
      <c r="C214" s="1" t="str">
        <f>TEXT(TblMovi[[#This Row],[Data]],"aaaa")</f>
        <v>2023</v>
      </c>
      <c r="D214" s="1" t="s">
        <v>21</v>
      </c>
      <c r="E214" s="1" t="s">
        <v>76</v>
      </c>
      <c r="F214" s="1">
        <v>2</v>
      </c>
    </row>
    <row r="215" spans="1:6" x14ac:dyDescent="0.25">
      <c r="A215" s="11">
        <v>45196</v>
      </c>
      <c r="B215" s="11" t="str">
        <f>UPPER(TEXT(TblMovi[[#This Row],[Data]],"MMM"))</f>
        <v>SET</v>
      </c>
      <c r="C215" s="1" t="str">
        <f>TEXT(TblMovi[[#This Row],[Data]],"aaaa")</f>
        <v>2023</v>
      </c>
      <c r="D215" s="1" t="s">
        <v>21</v>
      </c>
      <c r="E215" s="1" t="s">
        <v>14</v>
      </c>
      <c r="F215" s="1">
        <v>1</v>
      </c>
    </row>
    <row r="216" spans="1:6" x14ac:dyDescent="0.25">
      <c r="A216" s="11">
        <v>45196</v>
      </c>
      <c r="B216" s="11" t="str">
        <f>UPPER(TEXT(TblMovi[[#This Row],[Data]],"MMM"))</f>
        <v>SET</v>
      </c>
      <c r="C216" s="1" t="str">
        <f>TEXT(TblMovi[[#This Row],[Data]],"aaaa")</f>
        <v>2023</v>
      </c>
      <c r="D216" s="1" t="s">
        <v>21</v>
      </c>
      <c r="E216" s="1" t="s">
        <v>95</v>
      </c>
      <c r="F216" s="1">
        <v>2</v>
      </c>
    </row>
    <row r="217" spans="1:6" x14ac:dyDescent="0.25">
      <c r="A217" s="11">
        <v>45196</v>
      </c>
      <c r="B217" s="11" t="str">
        <f>UPPER(TEXT(TblMovi[[#This Row],[Data]],"MMM"))</f>
        <v>SET</v>
      </c>
      <c r="C217" s="1" t="str">
        <f>TEXT(TblMovi[[#This Row],[Data]],"aaaa")</f>
        <v>2023</v>
      </c>
      <c r="D217" s="1" t="s">
        <v>21</v>
      </c>
      <c r="E217" s="1" t="s">
        <v>76</v>
      </c>
      <c r="F217" s="1">
        <v>8</v>
      </c>
    </row>
    <row r="218" spans="1:6" x14ac:dyDescent="0.25">
      <c r="A218" s="11">
        <v>45196</v>
      </c>
      <c r="B218" s="11" t="str">
        <f>UPPER(TEXT(TblMovi[[#This Row],[Data]],"MMM"))</f>
        <v>SET</v>
      </c>
      <c r="C218" s="1" t="str">
        <f>TEXT(TblMovi[[#This Row],[Data]],"aaaa")</f>
        <v>2023</v>
      </c>
      <c r="D218" s="1" t="s">
        <v>20</v>
      </c>
      <c r="E218" s="1" t="s">
        <v>76</v>
      </c>
      <c r="F218" s="1">
        <v>25</v>
      </c>
    </row>
    <row r="219" spans="1:6" x14ac:dyDescent="0.25">
      <c r="A219" s="11">
        <v>45196</v>
      </c>
      <c r="B219" s="11" t="str">
        <f>UPPER(TEXT(TblMovi[[#This Row],[Data]],"MMM"))</f>
        <v>SET</v>
      </c>
      <c r="C219" s="1" t="str">
        <f>TEXT(TblMovi[[#This Row],[Data]],"aaaa")</f>
        <v>2023</v>
      </c>
      <c r="D219" s="1" t="s">
        <v>20</v>
      </c>
      <c r="E219" s="1" t="s">
        <v>28</v>
      </c>
      <c r="F219" s="1">
        <v>5</v>
      </c>
    </row>
    <row r="220" spans="1:6" x14ac:dyDescent="0.25">
      <c r="A220" s="11">
        <v>45196</v>
      </c>
      <c r="B220" s="11" t="str">
        <f>UPPER(TEXT(TblMovi[[#This Row],[Data]],"MMM"))</f>
        <v>SET</v>
      </c>
      <c r="C220" s="1" t="str">
        <f>TEXT(TblMovi[[#This Row],[Data]],"aaaa")</f>
        <v>2023</v>
      </c>
      <c r="D220" s="1" t="s">
        <v>20</v>
      </c>
      <c r="E220" s="1" t="s">
        <v>7</v>
      </c>
      <c r="F220" s="1">
        <v>10</v>
      </c>
    </row>
    <row r="221" spans="1:6" x14ac:dyDescent="0.25">
      <c r="A221" s="11">
        <v>45196</v>
      </c>
      <c r="B221" s="11" t="str">
        <f>UPPER(TEXT(TblMovi[[#This Row],[Data]],"MMM"))</f>
        <v>SET</v>
      </c>
      <c r="C221" s="1" t="str">
        <f>TEXT(TblMovi[[#This Row],[Data]],"aaaa")</f>
        <v>2023</v>
      </c>
      <c r="D221" s="1" t="s">
        <v>20</v>
      </c>
      <c r="E221" s="1" t="s">
        <v>330</v>
      </c>
      <c r="F221" s="1">
        <v>101</v>
      </c>
    </row>
    <row r="222" spans="1:6" x14ac:dyDescent="0.25">
      <c r="A222" s="11">
        <v>45196</v>
      </c>
      <c r="B222" s="11" t="str">
        <f>UPPER(TEXT(TblMovi[[#This Row],[Data]],"MMM"))</f>
        <v>SET</v>
      </c>
      <c r="C222" s="1" t="str">
        <f>TEXT(TblMovi[[#This Row],[Data]],"aaaa")</f>
        <v>2023</v>
      </c>
      <c r="D222" s="1" t="s">
        <v>21</v>
      </c>
      <c r="E222" s="1" t="s">
        <v>352</v>
      </c>
      <c r="F222" s="1">
        <v>1</v>
      </c>
    </row>
    <row r="223" spans="1:6" x14ac:dyDescent="0.25">
      <c r="A223" s="11">
        <v>45197</v>
      </c>
      <c r="B223" s="11" t="str">
        <f>UPPER(TEXT(TblMovi[[#This Row],[Data]],"MMM"))</f>
        <v>SET</v>
      </c>
      <c r="C223" s="1" t="str">
        <f>TEXT(TblMovi[[#This Row],[Data]],"aaaa")</f>
        <v>2023</v>
      </c>
      <c r="D223" s="1" t="s">
        <v>21</v>
      </c>
      <c r="E223" s="1" t="s">
        <v>36</v>
      </c>
      <c r="F223" s="1">
        <v>1</v>
      </c>
    </row>
    <row r="224" spans="1:6" x14ac:dyDescent="0.25">
      <c r="A224" s="11">
        <v>45197</v>
      </c>
      <c r="B224" s="11" t="str">
        <f>UPPER(TEXT(TblMovi[[#This Row],[Data]],"MMM"))</f>
        <v>SET</v>
      </c>
      <c r="C224" s="1" t="str">
        <f>TEXT(TblMovi[[#This Row],[Data]],"aaaa")</f>
        <v>2023</v>
      </c>
      <c r="D224" s="1" t="s">
        <v>21</v>
      </c>
      <c r="E224" s="1" t="s">
        <v>9</v>
      </c>
      <c r="F224" s="1">
        <v>1</v>
      </c>
    </row>
    <row r="225" spans="1:6" x14ac:dyDescent="0.25">
      <c r="A225" s="11">
        <v>45197</v>
      </c>
      <c r="B225" s="11" t="str">
        <f>UPPER(TEXT(TblMovi[[#This Row],[Data]],"MMM"))</f>
        <v>SET</v>
      </c>
      <c r="C225" s="1" t="str">
        <f>TEXT(TblMovi[[#This Row],[Data]],"aaaa")</f>
        <v>2023</v>
      </c>
      <c r="D225" s="1" t="s">
        <v>21</v>
      </c>
      <c r="E225" s="1" t="s">
        <v>85</v>
      </c>
      <c r="F225" s="1">
        <v>1</v>
      </c>
    </row>
    <row r="226" spans="1:6" x14ac:dyDescent="0.25">
      <c r="A226" s="11">
        <v>45197</v>
      </c>
      <c r="B226" s="11" t="str">
        <f>UPPER(TEXT(TblMovi[[#This Row],[Data]],"MMM"))</f>
        <v>SET</v>
      </c>
      <c r="C226" s="1" t="str">
        <f>TEXT(TblMovi[[#This Row],[Data]],"aaaa")</f>
        <v>2023</v>
      </c>
      <c r="D226" s="1" t="s">
        <v>21</v>
      </c>
      <c r="E226" s="1" t="s">
        <v>330</v>
      </c>
      <c r="F226" s="1">
        <v>1</v>
      </c>
    </row>
    <row r="227" spans="1:6" x14ac:dyDescent="0.25">
      <c r="A227" s="11">
        <v>45197</v>
      </c>
      <c r="B227" s="11" t="str">
        <f>UPPER(TEXT(TblMovi[[#This Row],[Data]],"MMM"))</f>
        <v>SET</v>
      </c>
      <c r="C227" s="1" t="str">
        <f>TEXT(TblMovi[[#This Row],[Data]],"aaaa")</f>
        <v>2023</v>
      </c>
      <c r="D227" s="1" t="s">
        <v>21</v>
      </c>
      <c r="E227" s="1" t="s">
        <v>14</v>
      </c>
      <c r="F227" s="1">
        <v>1</v>
      </c>
    </row>
    <row r="228" spans="1:6" x14ac:dyDescent="0.25">
      <c r="A228" s="11">
        <v>45197</v>
      </c>
      <c r="B228" s="11" t="str">
        <f>UPPER(TEXT(TblMovi[[#This Row],[Data]],"MMM"))</f>
        <v>SET</v>
      </c>
      <c r="C228" s="1" t="str">
        <f>TEXT(TblMovi[[#This Row],[Data]],"aaaa")</f>
        <v>2023</v>
      </c>
      <c r="D228" s="1" t="s">
        <v>21</v>
      </c>
      <c r="E228" s="1" t="s">
        <v>95</v>
      </c>
      <c r="F228" s="1">
        <v>3</v>
      </c>
    </row>
    <row r="229" spans="1:6" x14ac:dyDescent="0.25">
      <c r="A229" s="11">
        <v>45197</v>
      </c>
      <c r="B229" s="11" t="str">
        <f>UPPER(TEXT(TblMovi[[#This Row],[Data]],"MMM"))</f>
        <v>SET</v>
      </c>
      <c r="C229" s="1" t="str">
        <f>TEXT(TblMovi[[#This Row],[Data]],"aaaa")</f>
        <v>2023</v>
      </c>
      <c r="D229" s="1" t="s">
        <v>21</v>
      </c>
      <c r="E229" s="1" t="s">
        <v>27</v>
      </c>
      <c r="F229" s="1">
        <v>2</v>
      </c>
    </row>
    <row r="230" spans="1:6" x14ac:dyDescent="0.25">
      <c r="A230" s="11">
        <v>45197</v>
      </c>
      <c r="B230" s="11" t="str">
        <f>UPPER(TEXT(TblMovi[[#This Row],[Data]],"MMM"))</f>
        <v>SET</v>
      </c>
      <c r="C230" s="1" t="str">
        <f>TEXT(TblMovi[[#This Row],[Data]],"aaaa")</f>
        <v>2023</v>
      </c>
      <c r="D230" s="1" t="s">
        <v>21</v>
      </c>
      <c r="E230" s="1" t="s">
        <v>75</v>
      </c>
      <c r="F230" s="1">
        <v>7</v>
      </c>
    </row>
    <row r="231" spans="1:6" x14ac:dyDescent="0.25">
      <c r="A231" s="11">
        <v>45197</v>
      </c>
      <c r="B231" s="11" t="str">
        <f>UPPER(TEXT(TblMovi[[#This Row],[Data]],"MMM"))</f>
        <v>SET</v>
      </c>
      <c r="C231" s="1" t="str">
        <f>TEXT(TblMovi[[#This Row],[Data]],"aaaa")</f>
        <v>2023</v>
      </c>
      <c r="D231" s="1" t="s">
        <v>21</v>
      </c>
      <c r="E231" s="1" t="s">
        <v>106</v>
      </c>
      <c r="F231" s="1">
        <v>3</v>
      </c>
    </row>
    <row r="232" spans="1:6" x14ac:dyDescent="0.25">
      <c r="A232" s="11">
        <v>45197</v>
      </c>
      <c r="B232" s="11" t="str">
        <f>UPPER(TEXT(TblMovi[[#This Row],[Data]],"MMM"))</f>
        <v>SET</v>
      </c>
      <c r="C232" s="1" t="str">
        <f>TEXT(TblMovi[[#This Row],[Data]],"aaaa")</f>
        <v>2023</v>
      </c>
      <c r="D232" s="1" t="s">
        <v>21</v>
      </c>
      <c r="E232" s="1" t="s">
        <v>14</v>
      </c>
      <c r="F232" s="1">
        <v>1</v>
      </c>
    </row>
    <row r="233" spans="1:6" x14ac:dyDescent="0.25">
      <c r="A233" s="11">
        <v>45197</v>
      </c>
      <c r="B233" s="11" t="str">
        <f>UPPER(TEXT(TblMovi[[#This Row],[Data]],"MMM"))</f>
        <v>SET</v>
      </c>
      <c r="C233" s="1" t="str">
        <f>TEXT(TblMovi[[#This Row],[Data]],"aaaa")</f>
        <v>2023</v>
      </c>
      <c r="D233" s="1" t="s">
        <v>20</v>
      </c>
      <c r="E233" s="1" t="s">
        <v>105</v>
      </c>
      <c r="F233" s="1">
        <v>10</v>
      </c>
    </row>
    <row r="234" spans="1:6" x14ac:dyDescent="0.25">
      <c r="A234" s="11">
        <v>45197</v>
      </c>
      <c r="B234" s="11" t="str">
        <f>UPPER(TEXT(TblMovi[[#This Row],[Data]],"MMM"))</f>
        <v>SET</v>
      </c>
      <c r="C234" s="1" t="str">
        <f>TEXT(TblMovi[[#This Row],[Data]],"aaaa")</f>
        <v>2023</v>
      </c>
      <c r="D234" s="1" t="s">
        <v>20</v>
      </c>
      <c r="E234" s="1" t="s">
        <v>106</v>
      </c>
      <c r="F234" s="1">
        <v>5</v>
      </c>
    </row>
    <row r="235" spans="1:6" x14ac:dyDescent="0.25">
      <c r="A235" s="11">
        <v>45197</v>
      </c>
      <c r="B235" s="11" t="str">
        <f>UPPER(TEXT(TblMovi[[#This Row],[Data]],"MMM"))</f>
        <v>SET</v>
      </c>
      <c r="C235" s="1" t="str">
        <f>TEXT(TblMovi[[#This Row],[Data]],"aaaa")</f>
        <v>2023</v>
      </c>
      <c r="D235" s="1" t="s">
        <v>21</v>
      </c>
      <c r="E235" s="1" t="s">
        <v>352</v>
      </c>
      <c r="F235" s="1">
        <v>1</v>
      </c>
    </row>
    <row r="236" spans="1:6" x14ac:dyDescent="0.25">
      <c r="A236" s="11">
        <v>45198</v>
      </c>
      <c r="B236" s="11" t="str">
        <f>UPPER(TEXT(TblMovi[[#This Row],[Data]],"MMM"))</f>
        <v>SET</v>
      </c>
      <c r="C236" s="1" t="str">
        <f>TEXT(TblMovi[[#This Row],[Data]],"aaaa")</f>
        <v>2023</v>
      </c>
      <c r="D236" s="1" t="s">
        <v>20</v>
      </c>
      <c r="E236" s="1" t="s">
        <v>27</v>
      </c>
      <c r="F236" s="1">
        <v>96</v>
      </c>
    </row>
    <row r="237" spans="1:6" x14ac:dyDescent="0.25">
      <c r="A237" s="11">
        <v>45198</v>
      </c>
      <c r="B237" s="11" t="str">
        <f>UPPER(TEXT(TblMovi[[#This Row],[Data]],"MMM"))</f>
        <v>SET</v>
      </c>
      <c r="C237" s="1" t="str">
        <f>TEXT(TblMovi[[#This Row],[Data]],"aaaa")</f>
        <v>2023</v>
      </c>
      <c r="D237" s="1" t="s">
        <v>21</v>
      </c>
      <c r="E237" s="1" t="s">
        <v>78</v>
      </c>
      <c r="F237" s="1">
        <v>1</v>
      </c>
    </row>
    <row r="238" spans="1:6" x14ac:dyDescent="0.25">
      <c r="A238" s="11">
        <v>45198</v>
      </c>
      <c r="B238" s="11" t="str">
        <f>UPPER(TEXT(TblMovi[[#This Row],[Data]],"MMM"))</f>
        <v>SET</v>
      </c>
      <c r="C238" s="1" t="str">
        <f>TEXT(TblMovi[[#This Row],[Data]],"aaaa")</f>
        <v>2023</v>
      </c>
      <c r="D238" s="1" t="s">
        <v>21</v>
      </c>
      <c r="E238" s="1" t="s">
        <v>7</v>
      </c>
      <c r="F238" s="1">
        <v>1</v>
      </c>
    </row>
    <row r="239" spans="1:6" x14ac:dyDescent="0.25">
      <c r="A239" s="11">
        <v>45198</v>
      </c>
      <c r="B239" s="11" t="str">
        <f>UPPER(TEXT(TblMovi[[#This Row],[Data]],"MMM"))</f>
        <v>SET</v>
      </c>
      <c r="C239" s="1" t="str">
        <f>TEXT(TblMovi[[#This Row],[Data]],"aaaa")</f>
        <v>2023</v>
      </c>
      <c r="D239" s="1" t="s">
        <v>21</v>
      </c>
      <c r="E239" s="1" t="s">
        <v>2</v>
      </c>
      <c r="F239" s="1">
        <v>1</v>
      </c>
    </row>
    <row r="240" spans="1:6" x14ac:dyDescent="0.25">
      <c r="A240" s="11">
        <v>45198</v>
      </c>
      <c r="B240" s="11" t="str">
        <f>UPPER(TEXT(TblMovi[[#This Row],[Data]],"MMM"))</f>
        <v>SET</v>
      </c>
      <c r="C240" s="1" t="str">
        <f>TEXT(TblMovi[[#This Row],[Data]],"aaaa")</f>
        <v>2023</v>
      </c>
      <c r="D240" s="1" t="s">
        <v>21</v>
      </c>
      <c r="E240" s="1" t="s">
        <v>14</v>
      </c>
      <c r="F240" s="1">
        <v>1</v>
      </c>
    </row>
    <row r="241" spans="1:6" x14ac:dyDescent="0.25">
      <c r="A241" s="11">
        <v>45198</v>
      </c>
      <c r="B241" s="11" t="str">
        <f>UPPER(TEXT(TblMovi[[#This Row],[Data]],"MMM"))</f>
        <v>SET</v>
      </c>
      <c r="C241" s="1" t="str">
        <f>TEXT(TblMovi[[#This Row],[Data]],"aaaa")</f>
        <v>2023</v>
      </c>
      <c r="D241" s="1" t="s">
        <v>21</v>
      </c>
      <c r="E241" s="1" t="s">
        <v>95</v>
      </c>
      <c r="F241" s="1">
        <v>3</v>
      </c>
    </row>
    <row r="242" spans="1:6" x14ac:dyDescent="0.25">
      <c r="A242" s="11">
        <v>45198</v>
      </c>
      <c r="B242" s="11" t="str">
        <f>UPPER(TEXT(TblMovi[[#This Row],[Data]],"MMM"))</f>
        <v>SET</v>
      </c>
      <c r="C242" s="1" t="str">
        <f>TEXT(TblMovi[[#This Row],[Data]],"aaaa")</f>
        <v>2023</v>
      </c>
      <c r="D242" s="1" t="s">
        <v>21</v>
      </c>
      <c r="E242" s="1" t="s">
        <v>9</v>
      </c>
      <c r="F242" s="1">
        <v>4</v>
      </c>
    </row>
    <row r="243" spans="1:6" x14ac:dyDescent="0.25">
      <c r="A243" s="11">
        <v>45198</v>
      </c>
      <c r="B243" s="11" t="str">
        <f>UPPER(TEXT(TblMovi[[#This Row],[Data]],"MMM"))</f>
        <v>SET</v>
      </c>
      <c r="C243" s="1" t="str">
        <f>TEXT(TblMovi[[#This Row],[Data]],"aaaa")</f>
        <v>2023</v>
      </c>
      <c r="D243" s="1" t="s">
        <v>21</v>
      </c>
      <c r="E243" s="1" t="s">
        <v>330</v>
      </c>
      <c r="F243" s="1">
        <v>3</v>
      </c>
    </row>
    <row r="244" spans="1:6" x14ac:dyDescent="0.25">
      <c r="A244" s="11">
        <v>45199</v>
      </c>
      <c r="B244" s="11" t="str">
        <f>UPPER(TEXT(TblMovi[[#This Row],[Data]],"MMM"))</f>
        <v>SET</v>
      </c>
      <c r="C244" s="1" t="str">
        <f>TEXT(TblMovi[[#This Row],[Data]],"aaaa")</f>
        <v>2023</v>
      </c>
      <c r="D244" s="1" t="s">
        <v>21</v>
      </c>
      <c r="E244" s="1" t="s">
        <v>92</v>
      </c>
      <c r="F244" s="1">
        <v>4</v>
      </c>
    </row>
    <row r="245" spans="1:6" x14ac:dyDescent="0.25">
      <c r="A245" s="11">
        <v>45201</v>
      </c>
      <c r="B245" s="11" t="str">
        <f>UPPER(TEXT(TblMovi[[#This Row],[Data]],"MMM"))</f>
        <v>OUT</v>
      </c>
      <c r="C245" s="1" t="str">
        <f>TEXT(TblMovi[[#This Row],[Data]],"aaaa")</f>
        <v>2023</v>
      </c>
      <c r="D245" s="1" t="s">
        <v>21</v>
      </c>
      <c r="E245" s="1" t="s">
        <v>95</v>
      </c>
      <c r="F245" s="1">
        <v>6</v>
      </c>
    </row>
    <row r="246" spans="1:6" x14ac:dyDescent="0.25">
      <c r="A246" s="11">
        <v>45201</v>
      </c>
      <c r="B246" s="11" t="str">
        <f>UPPER(TEXT(TblMovi[[#This Row],[Data]],"MMM"))</f>
        <v>OUT</v>
      </c>
      <c r="C246" s="1" t="str">
        <f>TEXT(TblMovi[[#This Row],[Data]],"aaaa")</f>
        <v>2023</v>
      </c>
      <c r="D246" s="1" t="s">
        <v>21</v>
      </c>
      <c r="E246" s="1" t="s">
        <v>0</v>
      </c>
      <c r="F246" s="1">
        <v>1</v>
      </c>
    </row>
    <row r="247" spans="1:6" x14ac:dyDescent="0.25">
      <c r="A247" s="11">
        <v>45201</v>
      </c>
      <c r="B247" s="11" t="str">
        <f>UPPER(TEXT(TblMovi[[#This Row],[Data]],"MMM"))</f>
        <v>OUT</v>
      </c>
      <c r="C247" s="1" t="str">
        <f>TEXT(TblMovi[[#This Row],[Data]],"aaaa")</f>
        <v>2023</v>
      </c>
      <c r="D247" s="1" t="s">
        <v>21</v>
      </c>
      <c r="E247" s="1" t="s">
        <v>78</v>
      </c>
      <c r="F247" s="1">
        <v>1</v>
      </c>
    </row>
    <row r="248" spans="1:6" x14ac:dyDescent="0.25">
      <c r="A248" s="11">
        <v>45201</v>
      </c>
      <c r="B248" s="11" t="str">
        <f>UPPER(TEXT(TblMovi[[#This Row],[Data]],"MMM"))</f>
        <v>OUT</v>
      </c>
      <c r="C248" s="1" t="str">
        <f>TEXT(TblMovi[[#This Row],[Data]],"aaaa")</f>
        <v>2023</v>
      </c>
      <c r="D248" s="1" t="s">
        <v>21</v>
      </c>
      <c r="E248" s="1" t="s">
        <v>9</v>
      </c>
      <c r="F248" s="1">
        <v>1</v>
      </c>
    </row>
    <row r="249" spans="1:6" x14ac:dyDescent="0.25">
      <c r="A249" s="11">
        <v>45201</v>
      </c>
      <c r="B249" s="11" t="str">
        <f>UPPER(TEXT(TblMovi[[#This Row],[Data]],"MMM"))</f>
        <v>OUT</v>
      </c>
      <c r="C249" s="1" t="str">
        <f>TEXT(TblMovi[[#This Row],[Data]],"aaaa")</f>
        <v>2023</v>
      </c>
      <c r="D249" s="1" t="s">
        <v>21</v>
      </c>
      <c r="E249" s="1" t="s">
        <v>76</v>
      </c>
      <c r="F249" s="1">
        <v>9</v>
      </c>
    </row>
    <row r="250" spans="1:6" x14ac:dyDescent="0.25">
      <c r="A250" s="11">
        <v>45201</v>
      </c>
      <c r="B250" s="11" t="str">
        <f>UPPER(TEXT(TblMovi[[#This Row],[Data]],"MMM"))</f>
        <v>OUT</v>
      </c>
      <c r="C250" s="1" t="str">
        <f>TEXT(TblMovi[[#This Row],[Data]],"aaaa")</f>
        <v>2023</v>
      </c>
      <c r="D250" s="1" t="s">
        <v>21</v>
      </c>
      <c r="E250" s="1" t="s">
        <v>74</v>
      </c>
      <c r="F250" s="1">
        <v>1</v>
      </c>
    </row>
    <row r="251" spans="1:6" x14ac:dyDescent="0.25">
      <c r="A251" s="11">
        <v>45201</v>
      </c>
      <c r="B251" s="11" t="str">
        <f>UPPER(TEXT(TblMovi[[#This Row],[Data]],"MMM"))</f>
        <v>OUT</v>
      </c>
      <c r="C251" s="1" t="str">
        <f>TEXT(TblMovi[[#This Row],[Data]],"aaaa")</f>
        <v>2023</v>
      </c>
      <c r="D251" s="1" t="s">
        <v>21</v>
      </c>
      <c r="E251" s="1" t="s">
        <v>75</v>
      </c>
      <c r="F251" s="1">
        <v>4</v>
      </c>
    </row>
    <row r="252" spans="1:6" x14ac:dyDescent="0.25">
      <c r="A252" s="11">
        <v>45201</v>
      </c>
      <c r="B252" s="11" t="str">
        <f>UPPER(TEXT(TblMovi[[#This Row],[Data]],"MMM"))</f>
        <v>OUT</v>
      </c>
      <c r="C252" s="1" t="str">
        <f>TEXT(TblMovi[[#This Row],[Data]],"aaaa")</f>
        <v>2023</v>
      </c>
      <c r="D252" s="1" t="s">
        <v>21</v>
      </c>
      <c r="E252" s="1" t="s">
        <v>352</v>
      </c>
      <c r="F252" s="1">
        <v>1</v>
      </c>
    </row>
    <row r="253" spans="1:6" x14ac:dyDescent="0.25">
      <c r="A253" s="11">
        <v>45202</v>
      </c>
      <c r="B253" s="11" t="str">
        <f>UPPER(TEXT(TblMovi[[#This Row],[Data]],"MMM"))</f>
        <v>OUT</v>
      </c>
      <c r="C253" s="1" t="str">
        <f>TEXT(TblMovi[[#This Row],[Data]],"aaaa")</f>
        <v>2023</v>
      </c>
      <c r="D253" s="1" t="s">
        <v>21</v>
      </c>
      <c r="E253" s="1" t="s">
        <v>330</v>
      </c>
      <c r="F253" s="1">
        <v>1</v>
      </c>
    </row>
    <row r="254" spans="1:6" x14ac:dyDescent="0.25">
      <c r="A254" s="11">
        <v>45202</v>
      </c>
      <c r="B254" s="11" t="str">
        <f>UPPER(TEXT(TblMovi[[#This Row],[Data]],"MMM"))</f>
        <v>OUT</v>
      </c>
      <c r="C254" s="1" t="str">
        <f>TEXT(TblMovi[[#This Row],[Data]],"aaaa")</f>
        <v>2023</v>
      </c>
      <c r="D254" s="1" t="s">
        <v>21</v>
      </c>
      <c r="E254" s="1" t="s">
        <v>9</v>
      </c>
      <c r="F254" s="1">
        <v>1</v>
      </c>
    </row>
    <row r="255" spans="1:6" x14ac:dyDescent="0.25">
      <c r="A255" s="11">
        <v>45202</v>
      </c>
      <c r="B255" s="11" t="str">
        <f>UPPER(TEXT(TblMovi[[#This Row],[Data]],"MMM"))</f>
        <v>OUT</v>
      </c>
      <c r="C255" s="1" t="str">
        <f>TEXT(TblMovi[[#This Row],[Data]],"aaaa")</f>
        <v>2023</v>
      </c>
      <c r="D255" s="1" t="s">
        <v>21</v>
      </c>
      <c r="E255" s="1" t="s">
        <v>330</v>
      </c>
      <c r="F255" s="1">
        <v>1</v>
      </c>
    </row>
    <row r="256" spans="1:6" x14ac:dyDescent="0.25">
      <c r="A256" s="11">
        <v>45202</v>
      </c>
      <c r="B256" s="11" t="str">
        <f>UPPER(TEXT(TblMovi[[#This Row],[Data]],"MMM"))</f>
        <v>OUT</v>
      </c>
      <c r="C256" s="1" t="str">
        <f>TEXT(TblMovi[[#This Row],[Data]],"aaaa")</f>
        <v>2023</v>
      </c>
      <c r="D256" s="1" t="s">
        <v>21</v>
      </c>
      <c r="E256" s="1" t="s">
        <v>330</v>
      </c>
      <c r="F256" s="1">
        <v>1</v>
      </c>
    </row>
    <row r="257" spans="1:6" x14ac:dyDescent="0.25">
      <c r="A257" s="11">
        <v>45202</v>
      </c>
      <c r="B257" s="11" t="str">
        <f>UPPER(TEXT(TblMovi[[#This Row],[Data]],"MMM"))</f>
        <v>OUT</v>
      </c>
      <c r="C257" s="1" t="str">
        <f>TEXT(TblMovi[[#This Row],[Data]],"aaaa")</f>
        <v>2023</v>
      </c>
      <c r="D257" s="1" t="s">
        <v>21</v>
      </c>
      <c r="E257" s="1" t="s">
        <v>92</v>
      </c>
      <c r="F257" s="1">
        <v>6</v>
      </c>
    </row>
    <row r="258" spans="1:6" x14ac:dyDescent="0.25">
      <c r="A258" s="11">
        <v>45202</v>
      </c>
      <c r="B258" s="11" t="str">
        <f>UPPER(TEXT(TblMovi[[#This Row],[Data]],"MMM"))</f>
        <v>OUT</v>
      </c>
      <c r="C258" s="1" t="str">
        <f>TEXT(TblMovi[[#This Row],[Data]],"aaaa")</f>
        <v>2023</v>
      </c>
      <c r="D258" s="1" t="s">
        <v>21</v>
      </c>
      <c r="E258" s="1" t="s">
        <v>50</v>
      </c>
      <c r="F258" s="1">
        <v>1</v>
      </c>
    </row>
    <row r="259" spans="1:6" x14ac:dyDescent="0.25">
      <c r="A259" s="11">
        <v>45202</v>
      </c>
      <c r="B259" s="11" t="str">
        <f>UPPER(TEXT(TblMovi[[#This Row],[Data]],"MMM"))</f>
        <v>OUT</v>
      </c>
      <c r="C259" s="1" t="str">
        <f>TEXT(TblMovi[[#This Row],[Data]],"aaaa")</f>
        <v>2023</v>
      </c>
      <c r="D259" s="1" t="s">
        <v>21</v>
      </c>
      <c r="E259" s="1" t="s">
        <v>1</v>
      </c>
      <c r="F259" s="1">
        <v>1</v>
      </c>
    </row>
    <row r="260" spans="1:6" x14ac:dyDescent="0.25">
      <c r="A260" s="11">
        <v>45202</v>
      </c>
      <c r="B260" s="11" t="str">
        <f>UPPER(TEXT(TblMovi[[#This Row],[Data]],"MMM"))</f>
        <v>OUT</v>
      </c>
      <c r="C260" s="1" t="str">
        <f>TEXT(TblMovi[[#This Row],[Data]],"aaaa")</f>
        <v>2023</v>
      </c>
      <c r="D260" s="1" t="s">
        <v>21</v>
      </c>
      <c r="E260" s="1" t="s">
        <v>14</v>
      </c>
      <c r="F260" s="1">
        <v>1</v>
      </c>
    </row>
    <row r="261" spans="1:6" x14ac:dyDescent="0.25">
      <c r="A261" s="11">
        <v>45202</v>
      </c>
      <c r="B261" s="11" t="str">
        <f>UPPER(TEXT(TblMovi[[#This Row],[Data]],"MMM"))</f>
        <v>OUT</v>
      </c>
      <c r="C261" s="1" t="str">
        <f>TEXT(TblMovi[[#This Row],[Data]],"aaaa")</f>
        <v>2023</v>
      </c>
      <c r="D261" s="1" t="s">
        <v>21</v>
      </c>
      <c r="E261" s="1" t="s">
        <v>76</v>
      </c>
      <c r="F261" s="1">
        <v>5</v>
      </c>
    </row>
    <row r="262" spans="1:6" x14ac:dyDescent="0.25">
      <c r="A262" s="11">
        <v>45202</v>
      </c>
      <c r="B262" s="11" t="str">
        <f>UPPER(TEXT(TblMovi[[#This Row],[Data]],"MMM"))</f>
        <v>OUT</v>
      </c>
      <c r="C262" s="1" t="str">
        <f>TEXT(TblMovi[[#This Row],[Data]],"aaaa")</f>
        <v>2023</v>
      </c>
      <c r="D262" s="1" t="s">
        <v>21</v>
      </c>
      <c r="E262" s="1" t="s">
        <v>75</v>
      </c>
      <c r="F262" s="1">
        <v>4</v>
      </c>
    </row>
    <row r="263" spans="1:6" x14ac:dyDescent="0.25">
      <c r="A263" s="11">
        <v>45202</v>
      </c>
      <c r="B263" s="11" t="str">
        <f>UPPER(TEXT(TblMovi[[#This Row],[Data]],"MMM"))</f>
        <v>OUT</v>
      </c>
      <c r="C263" s="1" t="str">
        <f>TEXT(TblMovi[[#This Row],[Data]],"aaaa")</f>
        <v>2023</v>
      </c>
      <c r="D263" s="1" t="s">
        <v>21</v>
      </c>
      <c r="E263" s="1" t="s">
        <v>94</v>
      </c>
      <c r="F263" s="1">
        <v>1</v>
      </c>
    </row>
    <row r="264" spans="1:6" x14ac:dyDescent="0.25">
      <c r="A264" s="11">
        <v>45202</v>
      </c>
      <c r="B264" s="11" t="str">
        <f>UPPER(TEXT(TblMovi[[#This Row],[Data]],"MMM"))</f>
        <v>OUT</v>
      </c>
      <c r="C264" s="1" t="str">
        <f>TEXT(TblMovi[[#This Row],[Data]],"aaaa")</f>
        <v>2023</v>
      </c>
      <c r="D264" s="1" t="s">
        <v>21</v>
      </c>
      <c r="E264" s="1" t="s">
        <v>133</v>
      </c>
      <c r="F264" s="1">
        <v>1</v>
      </c>
    </row>
    <row r="265" spans="1:6" x14ac:dyDescent="0.25">
      <c r="A265" s="11">
        <v>45202</v>
      </c>
      <c r="B265" s="11" t="str">
        <f>UPPER(TEXT(TblMovi[[#This Row],[Data]],"MMM"))</f>
        <v>OUT</v>
      </c>
      <c r="C265" s="1" t="str">
        <f>TEXT(TblMovi[[#This Row],[Data]],"aaaa")</f>
        <v>2023</v>
      </c>
      <c r="D265" s="1" t="s">
        <v>21</v>
      </c>
      <c r="E265" s="1" t="s">
        <v>330</v>
      </c>
      <c r="F265" s="1">
        <v>1</v>
      </c>
    </row>
    <row r="266" spans="1:6" x14ac:dyDescent="0.25">
      <c r="A266" s="11">
        <v>45202</v>
      </c>
      <c r="B266" s="11" t="str">
        <f>UPPER(TEXT(TblMovi[[#This Row],[Data]],"MMM"))</f>
        <v>OUT</v>
      </c>
      <c r="C266" s="1" t="str">
        <f>TEXT(TblMovi[[#This Row],[Data]],"aaaa")</f>
        <v>2023</v>
      </c>
      <c r="D266" s="1" t="s">
        <v>21</v>
      </c>
      <c r="E266" s="1" t="s">
        <v>89</v>
      </c>
      <c r="F266" s="1">
        <v>1</v>
      </c>
    </row>
    <row r="267" spans="1:6" x14ac:dyDescent="0.25">
      <c r="A267" s="11">
        <v>45202</v>
      </c>
      <c r="B267" s="11" t="str">
        <f>UPPER(TEXT(TblMovi[[#This Row],[Data]],"MMM"))</f>
        <v>OUT</v>
      </c>
      <c r="C267" s="1" t="str">
        <f>TEXT(TblMovi[[#This Row],[Data]],"aaaa")</f>
        <v>2023</v>
      </c>
      <c r="D267" s="1" t="s">
        <v>21</v>
      </c>
      <c r="E267" s="1" t="s">
        <v>28</v>
      </c>
      <c r="F267" s="1">
        <v>1</v>
      </c>
    </row>
    <row r="268" spans="1:6" x14ac:dyDescent="0.25">
      <c r="A268" s="11">
        <v>45203</v>
      </c>
      <c r="B268" s="11" t="str">
        <f>UPPER(TEXT(TblMovi[[#This Row],[Data]],"MMM"))</f>
        <v>OUT</v>
      </c>
      <c r="C268" s="1" t="str">
        <f>TEXT(TblMovi[[#This Row],[Data]],"aaaa")</f>
        <v>2023</v>
      </c>
      <c r="D268" s="1" t="s">
        <v>21</v>
      </c>
      <c r="E268" s="1" t="s">
        <v>1</v>
      </c>
      <c r="F268" s="1">
        <v>1</v>
      </c>
    </row>
    <row r="269" spans="1:6" x14ac:dyDescent="0.25">
      <c r="A269" s="11">
        <v>45203</v>
      </c>
      <c r="B269" s="11" t="str">
        <f>UPPER(TEXT(TblMovi[[#This Row],[Data]],"MMM"))</f>
        <v>OUT</v>
      </c>
      <c r="C269" s="1" t="str">
        <f>TEXT(TblMovi[[#This Row],[Data]],"aaaa")</f>
        <v>2023</v>
      </c>
      <c r="D269" s="1" t="s">
        <v>21</v>
      </c>
      <c r="E269" s="1" t="s">
        <v>0</v>
      </c>
      <c r="F269" s="1">
        <v>1</v>
      </c>
    </row>
    <row r="270" spans="1:6" x14ac:dyDescent="0.25">
      <c r="A270" s="11">
        <v>45203</v>
      </c>
      <c r="B270" s="11" t="str">
        <f>UPPER(TEXT(TblMovi[[#This Row],[Data]],"MMM"))</f>
        <v>OUT</v>
      </c>
      <c r="C270" s="1" t="str">
        <f>TEXT(TblMovi[[#This Row],[Data]],"aaaa")</f>
        <v>2023</v>
      </c>
      <c r="D270" s="1" t="s">
        <v>21</v>
      </c>
      <c r="E270" s="1" t="s">
        <v>78</v>
      </c>
      <c r="F270" s="1">
        <v>1</v>
      </c>
    </row>
    <row r="271" spans="1:6" x14ac:dyDescent="0.25">
      <c r="A271" s="11">
        <v>45203</v>
      </c>
      <c r="B271" s="11" t="str">
        <f>UPPER(TEXT(TblMovi[[#This Row],[Data]],"MMM"))</f>
        <v>OUT</v>
      </c>
      <c r="C271" s="1" t="str">
        <f>TEXT(TblMovi[[#This Row],[Data]],"aaaa")</f>
        <v>2023</v>
      </c>
      <c r="D271" s="1" t="s">
        <v>21</v>
      </c>
      <c r="E271" s="1" t="s">
        <v>94</v>
      </c>
      <c r="F271" s="1">
        <v>1</v>
      </c>
    </row>
    <row r="272" spans="1:6" x14ac:dyDescent="0.25">
      <c r="A272" s="11">
        <v>45203</v>
      </c>
      <c r="B272" s="11" t="str">
        <f>UPPER(TEXT(TblMovi[[#This Row],[Data]],"MMM"))</f>
        <v>OUT</v>
      </c>
      <c r="C272" s="1" t="str">
        <f>TEXT(TblMovi[[#This Row],[Data]],"aaaa")</f>
        <v>2023</v>
      </c>
      <c r="D272" s="1" t="s">
        <v>21</v>
      </c>
      <c r="E272" s="1" t="s">
        <v>79</v>
      </c>
      <c r="F272" s="1">
        <v>1</v>
      </c>
    </row>
    <row r="273" spans="1:6" x14ac:dyDescent="0.25">
      <c r="A273" s="11">
        <v>45203</v>
      </c>
      <c r="B273" s="11" t="str">
        <f>UPPER(TEXT(TblMovi[[#This Row],[Data]],"MMM"))</f>
        <v>OUT</v>
      </c>
      <c r="C273" s="1" t="str">
        <f>TEXT(TblMovi[[#This Row],[Data]],"aaaa")</f>
        <v>2023</v>
      </c>
      <c r="D273" s="1" t="s">
        <v>21</v>
      </c>
      <c r="E273" s="1" t="s">
        <v>85</v>
      </c>
      <c r="F273" s="1">
        <v>1</v>
      </c>
    </row>
    <row r="274" spans="1:6" x14ac:dyDescent="0.25">
      <c r="A274" s="11">
        <v>45203</v>
      </c>
      <c r="B274" s="11" t="str">
        <f>UPPER(TEXT(TblMovi[[#This Row],[Data]],"MMM"))</f>
        <v>OUT</v>
      </c>
      <c r="C274" s="1" t="str">
        <f>TEXT(TblMovi[[#This Row],[Data]],"aaaa")</f>
        <v>2023</v>
      </c>
      <c r="D274" s="1" t="s">
        <v>21</v>
      </c>
      <c r="E274" s="1" t="s">
        <v>2</v>
      </c>
      <c r="F274" s="1">
        <v>1</v>
      </c>
    </row>
    <row r="275" spans="1:6" x14ac:dyDescent="0.25">
      <c r="A275" s="11">
        <v>45203</v>
      </c>
      <c r="B275" s="11" t="str">
        <f>UPPER(TEXT(TblMovi[[#This Row],[Data]],"MMM"))</f>
        <v>OUT</v>
      </c>
      <c r="C275" s="1" t="str">
        <f>TEXT(TblMovi[[#This Row],[Data]],"aaaa")</f>
        <v>2023</v>
      </c>
      <c r="D275" s="1" t="s">
        <v>21</v>
      </c>
      <c r="E275" s="1" t="s">
        <v>14</v>
      </c>
      <c r="F275" s="1">
        <v>1</v>
      </c>
    </row>
    <row r="276" spans="1:6" x14ac:dyDescent="0.25">
      <c r="A276" s="11">
        <v>45203</v>
      </c>
      <c r="B276" s="11" t="str">
        <f>UPPER(TEXT(TblMovi[[#This Row],[Data]],"MMM"))</f>
        <v>OUT</v>
      </c>
      <c r="C276" s="1" t="str">
        <f>TEXT(TblMovi[[#This Row],[Data]],"aaaa")</f>
        <v>2023</v>
      </c>
      <c r="D276" s="1" t="s">
        <v>21</v>
      </c>
      <c r="E276" s="1" t="s">
        <v>76</v>
      </c>
      <c r="F276" s="1">
        <v>8</v>
      </c>
    </row>
    <row r="277" spans="1:6" x14ac:dyDescent="0.25">
      <c r="A277" s="11">
        <v>45203</v>
      </c>
      <c r="B277" s="11" t="str">
        <f>UPPER(TEXT(TblMovi[[#This Row],[Data]],"MMM"))</f>
        <v>OUT</v>
      </c>
      <c r="C277" s="1" t="str">
        <f>TEXT(TblMovi[[#This Row],[Data]],"aaaa")</f>
        <v>2023</v>
      </c>
      <c r="D277" s="1" t="s">
        <v>21</v>
      </c>
      <c r="E277" s="1" t="s">
        <v>75</v>
      </c>
      <c r="F277" s="1">
        <v>5</v>
      </c>
    </row>
    <row r="278" spans="1:6" x14ac:dyDescent="0.25">
      <c r="A278" s="11">
        <v>45203</v>
      </c>
      <c r="B278" s="11" t="str">
        <f>UPPER(TEXT(TblMovi[[#This Row],[Data]],"MMM"))</f>
        <v>OUT</v>
      </c>
      <c r="C278" s="1" t="str">
        <f>TEXT(TblMovi[[#This Row],[Data]],"aaaa")</f>
        <v>2023</v>
      </c>
      <c r="D278" s="1" t="s">
        <v>21</v>
      </c>
      <c r="E278" s="1" t="s">
        <v>28</v>
      </c>
      <c r="F278" s="1">
        <v>1</v>
      </c>
    </row>
    <row r="279" spans="1:6" x14ac:dyDescent="0.25">
      <c r="A279" s="11">
        <v>45203</v>
      </c>
      <c r="B279" s="11" t="str">
        <f>UPPER(TEXT(TblMovi[[#This Row],[Data]],"MMM"))</f>
        <v>OUT</v>
      </c>
      <c r="C279" s="1" t="str">
        <f>TEXT(TblMovi[[#This Row],[Data]],"aaaa")</f>
        <v>2023</v>
      </c>
      <c r="D279" s="1" t="s">
        <v>21</v>
      </c>
      <c r="E279" s="1" t="s">
        <v>133</v>
      </c>
      <c r="F279" s="1">
        <v>1</v>
      </c>
    </row>
    <row r="280" spans="1:6" x14ac:dyDescent="0.25">
      <c r="A280" s="11">
        <v>45204</v>
      </c>
      <c r="B280" s="11" t="str">
        <f>UPPER(TEXT(TblMovi[[#This Row],[Data]],"MMM"))</f>
        <v>OUT</v>
      </c>
      <c r="C280" s="1" t="str">
        <f>TEXT(TblMovi[[#This Row],[Data]],"aaaa")</f>
        <v>2023</v>
      </c>
      <c r="D280" s="1" t="s">
        <v>21</v>
      </c>
      <c r="E280" s="1" t="s">
        <v>75</v>
      </c>
      <c r="F280" s="1">
        <v>1</v>
      </c>
    </row>
    <row r="281" spans="1:6" x14ac:dyDescent="0.25">
      <c r="A281" s="11">
        <v>45204</v>
      </c>
      <c r="B281" s="11" t="str">
        <f>UPPER(TEXT(TblMovi[[#This Row],[Data]],"MMM"))</f>
        <v>OUT</v>
      </c>
      <c r="C281" s="1" t="str">
        <f>TEXT(TblMovi[[#This Row],[Data]],"aaaa")</f>
        <v>2023</v>
      </c>
      <c r="D281" s="1" t="s">
        <v>21</v>
      </c>
      <c r="E281" s="1" t="s">
        <v>76</v>
      </c>
      <c r="F281" s="1">
        <v>5</v>
      </c>
    </row>
    <row r="282" spans="1:6" x14ac:dyDescent="0.25">
      <c r="A282" s="11">
        <v>45204</v>
      </c>
      <c r="B282" s="11" t="str">
        <f>UPPER(TEXT(TblMovi[[#This Row],[Data]],"MMM"))</f>
        <v>OUT</v>
      </c>
      <c r="C282" s="1" t="str">
        <f>TEXT(TblMovi[[#This Row],[Data]],"aaaa")</f>
        <v>2023</v>
      </c>
      <c r="D282" s="1" t="s">
        <v>21</v>
      </c>
      <c r="E282" s="1" t="s">
        <v>75</v>
      </c>
      <c r="F282" s="1">
        <v>3</v>
      </c>
    </row>
    <row r="283" spans="1:6" x14ac:dyDescent="0.25">
      <c r="A283" s="11">
        <v>45204</v>
      </c>
      <c r="B283" s="11" t="str">
        <f>UPPER(TEXT(TblMovi[[#This Row],[Data]],"MMM"))</f>
        <v>OUT</v>
      </c>
      <c r="C283" s="1" t="str">
        <f>TEXT(TblMovi[[#This Row],[Data]],"aaaa")</f>
        <v>2023</v>
      </c>
      <c r="D283" s="1" t="s">
        <v>21</v>
      </c>
      <c r="E283" s="1" t="s">
        <v>1</v>
      </c>
      <c r="F283" s="1">
        <v>1</v>
      </c>
    </row>
    <row r="284" spans="1:6" x14ac:dyDescent="0.25">
      <c r="A284" s="11">
        <v>45204</v>
      </c>
      <c r="B284" s="11" t="str">
        <f>UPPER(TEXT(TblMovi[[#This Row],[Data]],"MMM"))</f>
        <v>OUT</v>
      </c>
      <c r="C284" s="1" t="str">
        <f>TEXT(TblMovi[[#This Row],[Data]],"aaaa")</f>
        <v>2023</v>
      </c>
      <c r="D284" s="1" t="s">
        <v>21</v>
      </c>
      <c r="E284" s="1" t="s">
        <v>14</v>
      </c>
      <c r="F284" s="1">
        <v>1</v>
      </c>
    </row>
    <row r="285" spans="1:6" x14ac:dyDescent="0.25">
      <c r="A285" s="11">
        <v>45204</v>
      </c>
      <c r="B285" s="11" t="str">
        <f>UPPER(TEXT(TblMovi[[#This Row],[Data]],"MMM"))</f>
        <v>OUT</v>
      </c>
      <c r="C285" s="1" t="str">
        <f>TEXT(TblMovi[[#This Row],[Data]],"aaaa")</f>
        <v>2023</v>
      </c>
      <c r="D285" s="1" t="s">
        <v>21</v>
      </c>
      <c r="E285" s="1" t="s">
        <v>2</v>
      </c>
      <c r="F285" s="1">
        <v>1</v>
      </c>
    </row>
    <row r="286" spans="1:6" x14ac:dyDescent="0.25">
      <c r="A286" s="11">
        <v>45204</v>
      </c>
      <c r="B286" s="11" t="str">
        <f>UPPER(TEXT(TblMovi[[#This Row],[Data]],"MMM"))</f>
        <v>OUT</v>
      </c>
      <c r="C286" s="1" t="str">
        <f>TEXT(TblMovi[[#This Row],[Data]],"aaaa")</f>
        <v>2023</v>
      </c>
      <c r="D286" s="1" t="s">
        <v>20</v>
      </c>
      <c r="E286" s="1" t="s">
        <v>14</v>
      </c>
      <c r="F286" s="1">
        <v>17</v>
      </c>
    </row>
    <row r="287" spans="1:6" x14ac:dyDescent="0.25">
      <c r="A287" s="11">
        <v>45204</v>
      </c>
      <c r="B287" s="11" t="str">
        <f>UPPER(TEXT(TblMovi[[#This Row],[Data]],"MMM"))</f>
        <v>OUT</v>
      </c>
      <c r="C287" s="1" t="str">
        <f>TEXT(TblMovi[[#This Row],[Data]],"aaaa")</f>
        <v>2023</v>
      </c>
      <c r="D287" s="1" t="s">
        <v>20</v>
      </c>
      <c r="E287" s="1" t="s">
        <v>94</v>
      </c>
      <c r="F287" s="1">
        <v>30</v>
      </c>
    </row>
    <row r="288" spans="1:6" x14ac:dyDescent="0.25">
      <c r="A288" s="11">
        <v>45204</v>
      </c>
      <c r="B288" s="11" t="str">
        <f>UPPER(TEXT(TblMovi[[#This Row],[Data]],"MMM"))</f>
        <v>OUT</v>
      </c>
      <c r="C288" s="1" t="str">
        <f>TEXT(TblMovi[[#This Row],[Data]],"aaaa")</f>
        <v>2023</v>
      </c>
      <c r="D288" s="1" t="s">
        <v>20</v>
      </c>
      <c r="E288" s="1" t="s">
        <v>75</v>
      </c>
      <c r="F288" s="1">
        <v>150</v>
      </c>
    </row>
    <row r="289" spans="1:6" x14ac:dyDescent="0.25">
      <c r="A289" s="11">
        <v>45204</v>
      </c>
      <c r="B289" s="11" t="str">
        <f>UPPER(TEXT(TblMovi[[#This Row],[Data]],"MMM"))</f>
        <v>OUT</v>
      </c>
      <c r="C289" s="1" t="str">
        <f>TEXT(TblMovi[[#This Row],[Data]],"aaaa")</f>
        <v>2023</v>
      </c>
      <c r="D289" s="1" t="s">
        <v>20</v>
      </c>
      <c r="E289" s="1" t="s">
        <v>74</v>
      </c>
      <c r="F289" s="1">
        <v>200</v>
      </c>
    </row>
    <row r="290" spans="1:6" x14ac:dyDescent="0.25">
      <c r="A290" s="11">
        <v>45204</v>
      </c>
      <c r="B290" s="11" t="str">
        <f>UPPER(TEXT(TblMovi[[#This Row],[Data]],"MMM"))</f>
        <v>OUT</v>
      </c>
      <c r="C290" s="1" t="str">
        <f>TEXT(TblMovi[[#This Row],[Data]],"aaaa")</f>
        <v>2023</v>
      </c>
      <c r="D290" s="1" t="s">
        <v>20</v>
      </c>
      <c r="E290" s="1" t="s">
        <v>12</v>
      </c>
      <c r="F290" s="1">
        <v>10</v>
      </c>
    </row>
    <row r="291" spans="1:6" x14ac:dyDescent="0.25">
      <c r="A291" s="11">
        <v>45204</v>
      </c>
      <c r="B291" s="11" t="str">
        <f>UPPER(TEXT(TblMovi[[#This Row],[Data]],"MMM"))</f>
        <v>OUT</v>
      </c>
      <c r="C291" s="1" t="str">
        <f>TEXT(TblMovi[[#This Row],[Data]],"aaaa")</f>
        <v>2023</v>
      </c>
      <c r="D291" s="1" t="s">
        <v>20</v>
      </c>
      <c r="E291" s="1" t="s">
        <v>13</v>
      </c>
      <c r="F291" s="1">
        <v>10</v>
      </c>
    </row>
    <row r="292" spans="1:6" x14ac:dyDescent="0.25">
      <c r="A292" s="11">
        <v>45204</v>
      </c>
      <c r="B292" s="11" t="str">
        <f>UPPER(TEXT(TblMovi[[#This Row],[Data]],"MMM"))</f>
        <v>OUT</v>
      </c>
      <c r="C292" s="1" t="str">
        <f>TEXT(TblMovi[[#This Row],[Data]],"aaaa")</f>
        <v>2023</v>
      </c>
      <c r="D292" s="1" t="s">
        <v>20</v>
      </c>
      <c r="E292" s="1" t="s">
        <v>1</v>
      </c>
      <c r="F292" s="1">
        <v>25</v>
      </c>
    </row>
    <row r="293" spans="1:6" x14ac:dyDescent="0.25">
      <c r="A293" s="11">
        <v>45204</v>
      </c>
      <c r="B293" s="11" t="str">
        <f>UPPER(TEXT(TblMovi[[#This Row],[Data]],"MMM"))</f>
        <v>OUT</v>
      </c>
      <c r="C293" s="1" t="str">
        <f>TEXT(TblMovi[[#This Row],[Data]],"aaaa")</f>
        <v>2023</v>
      </c>
      <c r="D293" s="1" t="s">
        <v>20</v>
      </c>
      <c r="E293" s="1" t="s">
        <v>0</v>
      </c>
      <c r="F293" s="1">
        <v>25</v>
      </c>
    </row>
    <row r="294" spans="1:6" x14ac:dyDescent="0.25">
      <c r="A294" s="11">
        <v>45204</v>
      </c>
      <c r="B294" s="11" t="str">
        <f>UPPER(TEXT(TblMovi[[#This Row],[Data]],"MMM"))</f>
        <v>OUT</v>
      </c>
      <c r="C294" s="1" t="str">
        <f>TEXT(TblMovi[[#This Row],[Data]],"aaaa")</f>
        <v>2023</v>
      </c>
      <c r="D294" s="1" t="s">
        <v>20</v>
      </c>
      <c r="E294" s="1" t="s">
        <v>2</v>
      </c>
      <c r="F294" s="1">
        <v>20</v>
      </c>
    </row>
    <row r="295" spans="1:6" x14ac:dyDescent="0.25">
      <c r="A295" s="11">
        <v>45204</v>
      </c>
      <c r="B295" s="11" t="str">
        <f>UPPER(TEXT(TblMovi[[#This Row],[Data]],"MMM"))</f>
        <v>OUT</v>
      </c>
      <c r="C295" s="1" t="str">
        <f>TEXT(TblMovi[[#This Row],[Data]],"aaaa")</f>
        <v>2023</v>
      </c>
      <c r="D295" s="1" t="s">
        <v>20</v>
      </c>
      <c r="E295" s="1" t="s">
        <v>79</v>
      </c>
      <c r="F295" s="1">
        <v>20</v>
      </c>
    </row>
    <row r="296" spans="1:6" x14ac:dyDescent="0.25">
      <c r="A296" s="11">
        <v>45204</v>
      </c>
      <c r="B296" s="11" t="str">
        <f>UPPER(TEXT(TblMovi[[#This Row],[Data]],"MMM"))</f>
        <v>OUT</v>
      </c>
      <c r="C296" s="1" t="str">
        <f>TEXT(TblMovi[[#This Row],[Data]],"aaaa")</f>
        <v>2023</v>
      </c>
      <c r="D296" s="1" t="s">
        <v>21</v>
      </c>
      <c r="E296" s="1" t="s">
        <v>352</v>
      </c>
      <c r="F296" s="1">
        <v>1</v>
      </c>
    </row>
    <row r="297" spans="1:6" x14ac:dyDescent="0.25">
      <c r="A297" s="11">
        <v>45205</v>
      </c>
      <c r="B297" s="11" t="str">
        <f>UPPER(TEXT(TblMovi[[#This Row],[Data]],"MMM"))</f>
        <v>OUT</v>
      </c>
      <c r="C297" s="1" t="str">
        <f>TEXT(TblMovi[[#This Row],[Data]],"aaaa")</f>
        <v>2023</v>
      </c>
      <c r="D297" s="1" t="s">
        <v>21</v>
      </c>
      <c r="E297" s="1" t="s">
        <v>9</v>
      </c>
      <c r="F297" s="1">
        <v>1</v>
      </c>
    </row>
    <row r="298" spans="1:6" x14ac:dyDescent="0.25">
      <c r="A298" s="11">
        <v>45205</v>
      </c>
      <c r="B298" s="11" t="str">
        <f>UPPER(TEXT(TblMovi[[#This Row],[Data]],"MMM"))</f>
        <v>OUT</v>
      </c>
      <c r="C298" s="1" t="str">
        <f>TEXT(TblMovi[[#This Row],[Data]],"aaaa")</f>
        <v>2023</v>
      </c>
      <c r="D298" s="1" t="s">
        <v>21</v>
      </c>
      <c r="E298" s="1" t="s">
        <v>78</v>
      </c>
      <c r="F298" s="1">
        <v>1</v>
      </c>
    </row>
    <row r="299" spans="1:6" x14ac:dyDescent="0.25">
      <c r="A299" s="11">
        <v>45205</v>
      </c>
      <c r="B299" s="11" t="str">
        <f>UPPER(TEXT(TblMovi[[#This Row],[Data]],"MMM"))</f>
        <v>OUT</v>
      </c>
      <c r="C299" s="1" t="str">
        <f>TEXT(TblMovi[[#This Row],[Data]],"aaaa")</f>
        <v>2023</v>
      </c>
      <c r="D299" s="1" t="s">
        <v>21</v>
      </c>
      <c r="E299" s="1" t="s">
        <v>93</v>
      </c>
      <c r="F299" s="1">
        <v>1</v>
      </c>
    </row>
    <row r="300" spans="1:6" x14ac:dyDescent="0.25">
      <c r="A300" s="11">
        <v>45205</v>
      </c>
      <c r="B300" s="11" t="str">
        <f>UPPER(TEXT(TblMovi[[#This Row],[Data]],"MMM"))</f>
        <v>OUT</v>
      </c>
      <c r="C300" s="1" t="str">
        <f>TEXT(TblMovi[[#This Row],[Data]],"aaaa")</f>
        <v>2023</v>
      </c>
      <c r="D300" s="1" t="s">
        <v>21</v>
      </c>
      <c r="E300" s="1" t="s">
        <v>79</v>
      </c>
      <c r="F300" s="1">
        <v>1</v>
      </c>
    </row>
    <row r="301" spans="1:6" x14ac:dyDescent="0.25">
      <c r="A301" s="11">
        <v>45205</v>
      </c>
      <c r="B301" s="11" t="str">
        <f>UPPER(TEXT(TblMovi[[#This Row],[Data]],"MMM"))</f>
        <v>OUT</v>
      </c>
      <c r="C301" s="1" t="str">
        <f>TEXT(TblMovi[[#This Row],[Data]],"aaaa")</f>
        <v>2023</v>
      </c>
      <c r="D301" s="1" t="s">
        <v>21</v>
      </c>
      <c r="E301" s="1" t="s">
        <v>2</v>
      </c>
      <c r="F301" s="1">
        <v>1</v>
      </c>
    </row>
    <row r="302" spans="1:6" x14ac:dyDescent="0.25">
      <c r="A302" s="11">
        <v>45205</v>
      </c>
      <c r="B302" s="11" t="str">
        <f>UPPER(TEXT(TblMovi[[#This Row],[Data]],"MMM"))</f>
        <v>OUT</v>
      </c>
      <c r="C302" s="1" t="str">
        <f>TEXT(TblMovi[[#This Row],[Data]],"aaaa")</f>
        <v>2023</v>
      </c>
      <c r="D302" s="1" t="s">
        <v>21</v>
      </c>
      <c r="E302" s="1" t="s">
        <v>76</v>
      </c>
      <c r="F302" s="1">
        <v>5</v>
      </c>
    </row>
    <row r="303" spans="1:6" x14ac:dyDescent="0.25">
      <c r="A303" s="11">
        <v>45205</v>
      </c>
      <c r="B303" s="11" t="str">
        <f>UPPER(TEXT(TblMovi[[#This Row],[Data]],"MMM"))</f>
        <v>OUT</v>
      </c>
      <c r="C303" s="1" t="str">
        <f>TEXT(TblMovi[[#This Row],[Data]],"aaaa")</f>
        <v>2023</v>
      </c>
      <c r="D303" s="1" t="s">
        <v>21</v>
      </c>
      <c r="E303" s="1" t="s">
        <v>75</v>
      </c>
      <c r="F303" s="1">
        <v>5</v>
      </c>
    </row>
    <row r="304" spans="1:6" x14ac:dyDescent="0.25">
      <c r="A304" s="11">
        <v>45205</v>
      </c>
      <c r="B304" s="11" t="str">
        <f>UPPER(TEXT(TblMovi[[#This Row],[Data]],"MMM"))</f>
        <v>OUT</v>
      </c>
      <c r="C304" s="1" t="str">
        <f>TEXT(TblMovi[[#This Row],[Data]],"aaaa")</f>
        <v>2023</v>
      </c>
      <c r="D304" s="1" t="s">
        <v>21</v>
      </c>
      <c r="E304" s="1" t="s">
        <v>0</v>
      </c>
      <c r="F304" s="1">
        <v>2</v>
      </c>
    </row>
    <row r="305" spans="1:6" x14ac:dyDescent="0.25">
      <c r="A305" s="11">
        <v>45205</v>
      </c>
      <c r="B305" s="11" t="str">
        <f>UPPER(TEXT(TblMovi[[#This Row],[Data]],"MMM"))</f>
        <v>OUT</v>
      </c>
      <c r="C305" s="1" t="str">
        <f>TEXT(TblMovi[[#This Row],[Data]],"aaaa")</f>
        <v>2023</v>
      </c>
      <c r="D305" s="1" t="s">
        <v>21</v>
      </c>
      <c r="E305" s="1" t="s">
        <v>14</v>
      </c>
      <c r="F305" s="1">
        <v>1</v>
      </c>
    </row>
    <row r="306" spans="1:6" x14ac:dyDescent="0.25">
      <c r="A306" s="11">
        <v>45205</v>
      </c>
      <c r="B306" s="11" t="str">
        <f>UPPER(TEXT(TblMovi[[#This Row],[Data]],"MMM"))</f>
        <v>OUT</v>
      </c>
      <c r="C306" s="1" t="str">
        <f>TEXT(TblMovi[[#This Row],[Data]],"aaaa")</f>
        <v>2023</v>
      </c>
      <c r="D306" s="1" t="s">
        <v>21</v>
      </c>
      <c r="E306" s="1" t="s">
        <v>330</v>
      </c>
      <c r="F306" s="1">
        <v>1</v>
      </c>
    </row>
    <row r="307" spans="1:6" x14ac:dyDescent="0.25">
      <c r="A307" s="11">
        <v>45205</v>
      </c>
      <c r="B307" s="11" t="str">
        <f>UPPER(TEXT(TblMovi[[#This Row],[Data]],"MMM"))</f>
        <v>OUT</v>
      </c>
      <c r="C307" s="1" t="str">
        <f>TEXT(TblMovi[[#This Row],[Data]],"aaaa")</f>
        <v>2023</v>
      </c>
      <c r="D307" s="1" t="s">
        <v>21</v>
      </c>
      <c r="E307" s="1" t="s">
        <v>95</v>
      </c>
      <c r="F307" s="1">
        <v>6</v>
      </c>
    </row>
    <row r="308" spans="1:6" x14ac:dyDescent="0.25">
      <c r="A308" s="11">
        <v>45208</v>
      </c>
      <c r="B308" s="11" t="str">
        <f>UPPER(TEXT(TblMovi[[#This Row],[Data]],"MMM"))</f>
        <v>OUT</v>
      </c>
      <c r="C308" s="1" t="str">
        <f>TEXT(TblMovi[[#This Row],[Data]],"aaaa")</f>
        <v>2023</v>
      </c>
      <c r="D308" s="1" t="s">
        <v>21</v>
      </c>
      <c r="E308" s="1" t="s">
        <v>9</v>
      </c>
      <c r="F308" s="1">
        <v>1</v>
      </c>
    </row>
    <row r="309" spans="1:6" x14ac:dyDescent="0.25">
      <c r="A309" s="11">
        <v>45208</v>
      </c>
      <c r="B309" s="11" t="str">
        <f>UPPER(TEXT(TblMovi[[#This Row],[Data]],"MMM"))</f>
        <v>OUT</v>
      </c>
      <c r="C309" s="1" t="str">
        <f>TEXT(TblMovi[[#This Row],[Data]],"aaaa")</f>
        <v>2023</v>
      </c>
      <c r="D309" s="1" t="s">
        <v>21</v>
      </c>
      <c r="E309" s="1" t="s">
        <v>330</v>
      </c>
      <c r="F309" s="1">
        <v>1</v>
      </c>
    </row>
    <row r="310" spans="1:6" x14ac:dyDescent="0.25">
      <c r="A310" s="11">
        <v>45208</v>
      </c>
      <c r="B310" s="11" t="str">
        <f>UPPER(TEXT(TblMovi[[#This Row],[Data]],"MMM"))</f>
        <v>OUT</v>
      </c>
      <c r="C310" s="1" t="str">
        <f>TEXT(TblMovi[[#This Row],[Data]],"aaaa")</f>
        <v>2023</v>
      </c>
      <c r="D310" s="1" t="s">
        <v>21</v>
      </c>
      <c r="E310" s="1" t="s">
        <v>330</v>
      </c>
      <c r="F310" s="1">
        <v>1</v>
      </c>
    </row>
    <row r="311" spans="1:6" x14ac:dyDescent="0.25">
      <c r="A311" s="11">
        <v>45208</v>
      </c>
      <c r="B311" s="11" t="str">
        <f>UPPER(TEXT(TblMovi[[#This Row],[Data]],"MMM"))</f>
        <v>OUT</v>
      </c>
      <c r="C311" s="1" t="str">
        <f>TEXT(TblMovi[[#This Row],[Data]],"aaaa")</f>
        <v>2023</v>
      </c>
      <c r="D311" s="1" t="s">
        <v>21</v>
      </c>
      <c r="E311" s="1" t="s">
        <v>27</v>
      </c>
      <c r="F311" s="1">
        <v>1</v>
      </c>
    </row>
    <row r="312" spans="1:6" x14ac:dyDescent="0.25">
      <c r="A312" s="11">
        <v>45208</v>
      </c>
      <c r="B312" s="11" t="str">
        <f>UPPER(TEXT(TblMovi[[#This Row],[Data]],"MMM"))</f>
        <v>OUT</v>
      </c>
      <c r="C312" s="1" t="str">
        <f>TEXT(TblMovi[[#This Row],[Data]],"aaaa")</f>
        <v>2023</v>
      </c>
      <c r="D312" s="1" t="s">
        <v>21</v>
      </c>
      <c r="E312" s="1" t="s">
        <v>28</v>
      </c>
      <c r="F312" s="1">
        <v>1</v>
      </c>
    </row>
    <row r="313" spans="1:6" x14ac:dyDescent="0.25">
      <c r="A313" s="11">
        <v>45208</v>
      </c>
      <c r="B313" s="11" t="str">
        <f>UPPER(TEXT(TblMovi[[#This Row],[Data]],"MMM"))</f>
        <v>OUT</v>
      </c>
      <c r="C313" s="1" t="str">
        <f>TEXT(TblMovi[[#This Row],[Data]],"aaaa")</f>
        <v>2023</v>
      </c>
      <c r="D313" s="1" t="s">
        <v>20</v>
      </c>
      <c r="E313" s="1" t="s">
        <v>387</v>
      </c>
      <c r="F313" s="1">
        <v>6</v>
      </c>
    </row>
    <row r="314" spans="1:6" x14ac:dyDescent="0.25">
      <c r="A314" s="11">
        <v>45208</v>
      </c>
      <c r="B314" s="11" t="str">
        <f>UPPER(TEXT(TblMovi[[#This Row],[Data]],"MMM"))</f>
        <v>OUT</v>
      </c>
      <c r="C314" s="1" t="str">
        <f>TEXT(TblMovi[[#This Row],[Data]],"aaaa")</f>
        <v>2023</v>
      </c>
      <c r="D314" s="1" t="s">
        <v>21</v>
      </c>
      <c r="E314" s="1" t="s">
        <v>95</v>
      </c>
      <c r="F314" s="1">
        <v>4</v>
      </c>
    </row>
    <row r="315" spans="1:6" x14ac:dyDescent="0.25">
      <c r="A315" s="11">
        <v>45208</v>
      </c>
      <c r="B315" s="11" t="str">
        <f>UPPER(TEXT(TblMovi[[#This Row],[Data]],"MMM"))</f>
        <v>OUT</v>
      </c>
      <c r="C315" s="1" t="str">
        <f>TEXT(TblMovi[[#This Row],[Data]],"aaaa")</f>
        <v>2023</v>
      </c>
      <c r="D315" s="1" t="s">
        <v>21</v>
      </c>
      <c r="E315" s="1" t="s">
        <v>352</v>
      </c>
      <c r="F315" s="1">
        <v>1</v>
      </c>
    </row>
    <row r="316" spans="1:6" x14ac:dyDescent="0.25">
      <c r="A316" s="11">
        <v>45209</v>
      </c>
      <c r="B316" s="11" t="str">
        <f>UPPER(TEXT(TblMovi[[#This Row],[Data]],"MMM"))</f>
        <v>OUT</v>
      </c>
      <c r="C316" s="1" t="str">
        <f>TEXT(TblMovi[[#This Row],[Data]],"aaaa")</f>
        <v>2023</v>
      </c>
      <c r="D316" s="1" t="s">
        <v>21</v>
      </c>
      <c r="E316" s="1" t="s">
        <v>74</v>
      </c>
      <c r="F316" s="1">
        <v>10</v>
      </c>
    </row>
    <row r="317" spans="1:6" x14ac:dyDescent="0.25">
      <c r="A317" s="11">
        <v>45209</v>
      </c>
      <c r="B317" s="11" t="str">
        <f>UPPER(TEXT(TblMovi[[#This Row],[Data]],"MMM"))</f>
        <v>OUT</v>
      </c>
      <c r="C317" s="1" t="str">
        <f>TEXT(TblMovi[[#This Row],[Data]],"aaaa")</f>
        <v>2023</v>
      </c>
      <c r="D317" s="1" t="s">
        <v>21</v>
      </c>
      <c r="E317" s="1" t="s">
        <v>3</v>
      </c>
      <c r="F317" s="1">
        <v>1</v>
      </c>
    </row>
    <row r="318" spans="1:6" x14ac:dyDescent="0.25">
      <c r="A318" s="11">
        <v>45209</v>
      </c>
      <c r="B318" s="11" t="str">
        <f>UPPER(TEXT(TblMovi[[#This Row],[Data]],"MMM"))</f>
        <v>OUT</v>
      </c>
      <c r="C318" s="1" t="str">
        <f>TEXT(TblMovi[[#This Row],[Data]],"aaaa")</f>
        <v>2023</v>
      </c>
      <c r="D318" s="1" t="s">
        <v>21</v>
      </c>
      <c r="E318" s="1" t="s">
        <v>0</v>
      </c>
      <c r="F318" s="1">
        <v>2</v>
      </c>
    </row>
    <row r="319" spans="1:6" x14ac:dyDescent="0.25">
      <c r="A319" s="11">
        <v>45209</v>
      </c>
      <c r="B319" s="11" t="str">
        <f>UPPER(TEXT(TblMovi[[#This Row],[Data]],"MMM"))</f>
        <v>OUT</v>
      </c>
      <c r="C319" s="1" t="str">
        <f>TEXT(TblMovi[[#This Row],[Data]],"aaaa")</f>
        <v>2023</v>
      </c>
      <c r="D319" s="1" t="s">
        <v>21</v>
      </c>
      <c r="E319" s="1" t="s">
        <v>95</v>
      </c>
      <c r="F319" s="1">
        <v>3</v>
      </c>
    </row>
    <row r="320" spans="1:6" x14ac:dyDescent="0.25">
      <c r="A320" s="11">
        <v>45210</v>
      </c>
      <c r="B320" s="11" t="str">
        <f>UPPER(TEXT(TblMovi[[#This Row],[Data]],"MMM"))</f>
        <v>OUT</v>
      </c>
      <c r="C320" s="1" t="str">
        <f>TEXT(TblMovi[[#This Row],[Data]],"aaaa")</f>
        <v>2023</v>
      </c>
      <c r="D320" s="1" t="s">
        <v>21</v>
      </c>
      <c r="E320" s="1" t="s">
        <v>330</v>
      </c>
      <c r="F320" s="1">
        <v>1</v>
      </c>
    </row>
    <row r="321" spans="1:6" x14ac:dyDescent="0.25">
      <c r="A321" s="11">
        <v>45210</v>
      </c>
      <c r="B321" s="11" t="str">
        <f>UPPER(TEXT(TblMovi[[#This Row],[Data]],"MMM"))</f>
        <v>OUT</v>
      </c>
      <c r="C321" s="1" t="str">
        <f>TEXT(TblMovi[[#This Row],[Data]],"aaaa")</f>
        <v>2023</v>
      </c>
      <c r="D321" s="1" t="s">
        <v>21</v>
      </c>
      <c r="E321" s="1" t="s">
        <v>9</v>
      </c>
      <c r="F321" s="1">
        <v>1</v>
      </c>
    </row>
    <row r="322" spans="1:6" x14ac:dyDescent="0.25">
      <c r="A322" s="11">
        <v>45210</v>
      </c>
      <c r="B322" s="11" t="str">
        <f>UPPER(TEXT(TblMovi[[#This Row],[Data]],"MMM"))</f>
        <v>OUT</v>
      </c>
      <c r="C322" s="1" t="str">
        <f>TEXT(TblMovi[[#This Row],[Data]],"aaaa")</f>
        <v>2023</v>
      </c>
      <c r="D322" s="1" t="s">
        <v>20</v>
      </c>
      <c r="E322" s="1" t="s">
        <v>27</v>
      </c>
      <c r="F322" s="1">
        <v>100</v>
      </c>
    </row>
    <row r="323" spans="1:6" x14ac:dyDescent="0.25">
      <c r="A323" s="11">
        <v>45210</v>
      </c>
      <c r="B323" s="11" t="str">
        <f>UPPER(TEXT(TblMovi[[#This Row],[Data]],"MMM"))</f>
        <v>OUT</v>
      </c>
      <c r="C323" s="1" t="str">
        <f>TEXT(TblMovi[[#This Row],[Data]],"aaaa")</f>
        <v>2023</v>
      </c>
      <c r="D323" s="1" t="s">
        <v>20</v>
      </c>
      <c r="E323" s="1" t="s">
        <v>158</v>
      </c>
      <c r="F323" s="1">
        <v>3</v>
      </c>
    </row>
    <row r="324" spans="1:6" x14ac:dyDescent="0.25">
      <c r="A324" s="11">
        <v>45210</v>
      </c>
      <c r="B324" s="11" t="str">
        <f>UPPER(TEXT(TblMovi[[#This Row],[Data]],"MMM"))</f>
        <v>OUT</v>
      </c>
      <c r="C324" s="1" t="str">
        <f>TEXT(TblMovi[[#This Row],[Data]],"aaaa")</f>
        <v>2023</v>
      </c>
      <c r="D324" s="1" t="s">
        <v>20</v>
      </c>
      <c r="E324" s="1" t="s">
        <v>159</v>
      </c>
      <c r="F324" s="1">
        <v>6</v>
      </c>
    </row>
    <row r="325" spans="1:6" x14ac:dyDescent="0.25">
      <c r="A325" s="11">
        <v>45210</v>
      </c>
      <c r="B325" s="11" t="str">
        <f>UPPER(TEXT(TblMovi[[#This Row],[Data]],"MMM"))</f>
        <v>OUT</v>
      </c>
      <c r="C325" s="1" t="str">
        <f>TEXT(TblMovi[[#This Row],[Data]],"aaaa")</f>
        <v>2023</v>
      </c>
      <c r="D325" s="1" t="s">
        <v>20</v>
      </c>
      <c r="E325" s="1" t="s">
        <v>160</v>
      </c>
      <c r="F325" s="1">
        <v>8</v>
      </c>
    </row>
    <row r="326" spans="1:6" x14ac:dyDescent="0.25">
      <c r="A326" s="11">
        <v>45210</v>
      </c>
      <c r="B326" s="11" t="str">
        <f>UPPER(TEXT(TblMovi[[#This Row],[Data]],"MMM"))</f>
        <v>OUT</v>
      </c>
      <c r="C326" s="1" t="str">
        <f>TEXT(TblMovi[[#This Row],[Data]],"aaaa")</f>
        <v>2023</v>
      </c>
      <c r="D326" s="1" t="s">
        <v>20</v>
      </c>
      <c r="E326" s="1" t="s">
        <v>161</v>
      </c>
      <c r="F326" s="1">
        <v>1</v>
      </c>
    </row>
    <row r="327" spans="1:6" x14ac:dyDescent="0.25">
      <c r="A327" s="11">
        <v>45210</v>
      </c>
      <c r="B327" s="11" t="str">
        <f>UPPER(TEXT(TblMovi[[#This Row],[Data]],"MMM"))</f>
        <v>OUT</v>
      </c>
      <c r="C327" s="1" t="str">
        <f>TEXT(TblMovi[[#This Row],[Data]],"aaaa")</f>
        <v>2023</v>
      </c>
      <c r="D327" s="1" t="s">
        <v>20</v>
      </c>
      <c r="E327" s="1" t="s">
        <v>165</v>
      </c>
      <c r="F327" s="1">
        <v>12</v>
      </c>
    </row>
    <row r="328" spans="1:6" x14ac:dyDescent="0.25">
      <c r="A328" s="11">
        <v>45210</v>
      </c>
      <c r="B328" s="11" t="str">
        <f>UPPER(TEXT(TblMovi[[#This Row],[Data]],"MMM"))</f>
        <v>OUT</v>
      </c>
      <c r="C328" s="1" t="str">
        <f>TEXT(TblMovi[[#This Row],[Data]],"aaaa")</f>
        <v>2023</v>
      </c>
      <c r="D328" s="1" t="s">
        <v>20</v>
      </c>
      <c r="E328" s="1" t="s">
        <v>163</v>
      </c>
      <c r="F328" s="1">
        <v>12</v>
      </c>
    </row>
    <row r="329" spans="1:6" x14ac:dyDescent="0.25">
      <c r="A329" s="11">
        <v>45210</v>
      </c>
      <c r="B329" s="11" t="str">
        <f>UPPER(TEXT(TblMovi[[#This Row],[Data]],"MMM"))</f>
        <v>OUT</v>
      </c>
      <c r="C329" s="1" t="str">
        <f>TEXT(TblMovi[[#This Row],[Data]],"aaaa")</f>
        <v>2023</v>
      </c>
      <c r="D329" s="1" t="s">
        <v>20</v>
      </c>
      <c r="E329" s="1" t="s">
        <v>164</v>
      </c>
      <c r="F329" s="1">
        <v>12</v>
      </c>
    </row>
    <row r="330" spans="1:6" x14ac:dyDescent="0.25">
      <c r="A330" s="11">
        <v>45210</v>
      </c>
      <c r="B330" s="11" t="str">
        <f>UPPER(TEXT(TblMovi[[#This Row],[Data]],"MMM"))</f>
        <v>OUT</v>
      </c>
      <c r="C330" s="1" t="str">
        <f>TEXT(TblMovi[[#This Row],[Data]],"aaaa")</f>
        <v>2023</v>
      </c>
      <c r="D330" s="1" t="s">
        <v>20</v>
      </c>
      <c r="E330" s="1" t="s">
        <v>166</v>
      </c>
      <c r="F330" s="1">
        <f>2000/1000</f>
        <v>2</v>
      </c>
    </row>
    <row r="331" spans="1:6" x14ac:dyDescent="0.25">
      <c r="A331" s="11">
        <v>45210</v>
      </c>
      <c r="B331" s="11" t="str">
        <f>UPPER(TEXT(TblMovi[[#This Row],[Data]],"MMM"))</f>
        <v>OUT</v>
      </c>
      <c r="C331" s="1" t="str">
        <f>TEXT(TblMovi[[#This Row],[Data]],"aaaa")</f>
        <v>2023</v>
      </c>
      <c r="D331" s="1" t="s">
        <v>20</v>
      </c>
      <c r="E331" s="1" t="s">
        <v>307</v>
      </c>
      <c r="F331" s="1">
        <v>1</v>
      </c>
    </row>
    <row r="332" spans="1:6" x14ac:dyDescent="0.25">
      <c r="A332" s="11">
        <v>45210</v>
      </c>
      <c r="B332" s="11" t="str">
        <f>UPPER(TEXT(TblMovi[[#This Row],[Data]],"MMM"))</f>
        <v>OUT</v>
      </c>
      <c r="C332" s="1" t="str">
        <f>TEXT(TblMovi[[#This Row],[Data]],"aaaa")</f>
        <v>2023</v>
      </c>
      <c r="D332" s="1" t="s">
        <v>20</v>
      </c>
      <c r="E332" s="1" t="s">
        <v>306</v>
      </c>
      <c r="F332" s="1">
        <v>1</v>
      </c>
    </row>
    <row r="333" spans="1:6" x14ac:dyDescent="0.25">
      <c r="A333" s="11">
        <v>45210</v>
      </c>
      <c r="B333" s="11" t="str">
        <f>UPPER(TEXT(TblMovi[[#This Row],[Data]],"MMM"))</f>
        <v>OUT</v>
      </c>
      <c r="C333" s="1" t="str">
        <f>TEXT(TblMovi[[#This Row],[Data]],"aaaa")</f>
        <v>2023</v>
      </c>
      <c r="D333" s="1" t="s">
        <v>20</v>
      </c>
      <c r="E333" s="1" t="s">
        <v>169</v>
      </c>
      <c r="F333" s="1">
        <v>759</v>
      </c>
    </row>
    <row r="334" spans="1:6" x14ac:dyDescent="0.25">
      <c r="A334" s="11">
        <v>45210</v>
      </c>
      <c r="B334" s="11" t="str">
        <f>UPPER(TEXT(TblMovi[[#This Row],[Data]],"MMM"))</f>
        <v>OUT</v>
      </c>
      <c r="C334" s="1" t="str">
        <f>TEXT(TblMovi[[#This Row],[Data]],"aaaa")</f>
        <v>2023</v>
      </c>
      <c r="D334" s="1" t="s">
        <v>21</v>
      </c>
      <c r="E334" s="1" t="s">
        <v>0</v>
      </c>
      <c r="F334" s="1">
        <v>2</v>
      </c>
    </row>
    <row r="335" spans="1:6" x14ac:dyDescent="0.25">
      <c r="A335" s="11">
        <v>45210</v>
      </c>
      <c r="B335" s="11" t="str">
        <f>UPPER(TEXT(TblMovi[[#This Row],[Data]],"MMM"))</f>
        <v>OUT</v>
      </c>
      <c r="C335" s="1" t="str">
        <f>TEXT(TblMovi[[#This Row],[Data]],"aaaa")</f>
        <v>2023</v>
      </c>
      <c r="D335" s="1" t="s">
        <v>21</v>
      </c>
      <c r="E335" s="1" t="s">
        <v>166</v>
      </c>
      <c r="F335" s="1">
        <f>2000/1000</f>
        <v>2</v>
      </c>
    </row>
    <row r="336" spans="1:6" x14ac:dyDescent="0.25">
      <c r="A336" s="11">
        <v>45210</v>
      </c>
      <c r="B336" s="11" t="str">
        <f>UPPER(TEXT(TblMovi[[#This Row],[Data]],"MMM"))</f>
        <v>OUT</v>
      </c>
      <c r="C336" s="1" t="str">
        <f>TEXT(TblMovi[[#This Row],[Data]],"aaaa")</f>
        <v>2023</v>
      </c>
      <c r="D336" s="1" t="s">
        <v>21</v>
      </c>
      <c r="E336" s="1" t="s">
        <v>169</v>
      </c>
      <c r="F336" s="1">
        <v>2</v>
      </c>
    </row>
    <row r="337" spans="1:6" x14ac:dyDescent="0.25">
      <c r="A337" s="11">
        <v>45210</v>
      </c>
      <c r="B337" s="11" t="str">
        <f>UPPER(TEXT(TblMovi[[#This Row],[Data]],"MMM"))</f>
        <v>OUT</v>
      </c>
      <c r="C337" s="1" t="str">
        <f>TEXT(TblMovi[[#This Row],[Data]],"aaaa")</f>
        <v>2023</v>
      </c>
      <c r="D337" s="1" t="s">
        <v>21</v>
      </c>
      <c r="E337" s="1" t="s">
        <v>33</v>
      </c>
      <c r="F337" s="1">
        <v>1</v>
      </c>
    </row>
    <row r="338" spans="1:6" x14ac:dyDescent="0.25">
      <c r="A338" s="11">
        <v>45210</v>
      </c>
      <c r="B338" s="11" t="str">
        <f>UPPER(TEXT(TblMovi[[#This Row],[Data]],"MMM"))</f>
        <v>OUT</v>
      </c>
      <c r="C338" s="1" t="str">
        <f>TEXT(TblMovi[[#This Row],[Data]],"aaaa")</f>
        <v>2023</v>
      </c>
      <c r="D338" s="1" t="s">
        <v>21</v>
      </c>
      <c r="E338" s="1" t="s">
        <v>161</v>
      </c>
      <c r="F338" s="1">
        <v>1</v>
      </c>
    </row>
    <row r="339" spans="1:6" x14ac:dyDescent="0.25">
      <c r="A339" s="11">
        <v>45210</v>
      </c>
      <c r="B339" s="11" t="str">
        <f>UPPER(TEXT(TblMovi[[#This Row],[Data]],"MMM"))</f>
        <v>OUT</v>
      </c>
      <c r="C339" s="1" t="str">
        <f>TEXT(TblMovi[[#This Row],[Data]],"aaaa")</f>
        <v>2023</v>
      </c>
      <c r="D339" s="1" t="s">
        <v>21</v>
      </c>
      <c r="E339" s="1" t="s">
        <v>169</v>
      </c>
      <c r="F339" s="1">
        <v>3</v>
      </c>
    </row>
    <row r="340" spans="1:6" x14ac:dyDescent="0.25">
      <c r="A340" s="11">
        <v>45210</v>
      </c>
      <c r="B340" s="11" t="str">
        <f>UPPER(TEXT(TblMovi[[#This Row],[Data]],"MMM"))</f>
        <v>OUT</v>
      </c>
      <c r="C340" s="1" t="str">
        <f>TEXT(TblMovi[[#This Row],[Data]],"aaaa")</f>
        <v>2023</v>
      </c>
      <c r="D340" s="1" t="s">
        <v>21</v>
      </c>
      <c r="E340" s="1" t="s">
        <v>158</v>
      </c>
      <c r="F340" s="1">
        <v>1</v>
      </c>
    </row>
    <row r="341" spans="1:6" x14ac:dyDescent="0.25">
      <c r="A341" s="11">
        <v>45210</v>
      </c>
      <c r="B341" s="11" t="str">
        <f>UPPER(TEXT(TblMovi[[#This Row],[Data]],"MMM"))</f>
        <v>OUT</v>
      </c>
      <c r="C341" s="1" t="str">
        <f>TEXT(TblMovi[[#This Row],[Data]],"aaaa")</f>
        <v>2023</v>
      </c>
      <c r="D341" s="1" t="s">
        <v>21</v>
      </c>
      <c r="E341" s="1" t="s">
        <v>169</v>
      </c>
      <c r="F341" s="1">
        <v>6</v>
      </c>
    </row>
    <row r="342" spans="1:6" x14ac:dyDescent="0.25">
      <c r="A342" s="11">
        <v>45210</v>
      </c>
      <c r="B342" s="11" t="str">
        <f>UPPER(TEXT(TblMovi[[#This Row],[Data]],"MMM"))</f>
        <v>OUT</v>
      </c>
      <c r="C342" s="1" t="str">
        <f>TEXT(TblMovi[[#This Row],[Data]],"aaaa")</f>
        <v>2023</v>
      </c>
      <c r="D342" s="1" t="s">
        <v>21</v>
      </c>
      <c r="E342" s="1" t="s">
        <v>75</v>
      </c>
      <c r="F342" s="1">
        <v>1</v>
      </c>
    </row>
    <row r="343" spans="1:6" x14ac:dyDescent="0.25">
      <c r="A343" s="11">
        <v>45211</v>
      </c>
      <c r="B343" s="11" t="str">
        <f>UPPER(TEXT(TblMovi[[#This Row],[Data]],"MMM"))</f>
        <v>OUT</v>
      </c>
      <c r="C343" s="1" t="str">
        <f>TEXT(TblMovi[[#This Row],[Data]],"aaaa")</f>
        <v>2023</v>
      </c>
      <c r="D343" s="1" t="s">
        <v>21</v>
      </c>
      <c r="E343" s="1" t="s">
        <v>0</v>
      </c>
      <c r="F343" s="1">
        <v>1</v>
      </c>
    </row>
    <row r="344" spans="1:6" x14ac:dyDescent="0.25">
      <c r="A344" s="11">
        <v>45211</v>
      </c>
      <c r="B344" s="11" t="str">
        <f>UPPER(TEXT(TblMovi[[#This Row],[Data]],"MMM"))</f>
        <v>OUT</v>
      </c>
      <c r="C344" s="1" t="str">
        <f>TEXT(TblMovi[[#This Row],[Data]],"aaaa")</f>
        <v>2023</v>
      </c>
      <c r="D344" s="1" t="s">
        <v>21</v>
      </c>
      <c r="E344" s="1" t="s">
        <v>14</v>
      </c>
      <c r="F344" s="1">
        <v>1</v>
      </c>
    </row>
    <row r="345" spans="1:6" x14ac:dyDescent="0.25">
      <c r="A345" s="11">
        <v>45211</v>
      </c>
      <c r="B345" s="11" t="str">
        <f>UPPER(TEXT(TblMovi[[#This Row],[Data]],"MMM"))</f>
        <v>OUT</v>
      </c>
      <c r="C345" s="1" t="str">
        <f>TEXT(TblMovi[[#This Row],[Data]],"aaaa")</f>
        <v>2023</v>
      </c>
      <c r="D345" s="1" t="s">
        <v>21</v>
      </c>
      <c r="E345" s="1" t="s">
        <v>94</v>
      </c>
      <c r="F345" s="1">
        <v>1</v>
      </c>
    </row>
    <row r="346" spans="1:6" x14ac:dyDescent="0.25">
      <c r="A346" s="11">
        <v>45211</v>
      </c>
      <c r="B346" s="11" t="str">
        <f>UPPER(TEXT(TblMovi[[#This Row],[Data]],"MMM"))</f>
        <v>OUT</v>
      </c>
      <c r="C346" s="1" t="str">
        <f>TEXT(TblMovi[[#This Row],[Data]],"aaaa")</f>
        <v>2023</v>
      </c>
      <c r="D346" s="1" t="s">
        <v>21</v>
      </c>
      <c r="E346" s="1" t="s">
        <v>329</v>
      </c>
      <c r="F346" s="1">
        <v>1</v>
      </c>
    </row>
    <row r="347" spans="1:6" x14ac:dyDescent="0.25">
      <c r="A347" s="11">
        <v>45211</v>
      </c>
      <c r="B347" s="11" t="str">
        <f>UPPER(TEXT(TblMovi[[#This Row],[Data]],"MMM"))</f>
        <v>OUT</v>
      </c>
      <c r="C347" s="1" t="str">
        <f>TEXT(TblMovi[[#This Row],[Data]],"aaaa")</f>
        <v>2023</v>
      </c>
      <c r="D347" s="1" t="s">
        <v>21</v>
      </c>
      <c r="E347" s="1" t="s">
        <v>74</v>
      </c>
      <c r="F347" s="1">
        <v>5</v>
      </c>
    </row>
    <row r="348" spans="1:6" x14ac:dyDescent="0.25">
      <c r="A348" s="11">
        <v>45211</v>
      </c>
      <c r="B348" s="11" t="str">
        <f>UPPER(TEXT(TblMovi[[#This Row],[Data]],"MMM"))</f>
        <v>OUT</v>
      </c>
      <c r="C348" s="1" t="str">
        <f>TEXT(TblMovi[[#This Row],[Data]],"aaaa")</f>
        <v>2023</v>
      </c>
      <c r="D348" s="1" t="s">
        <v>21</v>
      </c>
      <c r="E348" s="1" t="s">
        <v>78</v>
      </c>
      <c r="F348" s="1">
        <v>1</v>
      </c>
    </row>
    <row r="349" spans="1:6" x14ac:dyDescent="0.25">
      <c r="A349" s="11">
        <v>45211</v>
      </c>
      <c r="B349" s="11" t="str">
        <f>UPPER(TEXT(TblMovi[[#This Row],[Data]],"MMM"))</f>
        <v>OUT</v>
      </c>
      <c r="C349" s="1" t="str">
        <f>TEXT(TblMovi[[#This Row],[Data]],"aaaa")</f>
        <v>2023</v>
      </c>
      <c r="D349" s="1" t="s">
        <v>21</v>
      </c>
      <c r="E349" s="1" t="s">
        <v>352</v>
      </c>
      <c r="F349" s="1">
        <v>1</v>
      </c>
    </row>
    <row r="350" spans="1:6" x14ac:dyDescent="0.25">
      <c r="A350" s="11">
        <v>45211</v>
      </c>
      <c r="B350" s="11" t="str">
        <f>UPPER(TEXT(TblMovi[[#This Row],[Data]],"MMM"))</f>
        <v>OUT</v>
      </c>
      <c r="C350" s="1" t="str">
        <f>TEXT(TblMovi[[#This Row],[Data]],"aaaa")</f>
        <v>2023</v>
      </c>
      <c r="D350" s="1" t="s">
        <v>21</v>
      </c>
      <c r="E350" s="1" t="s">
        <v>95</v>
      </c>
      <c r="F350" s="1">
        <v>4</v>
      </c>
    </row>
    <row r="351" spans="1:6" x14ac:dyDescent="0.25">
      <c r="A351" s="11">
        <v>45211</v>
      </c>
      <c r="B351" s="11" t="str">
        <f>UPPER(TEXT(TblMovi[[#This Row],[Data]],"MMM"))</f>
        <v>OUT</v>
      </c>
      <c r="C351" s="1" t="str">
        <f>TEXT(TblMovi[[#This Row],[Data]],"aaaa")</f>
        <v>2023</v>
      </c>
      <c r="D351" s="1" t="s">
        <v>21</v>
      </c>
      <c r="E351" s="1" t="s">
        <v>352</v>
      </c>
      <c r="F351" s="1">
        <v>1</v>
      </c>
    </row>
    <row r="352" spans="1:6" x14ac:dyDescent="0.25">
      <c r="A352" s="11">
        <v>45212</v>
      </c>
      <c r="B352" s="11" t="str">
        <f>UPPER(TEXT(TblMovi[[#This Row],[Data]],"MMM"))</f>
        <v>OUT</v>
      </c>
      <c r="C352" s="1" t="str">
        <f>TEXT(TblMovi[[#This Row],[Data]],"aaaa")</f>
        <v>2023</v>
      </c>
      <c r="D352" s="1" t="s">
        <v>21</v>
      </c>
      <c r="E352" s="1" t="s">
        <v>75</v>
      </c>
      <c r="F352" s="1">
        <v>4</v>
      </c>
    </row>
    <row r="353" spans="1:6" x14ac:dyDescent="0.25">
      <c r="A353" s="11">
        <v>45212</v>
      </c>
      <c r="B353" s="11" t="str">
        <f>UPPER(TEXT(TblMovi[[#This Row],[Data]],"MMM"))</f>
        <v>OUT</v>
      </c>
      <c r="C353" s="1" t="str">
        <f>TEXT(TblMovi[[#This Row],[Data]],"aaaa")</f>
        <v>2023</v>
      </c>
      <c r="D353" s="1" t="s">
        <v>20</v>
      </c>
      <c r="E353" s="1" t="s">
        <v>89</v>
      </c>
      <c r="F353" s="1">
        <v>14</v>
      </c>
    </row>
    <row r="354" spans="1:6" x14ac:dyDescent="0.25">
      <c r="A354" s="11">
        <v>45212</v>
      </c>
      <c r="B354" s="11" t="str">
        <f>UPPER(TEXT(TblMovi[[#This Row],[Data]],"MMM"))</f>
        <v>OUT</v>
      </c>
      <c r="C354" s="1" t="str">
        <f>TEXT(TblMovi[[#This Row],[Data]],"aaaa")</f>
        <v>2023</v>
      </c>
      <c r="D354" s="1" t="s">
        <v>21</v>
      </c>
      <c r="E354" s="1" t="s">
        <v>75</v>
      </c>
      <c r="F354" s="1">
        <v>4</v>
      </c>
    </row>
    <row r="355" spans="1:6" x14ac:dyDescent="0.25">
      <c r="A355" s="11">
        <v>45212</v>
      </c>
      <c r="B355" s="11" t="str">
        <f>UPPER(TEXT(TblMovi[[#This Row],[Data]],"MMM"))</f>
        <v>OUT</v>
      </c>
      <c r="C355" s="1" t="str">
        <f>TEXT(TblMovi[[#This Row],[Data]],"aaaa")</f>
        <v>2023</v>
      </c>
      <c r="D355" s="1" t="s">
        <v>20</v>
      </c>
      <c r="E355" s="1" t="s">
        <v>352</v>
      </c>
      <c r="F355" s="1">
        <v>37</v>
      </c>
    </row>
    <row r="356" spans="1:6" x14ac:dyDescent="0.25">
      <c r="A356" s="11">
        <v>45212</v>
      </c>
      <c r="B356" s="11" t="str">
        <f>UPPER(TEXT(TblMovi[[#This Row],[Data]],"MMM"))</f>
        <v>OUT</v>
      </c>
      <c r="C356" s="1" t="str">
        <f>TEXT(TblMovi[[#This Row],[Data]],"aaaa")</f>
        <v>2023</v>
      </c>
      <c r="D356" s="1" t="s">
        <v>21</v>
      </c>
      <c r="E356" s="1" t="s">
        <v>75</v>
      </c>
      <c r="F356" s="1">
        <v>4</v>
      </c>
    </row>
    <row r="357" spans="1:6" x14ac:dyDescent="0.25">
      <c r="A357" s="11">
        <v>45212</v>
      </c>
      <c r="B357" s="11" t="str">
        <f>UPPER(TEXT(TblMovi[[#This Row],[Data]],"MMM"))</f>
        <v>OUT</v>
      </c>
      <c r="C357" s="1" t="str">
        <f>TEXT(TblMovi[[#This Row],[Data]],"aaaa")</f>
        <v>2023</v>
      </c>
      <c r="D357" s="1" t="s">
        <v>21</v>
      </c>
      <c r="E357" s="1" t="s">
        <v>9</v>
      </c>
      <c r="F357" s="1">
        <v>1</v>
      </c>
    </row>
    <row r="358" spans="1:6" x14ac:dyDescent="0.25">
      <c r="A358" s="11">
        <v>45212</v>
      </c>
      <c r="B358" s="11" t="str">
        <f>UPPER(TEXT(TblMovi[[#This Row],[Data]],"MMM"))</f>
        <v>OUT</v>
      </c>
      <c r="C358" s="1" t="str">
        <f>TEXT(TblMovi[[#This Row],[Data]],"aaaa")</f>
        <v>2023</v>
      </c>
      <c r="D358" s="1" t="s">
        <v>21</v>
      </c>
      <c r="E358" s="1" t="s">
        <v>387</v>
      </c>
      <c r="F358" s="1">
        <v>1</v>
      </c>
    </row>
    <row r="359" spans="1:6" x14ac:dyDescent="0.25">
      <c r="A359" s="11">
        <v>45212</v>
      </c>
      <c r="B359" s="11" t="str">
        <f>UPPER(TEXT(TblMovi[[#This Row],[Data]],"MMM"))</f>
        <v>OUT</v>
      </c>
      <c r="C359" s="1" t="str">
        <f>TEXT(TblMovi[[#This Row],[Data]],"aaaa")</f>
        <v>2023</v>
      </c>
      <c r="D359" s="1" t="s">
        <v>21</v>
      </c>
      <c r="E359" s="1" t="s">
        <v>169</v>
      </c>
      <c r="F359" s="1">
        <v>4</v>
      </c>
    </row>
    <row r="360" spans="1:6" x14ac:dyDescent="0.25">
      <c r="A360" s="11">
        <v>45212</v>
      </c>
      <c r="B360" s="11" t="str">
        <f>UPPER(TEXT(TblMovi[[#This Row],[Data]],"MMM"))</f>
        <v>OUT</v>
      </c>
      <c r="C360" s="1" t="str">
        <f>TEXT(TblMovi[[#This Row],[Data]],"aaaa")</f>
        <v>2023</v>
      </c>
      <c r="D360" s="1" t="s">
        <v>21</v>
      </c>
      <c r="E360" s="1" t="s">
        <v>74</v>
      </c>
      <c r="F360" s="1">
        <v>5</v>
      </c>
    </row>
    <row r="361" spans="1:6" x14ac:dyDescent="0.25">
      <c r="A361" s="11">
        <v>45212</v>
      </c>
      <c r="B361" s="11" t="str">
        <f>UPPER(TEXT(TblMovi[[#This Row],[Data]],"MMM"))</f>
        <v>OUT</v>
      </c>
      <c r="C361" s="1" t="str">
        <f>TEXT(TblMovi[[#This Row],[Data]],"aaaa")</f>
        <v>2023</v>
      </c>
      <c r="D361" s="1" t="s">
        <v>21</v>
      </c>
      <c r="E361" s="1" t="s">
        <v>352</v>
      </c>
      <c r="F361" s="1">
        <v>4</v>
      </c>
    </row>
    <row r="362" spans="1:6" x14ac:dyDescent="0.25">
      <c r="A362" s="11">
        <v>45213</v>
      </c>
      <c r="B362" s="11" t="str">
        <f>UPPER(TEXT(TblMovi[[#This Row],[Data]],"MMM"))</f>
        <v>OUT</v>
      </c>
      <c r="C362" s="1" t="str">
        <f>TEXT(TblMovi[[#This Row],[Data]],"aaaa")</f>
        <v>2023</v>
      </c>
      <c r="D362" s="1" t="s">
        <v>21</v>
      </c>
      <c r="E362" s="1" t="s">
        <v>27</v>
      </c>
      <c r="F362" s="1">
        <v>1</v>
      </c>
    </row>
    <row r="363" spans="1:6" x14ac:dyDescent="0.25">
      <c r="A363" s="11">
        <v>45213</v>
      </c>
      <c r="B363" s="11" t="str">
        <f>UPPER(TEXT(TblMovi[[#This Row],[Data]],"MMM"))</f>
        <v>OUT</v>
      </c>
      <c r="C363" s="1" t="str">
        <f>TEXT(TblMovi[[#This Row],[Data]],"aaaa")</f>
        <v>2023</v>
      </c>
      <c r="D363" s="1" t="s">
        <v>21</v>
      </c>
      <c r="E363" s="1" t="s">
        <v>92</v>
      </c>
      <c r="F363" s="1">
        <v>4</v>
      </c>
    </row>
    <row r="364" spans="1:6" x14ac:dyDescent="0.25">
      <c r="A364" s="11">
        <v>45215</v>
      </c>
      <c r="B364" s="11" t="str">
        <f>UPPER(TEXT(TblMovi[[#This Row],[Data]],"MMM"))</f>
        <v>OUT</v>
      </c>
      <c r="C364" s="1" t="str">
        <f>TEXT(TblMovi[[#This Row],[Data]],"aaaa")</f>
        <v>2023</v>
      </c>
      <c r="D364" s="1" t="s">
        <v>21</v>
      </c>
      <c r="E364" s="1" t="s">
        <v>27</v>
      </c>
      <c r="F364" s="1">
        <v>2</v>
      </c>
    </row>
    <row r="365" spans="1:6" x14ac:dyDescent="0.25">
      <c r="A365" s="11">
        <v>45215</v>
      </c>
      <c r="B365" s="11" t="str">
        <f>UPPER(TEXT(TblMovi[[#This Row],[Data]],"MMM"))</f>
        <v>OUT</v>
      </c>
      <c r="C365" s="1" t="str">
        <f>TEXT(TblMovi[[#This Row],[Data]],"aaaa")</f>
        <v>2023</v>
      </c>
      <c r="D365" s="1" t="s">
        <v>21</v>
      </c>
      <c r="E365" s="1" t="s">
        <v>75</v>
      </c>
      <c r="F365" s="1">
        <v>1</v>
      </c>
    </row>
    <row r="366" spans="1:6" x14ac:dyDescent="0.25">
      <c r="A366" s="11">
        <v>45215</v>
      </c>
      <c r="B366" s="11" t="str">
        <f>UPPER(TEXT(TblMovi[[#This Row],[Data]],"MMM"))</f>
        <v>OUT</v>
      </c>
      <c r="C366" s="1" t="str">
        <f>TEXT(TblMovi[[#This Row],[Data]],"aaaa")</f>
        <v>2023</v>
      </c>
      <c r="D366" s="1" t="s">
        <v>21</v>
      </c>
      <c r="E366" s="1" t="s">
        <v>74</v>
      </c>
      <c r="F366" s="1">
        <v>1</v>
      </c>
    </row>
    <row r="367" spans="1:6" x14ac:dyDescent="0.25">
      <c r="A367" s="11">
        <v>45215</v>
      </c>
      <c r="B367" s="11" t="str">
        <f>UPPER(TEXT(TblMovi[[#This Row],[Data]],"MMM"))</f>
        <v>OUT</v>
      </c>
      <c r="C367" s="1" t="str">
        <f>TEXT(TblMovi[[#This Row],[Data]],"aaaa")</f>
        <v>2023</v>
      </c>
      <c r="D367" s="1" t="s">
        <v>21</v>
      </c>
      <c r="E367" s="1" t="s">
        <v>0</v>
      </c>
      <c r="F367" s="1">
        <v>2</v>
      </c>
    </row>
    <row r="368" spans="1:6" x14ac:dyDescent="0.25">
      <c r="A368" s="11">
        <v>45215</v>
      </c>
      <c r="B368" s="11" t="str">
        <f>UPPER(TEXT(TblMovi[[#This Row],[Data]],"MMM"))</f>
        <v>OUT</v>
      </c>
      <c r="C368" s="1" t="str">
        <f>TEXT(TblMovi[[#This Row],[Data]],"aaaa")</f>
        <v>2023</v>
      </c>
      <c r="D368" s="1" t="s">
        <v>21</v>
      </c>
      <c r="E368" s="1" t="s">
        <v>14</v>
      </c>
      <c r="F368" s="1">
        <v>1</v>
      </c>
    </row>
    <row r="369" spans="1:6" x14ac:dyDescent="0.25">
      <c r="A369" s="11">
        <v>45215</v>
      </c>
      <c r="B369" s="11" t="str">
        <f>UPPER(TEXT(TblMovi[[#This Row],[Data]],"MMM"))</f>
        <v>OUT</v>
      </c>
      <c r="C369" s="1" t="str">
        <f>TEXT(TblMovi[[#This Row],[Data]],"aaaa")</f>
        <v>2023</v>
      </c>
      <c r="D369" s="1" t="s">
        <v>21</v>
      </c>
      <c r="E369" s="1" t="s">
        <v>74</v>
      </c>
      <c r="F369" s="1">
        <v>10</v>
      </c>
    </row>
    <row r="370" spans="1:6" x14ac:dyDescent="0.25">
      <c r="A370" s="11">
        <v>45215</v>
      </c>
      <c r="B370" s="11" t="str">
        <f>UPPER(TEXT(TblMovi[[#This Row],[Data]],"MMM"))</f>
        <v>OUT</v>
      </c>
      <c r="C370" s="1" t="str">
        <f>TEXT(TblMovi[[#This Row],[Data]],"aaaa")</f>
        <v>2023</v>
      </c>
      <c r="D370" s="1" t="s">
        <v>21</v>
      </c>
      <c r="E370" s="1" t="s">
        <v>79</v>
      </c>
      <c r="F370" s="1">
        <v>1</v>
      </c>
    </row>
    <row r="371" spans="1:6" x14ac:dyDescent="0.25">
      <c r="A371" s="11">
        <v>45215</v>
      </c>
      <c r="B371" s="11" t="str">
        <f>UPPER(TEXT(TblMovi[[#This Row],[Data]],"MMM"))</f>
        <v>OUT</v>
      </c>
      <c r="C371" s="1" t="str">
        <f>TEXT(TblMovi[[#This Row],[Data]],"aaaa")</f>
        <v>2023</v>
      </c>
      <c r="D371" s="1" t="s">
        <v>21</v>
      </c>
      <c r="E371" s="1" t="s">
        <v>169</v>
      </c>
      <c r="F371" s="1">
        <v>16</v>
      </c>
    </row>
    <row r="372" spans="1:6" x14ac:dyDescent="0.25">
      <c r="A372" s="11">
        <v>45215</v>
      </c>
      <c r="B372" s="11" t="str">
        <f>UPPER(TEXT(TblMovi[[#This Row],[Data]],"MMM"))</f>
        <v>OUT</v>
      </c>
      <c r="C372" s="1" t="str">
        <f>TEXT(TblMovi[[#This Row],[Data]],"aaaa")</f>
        <v>2023</v>
      </c>
      <c r="D372" s="1" t="s">
        <v>21</v>
      </c>
      <c r="E372" s="1" t="s">
        <v>9</v>
      </c>
      <c r="F372" s="1">
        <v>1</v>
      </c>
    </row>
    <row r="373" spans="1:6" x14ac:dyDescent="0.25">
      <c r="A373" s="11">
        <v>45215</v>
      </c>
      <c r="B373" s="11" t="str">
        <f>UPPER(TEXT(TblMovi[[#This Row],[Data]],"MMM"))</f>
        <v>OUT</v>
      </c>
      <c r="C373" s="1" t="str">
        <f>TEXT(TblMovi[[#This Row],[Data]],"aaaa")</f>
        <v>2023</v>
      </c>
      <c r="D373" s="1" t="s">
        <v>21</v>
      </c>
      <c r="E373" s="1" t="s">
        <v>95</v>
      </c>
      <c r="F373" s="1">
        <v>3</v>
      </c>
    </row>
    <row r="374" spans="1:6" x14ac:dyDescent="0.25">
      <c r="A374" s="11">
        <v>45215</v>
      </c>
      <c r="B374" s="11" t="str">
        <f>UPPER(TEXT(TblMovi[[#This Row],[Data]],"MMM"))</f>
        <v>OUT</v>
      </c>
      <c r="C374" s="1" t="str">
        <f>TEXT(TblMovi[[#This Row],[Data]],"aaaa")</f>
        <v>2023</v>
      </c>
      <c r="D374" s="1" t="s">
        <v>21</v>
      </c>
      <c r="E374" s="1" t="s">
        <v>169</v>
      </c>
      <c r="F374" s="1">
        <v>2</v>
      </c>
    </row>
    <row r="375" spans="1:6" x14ac:dyDescent="0.25">
      <c r="A375" s="11">
        <v>45215</v>
      </c>
      <c r="B375" s="11" t="str">
        <f>UPPER(TEXT(TblMovi[[#This Row],[Data]],"MMM"))</f>
        <v>OUT</v>
      </c>
      <c r="C375" s="1" t="str">
        <f>TEXT(TblMovi[[#This Row],[Data]],"aaaa")</f>
        <v>2023</v>
      </c>
      <c r="D375" s="1" t="s">
        <v>21</v>
      </c>
      <c r="E375" s="1" t="s">
        <v>94</v>
      </c>
      <c r="F375" s="1">
        <v>2</v>
      </c>
    </row>
    <row r="376" spans="1:6" x14ac:dyDescent="0.25">
      <c r="A376" s="11">
        <v>45215</v>
      </c>
      <c r="B376" s="11" t="str">
        <f>UPPER(TEXT(TblMovi[[#This Row],[Data]],"MMM"))</f>
        <v>OUT</v>
      </c>
      <c r="C376" s="1" t="str">
        <f>TEXT(TblMovi[[#This Row],[Data]],"aaaa")</f>
        <v>2023</v>
      </c>
      <c r="D376" s="1" t="s">
        <v>21</v>
      </c>
      <c r="E376" s="1" t="s">
        <v>85</v>
      </c>
      <c r="F376" s="1">
        <v>1</v>
      </c>
    </row>
    <row r="377" spans="1:6" x14ac:dyDescent="0.25">
      <c r="A377" s="11">
        <v>45215</v>
      </c>
      <c r="B377" s="11" t="str">
        <f>UPPER(TEXT(TblMovi[[#This Row],[Data]],"MMM"))</f>
        <v>OUT</v>
      </c>
      <c r="C377" s="1" t="str">
        <f>TEXT(TblMovi[[#This Row],[Data]],"aaaa")</f>
        <v>2023</v>
      </c>
      <c r="D377" s="1" t="s">
        <v>21</v>
      </c>
      <c r="E377" s="1" t="s">
        <v>12</v>
      </c>
      <c r="F377" s="1">
        <v>1</v>
      </c>
    </row>
    <row r="378" spans="1:6" x14ac:dyDescent="0.25">
      <c r="A378" s="11">
        <v>45215</v>
      </c>
      <c r="B378" s="11" t="str">
        <f>UPPER(TEXT(TblMovi[[#This Row],[Data]],"MMM"))</f>
        <v>OUT</v>
      </c>
      <c r="C378" s="1" t="str">
        <f>TEXT(TblMovi[[#This Row],[Data]],"aaaa")</f>
        <v>2023</v>
      </c>
      <c r="D378" s="1" t="s">
        <v>21</v>
      </c>
      <c r="E378" s="1" t="s">
        <v>352</v>
      </c>
      <c r="F378" s="1">
        <v>1</v>
      </c>
    </row>
    <row r="379" spans="1:6" x14ac:dyDescent="0.25">
      <c r="A379" s="11">
        <v>45215</v>
      </c>
      <c r="B379" s="11" t="str">
        <f>UPPER(TEXT(TblMovi[[#This Row],[Data]],"MMM"))</f>
        <v>OUT</v>
      </c>
      <c r="C379" s="1" t="str">
        <f>TEXT(TblMovi[[#This Row],[Data]],"aaaa")</f>
        <v>2023</v>
      </c>
      <c r="D379" s="1" t="s">
        <v>21</v>
      </c>
      <c r="E379" s="1" t="s">
        <v>352</v>
      </c>
      <c r="F379" s="1">
        <v>2</v>
      </c>
    </row>
    <row r="380" spans="1:6" x14ac:dyDescent="0.25">
      <c r="A380" s="11">
        <v>45216</v>
      </c>
      <c r="B380" s="11" t="str">
        <f>UPPER(TEXT(TblMovi[[#This Row],[Data]],"MMM"))</f>
        <v>OUT</v>
      </c>
      <c r="C380" s="1" t="str">
        <f>TEXT(TblMovi[[#This Row],[Data]],"aaaa")</f>
        <v>2023</v>
      </c>
      <c r="D380" s="1" t="s">
        <v>21</v>
      </c>
      <c r="E380" s="1" t="s">
        <v>9</v>
      </c>
      <c r="F380" s="1">
        <v>1</v>
      </c>
    </row>
    <row r="381" spans="1:6" x14ac:dyDescent="0.25">
      <c r="A381" s="11">
        <v>45216</v>
      </c>
      <c r="B381" s="11" t="str">
        <f>UPPER(TEXT(TblMovi[[#This Row],[Data]],"MMM"))</f>
        <v>OUT</v>
      </c>
      <c r="C381" s="1" t="str">
        <f>TEXT(TblMovi[[#This Row],[Data]],"aaaa")</f>
        <v>2023</v>
      </c>
      <c r="D381" s="1" t="s">
        <v>21</v>
      </c>
      <c r="E381" s="1" t="s">
        <v>77</v>
      </c>
      <c r="F381" s="1">
        <v>4</v>
      </c>
    </row>
    <row r="382" spans="1:6" x14ac:dyDescent="0.25">
      <c r="A382" s="11">
        <v>45216</v>
      </c>
      <c r="B382" s="11" t="str">
        <f>UPPER(TEXT(TblMovi[[#This Row],[Data]],"MMM"))</f>
        <v>OUT</v>
      </c>
      <c r="C382" s="1" t="str">
        <f>TEXT(TblMovi[[#This Row],[Data]],"aaaa")</f>
        <v>2023</v>
      </c>
      <c r="D382" s="1" t="s">
        <v>21</v>
      </c>
      <c r="E382" s="1" t="s">
        <v>9</v>
      </c>
      <c r="F382" s="1">
        <v>1</v>
      </c>
    </row>
    <row r="383" spans="1:6" x14ac:dyDescent="0.25">
      <c r="A383" s="11">
        <v>45216</v>
      </c>
      <c r="B383" s="11" t="str">
        <f>UPPER(TEXT(TblMovi[[#This Row],[Data]],"MMM"))</f>
        <v>OUT</v>
      </c>
      <c r="C383" s="1" t="str">
        <f>TEXT(TblMovi[[#This Row],[Data]],"aaaa")</f>
        <v>2023</v>
      </c>
      <c r="D383" s="1" t="s">
        <v>21</v>
      </c>
      <c r="E383" s="1" t="s">
        <v>9</v>
      </c>
      <c r="F383" s="1">
        <v>1</v>
      </c>
    </row>
    <row r="384" spans="1:6" x14ac:dyDescent="0.25">
      <c r="A384" s="11">
        <v>45216</v>
      </c>
      <c r="B384" s="11" t="str">
        <f>UPPER(TEXT(TblMovi[[#This Row],[Data]],"MMM"))</f>
        <v>OUT</v>
      </c>
      <c r="C384" s="1" t="str">
        <f>TEXT(TblMovi[[#This Row],[Data]],"aaaa")</f>
        <v>2023</v>
      </c>
      <c r="D384" s="1" t="s">
        <v>21</v>
      </c>
      <c r="E384" s="1" t="s">
        <v>174</v>
      </c>
      <c r="F384" s="1">
        <v>50</v>
      </c>
    </row>
    <row r="385" spans="1:6" x14ac:dyDescent="0.25">
      <c r="A385" s="11">
        <v>45216</v>
      </c>
      <c r="B385" s="11" t="str">
        <f>UPPER(TEXT(TblMovi[[#This Row],[Data]],"MMM"))</f>
        <v>OUT</v>
      </c>
      <c r="C385" s="1" t="str">
        <f>TEXT(TblMovi[[#This Row],[Data]],"aaaa")</f>
        <v>2023</v>
      </c>
      <c r="D385" s="1" t="s">
        <v>20</v>
      </c>
      <c r="E385" s="1" t="s">
        <v>174</v>
      </c>
      <c r="F385" s="1">
        <v>359</v>
      </c>
    </row>
    <row r="386" spans="1:6" x14ac:dyDescent="0.25">
      <c r="A386" s="11">
        <v>45216</v>
      </c>
      <c r="B386" s="11" t="str">
        <f>UPPER(TEXT(TblMovi[[#This Row],[Data]],"MMM"))</f>
        <v>OUT</v>
      </c>
      <c r="C386" s="1" t="str">
        <f>TEXT(TblMovi[[#This Row],[Data]],"aaaa")</f>
        <v>2023</v>
      </c>
      <c r="D386" s="1" t="s">
        <v>21</v>
      </c>
      <c r="E386" s="1" t="s">
        <v>95</v>
      </c>
      <c r="F386" s="1">
        <v>2</v>
      </c>
    </row>
    <row r="387" spans="1:6" x14ac:dyDescent="0.25">
      <c r="A387" s="11">
        <v>45216</v>
      </c>
      <c r="B387" s="11" t="str">
        <f>UPPER(TEXT(TblMovi[[#This Row],[Data]],"MMM"))</f>
        <v>OUT</v>
      </c>
      <c r="C387" s="1" t="str">
        <f>TEXT(TblMovi[[#This Row],[Data]],"aaaa")</f>
        <v>2023</v>
      </c>
      <c r="D387" s="1" t="s">
        <v>21</v>
      </c>
      <c r="E387" s="1" t="s">
        <v>0</v>
      </c>
      <c r="F387" s="1">
        <v>2</v>
      </c>
    </row>
    <row r="388" spans="1:6" x14ac:dyDescent="0.25">
      <c r="A388" s="11">
        <v>45216</v>
      </c>
      <c r="B388" s="11" t="str">
        <f>UPPER(TEXT(TblMovi[[#This Row],[Data]],"MMM"))</f>
        <v>OUT</v>
      </c>
      <c r="C388" s="1" t="str">
        <f>TEXT(TblMovi[[#This Row],[Data]],"aaaa")</f>
        <v>2023</v>
      </c>
      <c r="D388" s="1" t="s">
        <v>21</v>
      </c>
      <c r="E388" s="1" t="s">
        <v>352</v>
      </c>
      <c r="F388" s="1">
        <v>1</v>
      </c>
    </row>
    <row r="389" spans="1:6" x14ac:dyDescent="0.25">
      <c r="A389" s="11">
        <v>45217</v>
      </c>
      <c r="B389" s="11" t="str">
        <f>UPPER(TEXT(TblMovi[[#This Row],[Data]],"MMM"))</f>
        <v>OUT</v>
      </c>
      <c r="C389" s="1" t="str">
        <f>TEXT(TblMovi[[#This Row],[Data]],"aaaa")</f>
        <v>2023</v>
      </c>
      <c r="D389" s="1" t="s">
        <v>21</v>
      </c>
      <c r="E389" s="1" t="s">
        <v>330</v>
      </c>
      <c r="F389" s="1">
        <v>1</v>
      </c>
    </row>
    <row r="390" spans="1:6" x14ac:dyDescent="0.25">
      <c r="A390" s="11">
        <v>45217</v>
      </c>
      <c r="B390" s="11" t="str">
        <f>UPPER(TEXT(TblMovi[[#This Row],[Data]],"MMM"))</f>
        <v>OUT</v>
      </c>
      <c r="C390" s="1" t="str">
        <f>TEXT(TblMovi[[#This Row],[Data]],"aaaa")</f>
        <v>2023</v>
      </c>
      <c r="D390" s="1" t="s">
        <v>21</v>
      </c>
      <c r="E390" s="1" t="s">
        <v>75</v>
      </c>
      <c r="F390" s="1">
        <v>3</v>
      </c>
    </row>
    <row r="391" spans="1:6" x14ac:dyDescent="0.25">
      <c r="A391" s="11">
        <v>45217</v>
      </c>
      <c r="B391" s="11" t="str">
        <f>UPPER(TEXT(TblMovi[[#This Row],[Data]],"MMM"))</f>
        <v>OUT</v>
      </c>
      <c r="C391" s="1" t="str">
        <f>TEXT(TblMovi[[#This Row],[Data]],"aaaa")</f>
        <v>2023</v>
      </c>
      <c r="D391" s="1" t="s">
        <v>21</v>
      </c>
      <c r="E391" s="1" t="s">
        <v>27</v>
      </c>
      <c r="F391" s="1">
        <v>5</v>
      </c>
    </row>
    <row r="392" spans="1:6" x14ac:dyDescent="0.25">
      <c r="A392" s="11">
        <v>45217</v>
      </c>
      <c r="B392" s="11" t="str">
        <f>UPPER(TEXT(TblMovi[[#This Row],[Data]],"MMM"))</f>
        <v>OUT</v>
      </c>
      <c r="C392" s="1" t="str">
        <f>TEXT(TblMovi[[#This Row],[Data]],"aaaa")</f>
        <v>2023</v>
      </c>
      <c r="D392" s="1" t="s">
        <v>21</v>
      </c>
      <c r="E392" s="1" t="s">
        <v>169</v>
      </c>
      <c r="F392" s="1">
        <v>8</v>
      </c>
    </row>
    <row r="393" spans="1:6" x14ac:dyDescent="0.25">
      <c r="A393" s="11">
        <v>45217</v>
      </c>
      <c r="B393" s="11" t="str">
        <f>UPPER(TEXT(TblMovi[[#This Row],[Data]],"MMM"))</f>
        <v>OUT</v>
      </c>
      <c r="C393" s="1" t="str">
        <f>TEXT(TblMovi[[#This Row],[Data]],"aaaa")</f>
        <v>2023</v>
      </c>
      <c r="D393" s="1" t="s">
        <v>21</v>
      </c>
      <c r="E393" s="1" t="s">
        <v>330</v>
      </c>
      <c r="F393" s="1">
        <v>1</v>
      </c>
    </row>
    <row r="394" spans="1:6" x14ac:dyDescent="0.25">
      <c r="A394" s="11">
        <v>45217</v>
      </c>
      <c r="B394" s="11" t="str">
        <f>UPPER(TEXT(TblMovi[[#This Row],[Data]],"MMM"))</f>
        <v>OUT</v>
      </c>
      <c r="C394" s="1" t="str">
        <f>TEXT(TblMovi[[#This Row],[Data]],"aaaa")</f>
        <v>2023</v>
      </c>
      <c r="D394" s="1" t="s">
        <v>21</v>
      </c>
      <c r="E394" s="1" t="s">
        <v>78</v>
      </c>
      <c r="F394" s="1">
        <v>1</v>
      </c>
    </row>
    <row r="395" spans="1:6" x14ac:dyDescent="0.25">
      <c r="A395" s="11">
        <v>45217</v>
      </c>
      <c r="B395" s="11" t="str">
        <f>UPPER(TEXT(TblMovi[[#This Row],[Data]],"MMM"))</f>
        <v>OUT</v>
      </c>
      <c r="C395" s="1" t="str">
        <f>TEXT(TblMovi[[#This Row],[Data]],"aaaa")</f>
        <v>2023</v>
      </c>
      <c r="D395" s="1" t="s">
        <v>21</v>
      </c>
      <c r="E395" s="1" t="s">
        <v>1</v>
      </c>
      <c r="F395" s="1">
        <v>1</v>
      </c>
    </row>
    <row r="396" spans="1:6" x14ac:dyDescent="0.25">
      <c r="A396" s="11">
        <v>45217</v>
      </c>
      <c r="B396" s="11" t="str">
        <f>UPPER(TEXT(TblMovi[[#This Row],[Data]],"MMM"))</f>
        <v>OUT</v>
      </c>
      <c r="C396" s="1" t="str">
        <f>TEXT(TblMovi[[#This Row],[Data]],"aaaa")</f>
        <v>2023</v>
      </c>
      <c r="D396" s="1" t="s">
        <v>21</v>
      </c>
      <c r="E396" s="1" t="s">
        <v>7</v>
      </c>
      <c r="F396" s="1">
        <v>1</v>
      </c>
    </row>
    <row r="397" spans="1:6" x14ac:dyDescent="0.25">
      <c r="A397" s="11">
        <v>45217</v>
      </c>
      <c r="B397" s="11" t="str">
        <f>UPPER(TEXT(TblMovi[[#This Row],[Data]],"MMM"))</f>
        <v>OUT</v>
      </c>
      <c r="C397" s="1" t="str">
        <f>TEXT(TblMovi[[#This Row],[Data]],"aaaa")</f>
        <v>2023</v>
      </c>
      <c r="D397" s="1" t="s">
        <v>21</v>
      </c>
      <c r="E397" s="1" t="s">
        <v>89</v>
      </c>
      <c r="F397" s="1">
        <v>1</v>
      </c>
    </row>
    <row r="398" spans="1:6" x14ac:dyDescent="0.25">
      <c r="A398" s="11">
        <v>45217</v>
      </c>
      <c r="B398" s="11" t="str">
        <f>UPPER(TEXT(TblMovi[[#This Row],[Data]],"MMM"))</f>
        <v>OUT</v>
      </c>
      <c r="C398" s="1" t="str">
        <f>TEXT(TblMovi[[#This Row],[Data]],"aaaa")</f>
        <v>2023</v>
      </c>
      <c r="D398" s="1" t="s">
        <v>21</v>
      </c>
      <c r="E398" s="1" t="s">
        <v>74</v>
      </c>
      <c r="F398" s="1">
        <v>10</v>
      </c>
    </row>
    <row r="399" spans="1:6" x14ac:dyDescent="0.25">
      <c r="A399" s="11">
        <v>45217</v>
      </c>
      <c r="B399" s="11" t="str">
        <f>UPPER(TEXT(TblMovi[[#This Row],[Data]],"MMM"))</f>
        <v>OUT</v>
      </c>
      <c r="C399" s="1" t="str">
        <f>TEXT(TblMovi[[#This Row],[Data]],"aaaa")</f>
        <v>2023</v>
      </c>
      <c r="D399" s="1" t="s">
        <v>21</v>
      </c>
      <c r="E399" s="1" t="s">
        <v>91</v>
      </c>
      <c r="F399" s="1">
        <v>2</v>
      </c>
    </row>
    <row r="400" spans="1:6" x14ac:dyDescent="0.25">
      <c r="A400" s="11">
        <v>45217</v>
      </c>
      <c r="B400" s="11" t="str">
        <f>UPPER(TEXT(TblMovi[[#This Row],[Data]],"MMM"))</f>
        <v>OUT</v>
      </c>
      <c r="C400" s="1" t="str">
        <f>TEXT(TblMovi[[#This Row],[Data]],"aaaa")</f>
        <v>2023</v>
      </c>
      <c r="D400" s="1" t="s">
        <v>21</v>
      </c>
      <c r="E400" s="1" t="s">
        <v>94</v>
      </c>
      <c r="F400" s="1">
        <v>1</v>
      </c>
    </row>
    <row r="401" spans="1:6" x14ac:dyDescent="0.25">
      <c r="A401" s="11">
        <v>45217</v>
      </c>
      <c r="B401" s="11" t="str">
        <f>UPPER(TEXT(TblMovi[[#This Row],[Data]],"MMM"))</f>
        <v>OUT</v>
      </c>
      <c r="C401" s="1" t="str">
        <f>TEXT(TblMovi[[#This Row],[Data]],"aaaa")</f>
        <v>2023</v>
      </c>
      <c r="D401" s="1" t="s">
        <v>21</v>
      </c>
      <c r="E401" s="1" t="s">
        <v>14</v>
      </c>
      <c r="F401" s="1">
        <v>1</v>
      </c>
    </row>
    <row r="402" spans="1:6" x14ac:dyDescent="0.25">
      <c r="A402" s="11">
        <v>45217</v>
      </c>
      <c r="B402" s="11" t="str">
        <f>UPPER(TEXT(TblMovi[[#This Row],[Data]],"MMM"))</f>
        <v>OUT</v>
      </c>
      <c r="C402" s="1" t="str">
        <f>TEXT(TblMovi[[#This Row],[Data]],"aaaa")</f>
        <v>2023</v>
      </c>
      <c r="D402" s="1" t="s">
        <v>21</v>
      </c>
      <c r="E402" s="1" t="s">
        <v>1</v>
      </c>
      <c r="F402" s="1">
        <v>1</v>
      </c>
    </row>
    <row r="403" spans="1:6" x14ac:dyDescent="0.25">
      <c r="A403" s="11">
        <v>45217</v>
      </c>
      <c r="B403" s="11" t="str">
        <f>UPPER(TEXT(TblMovi[[#This Row],[Data]],"MMM"))</f>
        <v>OUT</v>
      </c>
      <c r="C403" s="1" t="str">
        <f>TEXT(TblMovi[[#This Row],[Data]],"aaaa")</f>
        <v>2023</v>
      </c>
      <c r="D403" s="1" t="s">
        <v>21</v>
      </c>
      <c r="E403" s="1" t="s">
        <v>0</v>
      </c>
      <c r="F403" s="1">
        <v>1</v>
      </c>
    </row>
    <row r="404" spans="1:6" x14ac:dyDescent="0.25">
      <c r="A404" s="11">
        <v>45217</v>
      </c>
      <c r="B404" s="11" t="str">
        <f>UPPER(TEXT(TblMovi[[#This Row],[Data]],"MMM"))</f>
        <v>OUT</v>
      </c>
      <c r="C404" s="1" t="str">
        <f>TEXT(TblMovi[[#This Row],[Data]],"aaaa")</f>
        <v>2023</v>
      </c>
      <c r="D404" s="1" t="s">
        <v>21</v>
      </c>
      <c r="E404" s="1" t="s">
        <v>79</v>
      </c>
      <c r="F404" s="1">
        <v>1</v>
      </c>
    </row>
    <row r="405" spans="1:6" x14ac:dyDescent="0.25">
      <c r="A405" s="11">
        <v>45217</v>
      </c>
      <c r="B405" s="11" t="str">
        <f>UPPER(TEXT(TblMovi[[#This Row],[Data]],"MMM"))</f>
        <v>OUT</v>
      </c>
      <c r="C405" s="1" t="str">
        <f>TEXT(TblMovi[[#This Row],[Data]],"aaaa")</f>
        <v>2023</v>
      </c>
      <c r="D405" s="1" t="s">
        <v>21</v>
      </c>
      <c r="E405" s="1" t="s">
        <v>74</v>
      </c>
      <c r="F405" s="1">
        <v>5</v>
      </c>
    </row>
    <row r="406" spans="1:6" x14ac:dyDescent="0.25">
      <c r="A406" s="11">
        <v>45218</v>
      </c>
      <c r="B406" s="11" t="str">
        <f>UPPER(TEXT(TblMovi[[#This Row],[Data]],"MMM"))</f>
        <v>OUT</v>
      </c>
      <c r="C406" s="1" t="str">
        <f>TEXT(TblMovi[[#This Row],[Data]],"aaaa")</f>
        <v>2023</v>
      </c>
      <c r="D406" s="1" t="s">
        <v>21</v>
      </c>
      <c r="E406" s="1" t="s">
        <v>78</v>
      </c>
      <c r="F406" s="1">
        <v>2</v>
      </c>
    </row>
    <row r="407" spans="1:6" x14ac:dyDescent="0.25">
      <c r="A407" s="11">
        <v>45218</v>
      </c>
      <c r="B407" s="11" t="str">
        <f>UPPER(TEXT(TblMovi[[#This Row],[Data]],"MMM"))</f>
        <v>OUT</v>
      </c>
      <c r="C407" s="1" t="str">
        <f>TEXT(TblMovi[[#This Row],[Data]],"aaaa")</f>
        <v>2023</v>
      </c>
      <c r="D407" s="1" t="s">
        <v>21</v>
      </c>
      <c r="E407" s="1" t="s">
        <v>27</v>
      </c>
      <c r="F407" s="1">
        <v>1</v>
      </c>
    </row>
    <row r="408" spans="1:6" x14ac:dyDescent="0.25">
      <c r="A408" s="11">
        <v>45218</v>
      </c>
      <c r="B408" s="11" t="str">
        <f>UPPER(TEXT(TblMovi[[#This Row],[Data]],"MMM"))</f>
        <v>OUT</v>
      </c>
      <c r="C408" s="1" t="str">
        <f>TEXT(TblMovi[[#This Row],[Data]],"aaaa")</f>
        <v>2023</v>
      </c>
      <c r="D408" s="1" t="s">
        <v>21</v>
      </c>
      <c r="E408" s="1" t="s">
        <v>352</v>
      </c>
      <c r="F408" s="1">
        <v>1</v>
      </c>
    </row>
    <row r="409" spans="1:6" x14ac:dyDescent="0.25">
      <c r="A409" s="11">
        <v>45218</v>
      </c>
      <c r="B409" s="11" t="str">
        <f>UPPER(TEXT(TblMovi[[#This Row],[Data]],"MMM"))</f>
        <v>OUT</v>
      </c>
      <c r="C409" s="1" t="str">
        <f>TEXT(TblMovi[[#This Row],[Data]],"aaaa")</f>
        <v>2023</v>
      </c>
      <c r="D409" s="1" t="s">
        <v>21</v>
      </c>
      <c r="E409" s="1" t="s">
        <v>50</v>
      </c>
      <c r="F409" s="1">
        <v>1</v>
      </c>
    </row>
    <row r="410" spans="1:6" x14ac:dyDescent="0.25">
      <c r="A410" s="11">
        <v>45218</v>
      </c>
      <c r="B410" s="11" t="str">
        <f>UPPER(TEXT(TblMovi[[#This Row],[Data]],"MMM"))</f>
        <v>OUT</v>
      </c>
      <c r="C410" s="1" t="str">
        <f>TEXT(TblMovi[[#This Row],[Data]],"aaaa")</f>
        <v>2023</v>
      </c>
      <c r="D410" s="1" t="s">
        <v>21</v>
      </c>
      <c r="E410" s="1" t="s">
        <v>352</v>
      </c>
      <c r="F410" s="1">
        <v>2</v>
      </c>
    </row>
    <row r="411" spans="1:6" x14ac:dyDescent="0.25">
      <c r="A411" s="11">
        <v>45218</v>
      </c>
      <c r="B411" s="11" t="str">
        <f>UPPER(TEXT(TblMovi[[#This Row],[Data]],"MMM"))</f>
        <v>OUT</v>
      </c>
      <c r="C411" s="1" t="str">
        <f>TEXT(TblMovi[[#This Row],[Data]],"aaaa")</f>
        <v>2023</v>
      </c>
      <c r="D411" s="1" t="s">
        <v>21</v>
      </c>
      <c r="E411" s="1" t="s">
        <v>105</v>
      </c>
      <c r="F411" s="1">
        <v>2</v>
      </c>
    </row>
    <row r="412" spans="1:6" x14ac:dyDescent="0.25">
      <c r="A412" s="11">
        <v>45218</v>
      </c>
      <c r="B412" s="11" t="str">
        <f>UPPER(TEXT(TblMovi[[#This Row],[Data]],"MMM"))</f>
        <v>OUT</v>
      </c>
      <c r="C412" s="1" t="str">
        <f>TEXT(TblMovi[[#This Row],[Data]],"aaaa")</f>
        <v>2023</v>
      </c>
      <c r="D412" s="1" t="s">
        <v>21</v>
      </c>
      <c r="E412" s="1" t="s">
        <v>387</v>
      </c>
      <c r="F412" s="1">
        <v>1</v>
      </c>
    </row>
    <row r="413" spans="1:6" x14ac:dyDescent="0.25">
      <c r="A413" s="11">
        <v>45219</v>
      </c>
      <c r="B413" s="11" t="str">
        <f>UPPER(TEXT(TblMovi[[#This Row],[Data]],"MMM"))</f>
        <v>OUT</v>
      </c>
      <c r="C413" s="1" t="str">
        <f>TEXT(TblMovi[[#This Row],[Data]],"aaaa")</f>
        <v>2023</v>
      </c>
      <c r="D413" s="1" t="s">
        <v>21</v>
      </c>
      <c r="E413" s="1" t="s">
        <v>9</v>
      </c>
      <c r="F413" s="1">
        <v>1</v>
      </c>
    </row>
    <row r="414" spans="1:6" x14ac:dyDescent="0.25">
      <c r="A414" s="11">
        <v>45219</v>
      </c>
      <c r="B414" s="11" t="str">
        <f>UPPER(TEXT(TblMovi[[#This Row],[Data]],"MMM"))</f>
        <v>OUT</v>
      </c>
      <c r="C414" s="1" t="str">
        <f>TEXT(TblMovi[[#This Row],[Data]],"aaaa")</f>
        <v>2023</v>
      </c>
      <c r="D414" s="1" t="s">
        <v>21</v>
      </c>
      <c r="E414" s="1" t="s">
        <v>9</v>
      </c>
      <c r="F414" s="1">
        <v>1</v>
      </c>
    </row>
    <row r="415" spans="1:6" x14ac:dyDescent="0.25">
      <c r="A415" s="11">
        <v>45219</v>
      </c>
      <c r="B415" s="11" t="str">
        <f>UPPER(TEXT(TblMovi[[#This Row],[Data]],"MMM"))</f>
        <v>OUT</v>
      </c>
      <c r="C415" s="1" t="str">
        <f>TEXT(TblMovi[[#This Row],[Data]],"aaaa")</f>
        <v>2023</v>
      </c>
      <c r="D415" s="1" t="s">
        <v>21</v>
      </c>
      <c r="E415" s="1" t="s">
        <v>78</v>
      </c>
      <c r="F415" s="1">
        <v>1</v>
      </c>
    </row>
    <row r="416" spans="1:6" x14ac:dyDescent="0.25">
      <c r="A416" s="11">
        <v>45219</v>
      </c>
      <c r="B416" s="11" t="str">
        <f>UPPER(TEXT(TblMovi[[#This Row],[Data]],"MMM"))</f>
        <v>OUT</v>
      </c>
      <c r="C416" s="1" t="str">
        <f>TEXT(TblMovi[[#This Row],[Data]],"aaaa")</f>
        <v>2023</v>
      </c>
      <c r="D416" s="1" t="s">
        <v>21</v>
      </c>
      <c r="E416" s="1" t="s">
        <v>74</v>
      </c>
      <c r="F416" s="1">
        <v>10</v>
      </c>
    </row>
    <row r="417" spans="1:6" x14ac:dyDescent="0.25">
      <c r="A417" s="11">
        <v>45219</v>
      </c>
      <c r="B417" s="11" t="str">
        <f>UPPER(TEXT(TblMovi[[#This Row],[Data]],"MMM"))</f>
        <v>OUT</v>
      </c>
      <c r="C417" s="1" t="str">
        <f>TEXT(TblMovi[[#This Row],[Data]],"aaaa")</f>
        <v>2023</v>
      </c>
      <c r="D417" s="1" t="s">
        <v>21</v>
      </c>
      <c r="E417" s="1" t="s">
        <v>77</v>
      </c>
      <c r="F417" s="1">
        <v>4</v>
      </c>
    </row>
    <row r="418" spans="1:6" x14ac:dyDescent="0.25">
      <c r="A418" s="11">
        <v>45219</v>
      </c>
      <c r="B418" s="11" t="str">
        <f>UPPER(TEXT(TblMovi[[#This Row],[Data]],"MMM"))</f>
        <v>OUT</v>
      </c>
      <c r="C418" s="1" t="str">
        <f>TEXT(TblMovi[[#This Row],[Data]],"aaaa")</f>
        <v>2023</v>
      </c>
      <c r="D418" s="1" t="s">
        <v>21</v>
      </c>
      <c r="E418" s="1" t="s">
        <v>9</v>
      </c>
      <c r="F418" s="1">
        <v>1</v>
      </c>
    </row>
    <row r="419" spans="1:6" x14ac:dyDescent="0.25">
      <c r="A419" s="11">
        <v>45219</v>
      </c>
      <c r="B419" s="11" t="str">
        <f>UPPER(TEXT(TblMovi[[#This Row],[Data]],"MMM"))</f>
        <v>OUT</v>
      </c>
      <c r="C419" s="1" t="str">
        <f>TEXT(TblMovi[[#This Row],[Data]],"aaaa")</f>
        <v>2023</v>
      </c>
      <c r="D419" s="1" t="s">
        <v>21</v>
      </c>
      <c r="E419" s="1" t="s">
        <v>27</v>
      </c>
      <c r="F419" s="1">
        <v>3</v>
      </c>
    </row>
    <row r="420" spans="1:6" x14ac:dyDescent="0.25">
      <c r="A420" s="11">
        <v>45219</v>
      </c>
      <c r="B420" s="11" t="str">
        <f>UPPER(TEXT(TblMovi[[#This Row],[Data]],"MMM"))</f>
        <v>OUT</v>
      </c>
      <c r="C420" s="1" t="str">
        <f>TEXT(TblMovi[[#This Row],[Data]],"aaaa")</f>
        <v>2023</v>
      </c>
      <c r="D420" s="1" t="s">
        <v>21</v>
      </c>
      <c r="E420" s="1" t="s">
        <v>86</v>
      </c>
      <c r="F420" s="1">
        <v>1</v>
      </c>
    </row>
    <row r="421" spans="1:6" x14ac:dyDescent="0.25">
      <c r="A421" s="11">
        <v>45219</v>
      </c>
      <c r="B421" s="11" t="str">
        <f>UPPER(TEXT(TblMovi[[#This Row],[Data]],"MMM"))</f>
        <v>OUT</v>
      </c>
      <c r="C421" s="1" t="str">
        <f>TEXT(TblMovi[[#This Row],[Data]],"aaaa")</f>
        <v>2023</v>
      </c>
      <c r="D421" s="1" t="s">
        <v>21</v>
      </c>
      <c r="E421" s="1" t="s">
        <v>75</v>
      </c>
      <c r="F421" s="1">
        <v>1</v>
      </c>
    </row>
    <row r="422" spans="1:6" x14ac:dyDescent="0.25">
      <c r="A422" s="11">
        <v>45219</v>
      </c>
      <c r="B422" s="11" t="str">
        <f>UPPER(TEXT(TblMovi[[#This Row],[Data]],"MMM"))</f>
        <v>OUT</v>
      </c>
      <c r="C422" s="1" t="str">
        <f>TEXT(TblMovi[[#This Row],[Data]],"aaaa")</f>
        <v>2023</v>
      </c>
      <c r="D422" s="1" t="s">
        <v>21</v>
      </c>
      <c r="E422" s="1" t="s">
        <v>304</v>
      </c>
      <c r="F422" s="1">
        <v>10</v>
      </c>
    </row>
    <row r="423" spans="1:6" x14ac:dyDescent="0.25">
      <c r="A423" s="11">
        <v>45219</v>
      </c>
      <c r="B423" s="11" t="str">
        <f>UPPER(TEXT(TblMovi[[#This Row],[Data]],"MMM"))</f>
        <v>OUT</v>
      </c>
      <c r="C423" s="1" t="str">
        <f>TEXT(TblMovi[[#This Row],[Data]],"aaaa")</f>
        <v>2023</v>
      </c>
      <c r="D423" s="1" t="s">
        <v>20</v>
      </c>
      <c r="E423" s="1" t="s">
        <v>75</v>
      </c>
      <c r="F423" s="1">
        <v>20</v>
      </c>
    </row>
    <row r="424" spans="1:6" x14ac:dyDescent="0.25">
      <c r="A424" s="11">
        <v>45220</v>
      </c>
      <c r="B424" s="11" t="str">
        <f>UPPER(TEXT(TblMovi[[#This Row],[Data]],"MMM"))</f>
        <v>OUT</v>
      </c>
      <c r="C424" s="1" t="str">
        <f>TEXT(TblMovi[[#This Row],[Data]],"aaaa")</f>
        <v>2023</v>
      </c>
      <c r="D424" s="11" t="s">
        <v>21</v>
      </c>
      <c r="E424" s="1" t="s">
        <v>75</v>
      </c>
      <c r="F424" s="1">
        <v>3</v>
      </c>
    </row>
    <row r="425" spans="1:6" x14ac:dyDescent="0.25">
      <c r="A425" s="11">
        <v>45220</v>
      </c>
      <c r="B425" s="11" t="str">
        <f>UPPER(TEXT(TblMovi[[#This Row],[Data]],"MMM"))</f>
        <v>OUT</v>
      </c>
      <c r="C425" s="1" t="str">
        <f>TEXT(TblMovi[[#This Row],[Data]],"aaaa")</f>
        <v>2023</v>
      </c>
      <c r="D425" s="11" t="s">
        <v>21</v>
      </c>
      <c r="E425" s="1" t="s">
        <v>330</v>
      </c>
      <c r="F425" s="1">
        <v>1</v>
      </c>
    </row>
    <row r="426" spans="1:6" x14ac:dyDescent="0.25">
      <c r="A426" s="11">
        <v>45220</v>
      </c>
      <c r="B426" s="11" t="str">
        <f>UPPER(TEXT(TblMovi[[#This Row],[Data]],"MMM"))</f>
        <v>OUT</v>
      </c>
      <c r="C426" s="1" t="str">
        <f>TEXT(TblMovi[[#This Row],[Data]],"aaaa")</f>
        <v>2023</v>
      </c>
      <c r="D426" s="11" t="s">
        <v>21</v>
      </c>
      <c r="E426" s="1" t="s">
        <v>333</v>
      </c>
      <c r="F426" s="1">
        <v>1</v>
      </c>
    </row>
    <row r="427" spans="1:6" x14ac:dyDescent="0.25">
      <c r="A427" s="11">
        <v>45222</v>
      </c>
      <c r="B427" s="11" t="str">
        <f>UPPER(TEXT(TblMovi[[#This Row],[Data]],"MMM"))</f>
        <v>OUT</v>
      </c>
      <c r="C427" s="1" t="str">
        <f>TEXT(TblMovi[[#This Row],[Data]],"aaaa")</f>
        <v>2023</v>
      </c>
      <c r="D427" s="11" t="s">
        <v>21</v>
      </c>
      <c r="E427" s="1" t="s">
        <v>74</v>
      </c>
      <c r="F427" s="1">
        <v>10</v>
      </c>
    </row>
    <row r="428" spans="1:6" x14ac:dyDescent="0.25">
      <c r="A428" s="11">
        <v>45222</v>
      </c>
      <c r="B428" s="11" t="str">
        <f>UPPER(TEXT(TblMovi[[#This Row],[Data]],"MMM"))</f>
        <v>OUT</v>
      </c>
      <c r="C428" s="1" t="str">
        <f>TEXT(TblMovi[[#This Row],[Data]],"aaaa")</f>
        <v>2023</v>
      </c>
      <c r="D428" s="11" t="s">
        <v>21</v>
      </c>
      <c r="E428" s="1" t="s">
        <v>0</v>
      </c>
      <c r="F428" s="1">
        <v>1</v>
      </c>
    </row>
    <row r="429" spans="1:6" x14ac:dyDescent="0.25">
      <c r="A429" s="11">
        <v>45222</v>
      </c>
      <c r="B429" s="11" t="str">
        <f>UPPER(TEXT(TblMovi[[#This Row],[Data]],"MMM"))</f>
        <v>OUT</v>
      </c>
      <c r="C429" s="1" t="str">
        <f>TEXT(TblMovi[[#This Row],[Data]],"aaaa")</f>
        <v>2023</v>
      </c>
      <c r="D429" s="11" t="s">
        <v>21</v>
      </c>
      <c r="E429" s="1" t="s">
        <v>1</v>
      </c>
      <c r="F429" s="1">
        <v>1</v>
      </c>
    </row>
    <row r="430" spans="1:6" x14ac:dyDescent="0.25">
      <c r="A430" s="11">
        <v>45222</v>
      </c>
      <c r="B430" s="11" t="str">
        <f>UPPER(TEXT(TblMovi[[#This Row],[Data]],"MMM"))</f>
        <v>OUT</v>
      </c>
      <c r="C430" s="1" t="str">
        <f>TEXT(TblMovi[[#This Row],[Data]],"aaaa")</f>
        <v>2023</v>
      </c>
      <c r="D430" s="11" t="s">
        <v>21</v>
      </c>
      <c r="E430" s="1" t="s">
        <v>79</v>
      </c>
      <c r="F430" s="1">
        <v>1</v>
      </c>
    </row>
    <row r="431" spans="1:6" x14ac:dyDescent="0.25">
      <c r="A431" s="11">
        <v>45222</v>
      </c>
      <c r="B431" s="11" t="str">
        <f>UPPER(TEXT(TblMovi[[#This Row],[Data]],"MMM"))</f>
        <v>OUT</v>
      </c>
      <c r="C431" s="1" t="str">
        <f>TEXT(TblMovi[[#This Row],[Data]],"aaaa")</f>
        <v>2023</v>
      </c>
      <c r="D431" s="11" t="s">
        <v>21</v>
      </c>
      <c r="E431" s="1" t="s">
        <v>335</v>
      </c>
      <c r="F431" s="1">
        <v>1</v>
      </c>
    </row>
    <row r="432" spans="1:6" x14ac:dyDescent="0.25">
      <c r="A432" s="11">
        <v>45222</v>
      </c>
      <c r="B432" s="11" t="str">
        <f>UPPER(TEXT(TblMovi[[#This Row],[Data]],"MMM"))</f>
        <v>OUT</v>
      </c>
      <c r="C432" s="1" t="str">
        <f>TEXT(TblMovi[[#This Row],[Data]],"aaaa")</f>
        <v>2023</v>
      </c>
      <c r="D432" s="11" t="s">
        <v>21</v>
      </c>
      <c r="E432" s="1" t="s">
        <v>330</v>
      </c>
      <c r="F432" s="1">
        <v>1</v>
      </c>
    </row>
    <row r="433" spans="1:6" x14ac:dyDescent="0.25">
      <c r="A433" s="11">
        <v>45222</v>
      </c>
      <c r="B433" s="11" t="str">
        <f>UPPER(TEXT(TblMovi[[#This Row],[Data]],"MMM"))</f>
        <v>OUT</v>
      </c>
      <c r="C433" s="1" t="str">
        <f>TEXT(TblMovi[[#This Row],[Data]],"aaaa")</f>
        <v>2023</v>
      </c>
      <c r="D433" s="11" t="s">
        <v>21</v>
      </c>
      <c r="E433" s="1" t="s">
        <v>352</v>
      </c>
      <c r="F433" s="1">
        <v>2</v>
      </c>
    </row>
    <row r="434" spans="1:6" x14ac:dyDescent="0.25">
      <c r="A434" s="11">
        <v>45222</v>
      </c>
      <c r="B434" s="11" t="str">
        <f>UPPER(TEXT(TblMovi[[#This Row],[Data]],"MMM"))</f>
        <v>OUT</v>
      </c>
      <c r="C434" s="1" t="str">
        <f>TEXT(TblMovi[[#This Row],[Data]],"aaaa")</f>
        <v>2023</v>
      </c>
      <c r="D434" s="11" t="s">
        <v>21</v>
      </c>
      <c r="E434" s="1" t="s">
        <v>46</v>
      </c>
      <c r="F434" s="1">
        <v>12</v>
      </c>
    </row>
    <row r="435" spans="1:6" x14ac:dyDescent="0.25">
      <c r="A435" s="11">
        <v>45222</v>
      </c>
      <c r="B435" s="11" t="str">
        <f>UPPER(TEXT(TblMovi[[#This Row],[Data]],"MMM"))</f>
        <v>OUT</v>
      </c>
      <c r="C435" s="1" t="str">
        <f>TEXT(TblMovi[[#This Row],[Data]],"aaaa")</f>
        <v>2023</v>
      </c>
      <c r="D435" s="11" t="s">
        <v>21</v>
      </c>
      <c r="E435" s="1" t="s">
        <v>51</v>
      </c>
      <c r="F435" s="1">
        <v>1</v>
      </c>
    </row>
    <row r="436" spans="1:6" x14ac:dyDescent="0.25">
      <c r="A436" s="11">
        <v>45222</v>
      </c>
      <c r="B436" s="11" t="str">
        <f>UPPER(TEXT(TblMovi[[#This Row],[Data]],"MMM"))</f>
        <v>OUT</v>
      </c>
      <c r="C436" s="1" t="str">
        <f>TEXT(TblMovi[[#This Row],[Data]],"aaaa")</f>
        <v>2023</v>
      </c>
      <c r="D436" s="11" t="s">
        <v>21</v>
      </c>
      <c r="E436" s="1" t="s">
        <v>307</v>
      </c>
      <c r="F436" s="1">
        <v>1</v>
      </c>
    </row>
    <row r="437" spans="1:6" x14ac:dyDescent="0.25">
      <c r="A437" s="11">
        <v>45222</v>
      </c>
      <c r="B437" s="11" t="str">
        <f>UPPER(TEXT(TblMovi[[#This Row],[Data]],"MMM"))</f>
        <v>OUT</v>
      </c>
      <c r="C437" s="1" t="str">
        <f>TEXT(TblMovi[[#This Row],[Data]],"aaaa")</f>
        <v>2023</v>
      </c>
      <c r="D437" s="11" t="s">
        <v>21</v>
      </c>
      <c r="E437" s="1" t="s">
        <v>306</v>
      </c>
      <c r="F437" s="1">
        <v>1</v>
      </c>
    </row>
    <row r="438" spans="1:6" x14ac:dyDescent="0.25">
      <c r="A438" s="11">
        <v>45222</v>
      </c>
      <c r="B438" s="11" t="str">
        <f>UPPER(TEXT(TblMovi[[#This Row],[Data]],"MMM"))</f>
        <v>OUT</v>
      </c>
      <c r="C438" s="1" t="str">
        <f>TEXT(TblMovi[[#This Row],[Data]],"aaaa")</f>
        <v>2023</v>
      </c>
      <c r="D438" s="11" t="s">
        <v>21</v>
      </c>
      <c r="E438" s="1" t="s">
        <v>2</v>
      </c>
      <c r="F438" s="1">
        <v>1</v>
      </c>
    </row>
    <row r="439" spans="1:6" x14ac:dyDescent="0.25">
      <c r="A439" s="11">
        <v>45222</v>
      </c>
      <c r="B439" s="11" t="str">
        <f>UPPER(TEXT(TblMovi[[#This Row],[Data]],"MMM"))</f>
        <v>OUT</v>
      </c>
      <c r="C439" s="1" t="str">
        <f>TEXT(TblMovi[[#This Row],[Data]],"aaaa")</f>
        <v>2023</v>
      </c>
      <c r="D439" s="1" t="s">
        <v>20</v>
      </c>
      <c r="E439" s="1" t="s">
        <v>335</v>
      </c>
      <c r="F439" s="1">
        <v>1</v>
      </c>
    </row>
    <row r="440" spans="1:6" x14ac:dyDescent="0.25">
      <c r="A440" s="11">
        <v>45223</v>
      </c>
      <c r="B440" s="11" t="str">
        <f>UPPER(TEXT(TblMovi[[#This Row],[Data]],"MMM"))</f>
        <v>OUT</v>
      </c>
      <c r="C440" s="1" t="str">
        <f>TEXT(TblMovi[[#This Row],[Data]],"aaaa")</f>
        <v>2023</v>
      </c>
      <c r="D440" s="11" t="s">
        <v>21</v>
      </c>
      <c r="E440" s="1" t="s">
        <v>33</v>
      </c>
      <c r="F440" s="1">
        <v>1</v>
      </c>
    </row>
    <row r="441" spans="1:6" x14ac:dyDescent="0.25">
      <c r="A441" s="11">
        <v>45223</v>
      </c>
      <c r="B441" s="11" t="str">
        <f>UPPER(TEXT(TblMovi[[#This Row],[Data]],"MMM"))</f>
        <v>OUT</v>
      </c>
      <c r="C441" s="1" t="str">
        <f>TEXT(TblMovi[[#This Row],[Data]],"aaaa")</f>
        <v>2023</v>
      </c>
      <c r="D441" s="11" t="s">
        <v>21</v>
      </c>
      <c r="E441" s="1" t="s">
        <v>75</v>
      </c>
      <c r="F441" s="1">
        <v>2</v>
      </c>
    </row>
    <row r="442" spans="1:6" x14ac:dyDescent="0.25">
      <c r="A442" s="11">
        <v>45223</v>
      </c>
      <c r="B442" s="11" t="str">
        <f>UPPER(TEXT(TblMovi[[#This Row],[Data]],"MMM"))</f>
        <v>OUT</v>
      </c>
      <c r="C442" s="1" t="str">
        <f>TEXT(TblMovi[[#This Row],[Data]],"aaaa")</f>
        <v>2023</v>
      </c>
      <c r="D442" s="11" t="s">
        <v>20</v>
      </c>
      <c r="E442" s="1" t="s">
        <v>95</v>
      </c>
      <c r="F442" s="1">
        <v>50</v>
      </c>
    </row>
    <row r="443" spans="1:6" x14ac:dyDescent="0.25">
      <c r="A443" s="11">
        <v>45223</v>
      </c>
      <c r="B443" s="11" t="str">
        <f>UPPER(TEXT(TblMovi[[#This Row],[Data]],"MMM"))</f>
        <v>OUT</v>
      </c>
      <c r="C443" s="1" t="str">
        <f>TEXT(TblMovi[[#This Row],[Data]],"aaaa")</f>
        <v>2023</v>
      </c>
      <c r="D443" s="11" t="s">
        <v>21</v>
      </c>
      <c r="E443" s="1" t="s">
        <v>95</v>
      </c>
      <c r="F443" s="1">
        <v>10</v>
      </c>
    </row>
    <row r="444" spans="1:6" x14ac:dyDescent="0.25">
      <c r="A444" s="11">
        <v>45223</v>
      </c>
      <c r="B444" s="11" t="str">
        <f>UPPER(TEXT(TblMovi[[#This Row],[Data]],"MMM"))</f>
        <v>OUT</v>
      </c>
      <c r="C444" s="1" t="str">
        <f>TEXT(TblMovi[[#This Row],[Data]],"aaaa")</f>
        <v>2023</v>
      </c>
      <c r="D444" s="11" t="s">
        <v>20</v>
      </c>
      <c r="E444" s="1" t="s">
        <v>95</v>
      </c>
      <c r="F444" s="1">
        <v>50</v>
      </c>
    </row>
    <row r="445" spans="1:6" x14ac:dyDescent="0.25">
      <c r="A445" s="11">
        <v>45224</v>
      </c>
      <c r="B445" s="11" t="str">
        <f>UPPER(TEXT(TblMovi[[#This Row],[Data]],"MMM"))</f>
        <v>OUT</v>
      </c>
      <c r="C445" s="1" t="str">
        <f>TEXT(TblMovi[[#This Row],[Data]],"aaaa")</f>
        <v>2023</v>
      </c>
      <c r="D445" s="1" t="s">
        <v>21</v>
      </c>
      <c r="E445" s="1" t="s">
        <v>169</v>
      </c>
      <c r="F445" s="1">
        <v>4</v>
      </c>
    </row>
    <row r="446" spans="1:6" x14ac:dyDescent="0.25">
      <c r="A446" s="11">
        <v>45224</v>
      </c>
      <c r="B446" s="11" t="str">
        <f>UPPER(TEXT(TblMovi[[#This Row],[Data]],"MMM"))</f>
        <v>OUT</v>
      </c>
      <c r="C446" s="1" t="str">
        <f>TEXT(TblMovi[[#This Row],[Data]],"aaaa")</f>
        <v>2023</v>
      </c>
      <c r="D446" s="1" t="s">
        <v>21</v>
      </c>
      <c r="E446" s="1" t="s">
        <v>352</v>
      </c>
      <c r="F446" s="1">
        <v>4</v>
      </c>
    </row>
    <row r="447" spans="1:6" x14ac:dyDescent="0.25">
      <c r="A447" s="11">
        <v>45224</v>
      </c>
      <c r="B447" s="11" t="str">
        <f>UPPER(TEXT(TblMovi[[#This Row],[Data]],"MMM"))</f>
        <v>OUT</v>
      </c>
      <c r="C447" s="1" t="str">
        <f>TEXT(TblMovi[[#This Row],[Data]],"aaaa")</f>
        <v>2023</v>
      </c>
      <c r="D447" s="1" t="s">
        <v>21</v>
      </c>
      <c r="E447" s="1" t="s">
        <v>75</v>
      </c>
      <c r="F447" s="1">
        <v>6</v>
      </c>
    </row>
    <row r="448" spans="1:6" x14ac:dyDescent="0.25">
      <c r="A448" s="11">
        <v>45224</v>
      </c>
      <c r="B448" s="11" t="str">
        <f>UPPER(TEXT(TblMovi[[#This Row],[Data]],"MMM"))</f>
        <v>OUT</v>
      </c>
      <c r="C448" s="1" t="str">
        <f>TEXT(TblMovi[[#This Row],[Data]],"aaaa")</f>
        <v>2023</v>
      </c>
      <c r="D448" s="1" t="s">
        <v>21</v>
      </c>
      <c r="E448" s="1" t="s">
        <v>14</v>
      </c>
      <c r="F448" s="1">
        <v>1</v>
      </c>
    </row>
    <row r="449" spans="1:6" x14ac:dyDescent="0.25">
      <c r="A449" s="11">
        <v>45224</v>
      </c>
      <c r="B449" s="11" t="str">
        <f>UPPER(TEXT(TblMovi[[#This Row],[Data]],"MMM"))</f>
        <v>OUT</v>
      </c>
      <c r="C449" s="1" t="str">
        <f>TEXT(TblMovi[[#This Row],[Data]],"aaaa")</f>
        <v>2023</v>
      </c>
      <c r="D449" s="1" t="s">
        <v>21</v>
      </c>
      <c r="E449" s="1" t="s">
        <v>330</v>
      </c>
      <c r="F449" s="1">
        <v>1</v>
      </c>
    </row>
    <row r="450" spans="1:6" x14ac:dyDescent="0.25">
      <c r="A450" s="11">
        <v>45224</v>
      </c>
      <c r="B450" s="11" t="str">
        <f>UPPER(TEXT(TblMovi[[#This Row],[Data]],"MMM"))</f>
        <v>OUT</v>
      </c>
      <c r="C450" s="1" t="str">
        <f>TEXT(TblMovi[[#This Row],[Data]],"aaaa")</f>
        <v>2023</v>
      </c>
      <c r="D450" s="1" t="s">
        <v>21</v>
      </c>
      <c r="E450" s="1" t="s">
        <v>95</v>
      </c>
      <c r="F450" s="1">
        <v>1</v>
      </c>
    </row>
    <row r="451" spans="1:6" x14ac:dyDescent="0.25">
      <c r="A451" s="11">
        <v>45224</v>
      </c>
      <c r="B451" s="11" t="str">
        <f>UPPER(TEXT(TblMovi[[#This Row],[Data]],"MMM"))</f>
        <v>OUT</v>
      </c>
      <c r="C451" s="1" t="str">
        <f>TEXT(TblMovi[[#This Row],[Data]],"aaaa")</f>
        <v>2023</v>
      </c>
      <c r="D451" s="1" t="s">
        <v>20</v>
      </c>
      <c r="E451" s="1" t="s">
        <v>387</v>
      </c>
      <c r="F451" s="1">
        <v>1</v>
      </c>
    </row>
    <row r="452" spans="1:6" x14ac:dyDescent="0.25">
      <c r="A452" s="11">
        <v>45224</v>
      </c>
      <c r="B452" s="11" t="str">
        <f>UPPER(TEXT(TblMovi[[#This Row],[Data]],"MMM"))</f>
        <v>OUT</v>
      </c>
      <c r="C452" s="1" t="str">
        <f>TEXT(TblMovi[[#This Row],[Data]],"aaaa")</f>
        <v>2023</v>
      </c>
      <c r="D452" s="1" t="s">
        <v>21</v>
      </c>
      <c r="E452" s="1" t="s">
        <v>352</v>
      </c>
      <c r="F452" s="1">
        <v>1</v>
      </c>
    </row>
    <row r="453" spans="1:6" x14ac:dyDescent="0.25">
      <c r="A453" s="11">
        <v>45224</v>
      </c>
      <c r="B453" s="11" t="str">
        <f>UPPER(TEXT(TblMovi[[#This Row],[Data]],"MMM"))</f>
        <v>OUT</v>
      </c>
      <c r="C453" s="1" t="str">
        <f>TEXT(TblMovi[[#This Row],[Data]],"aaaa")</f>
        <v>2023</v>
      </c>
      <c r="D453" s="1" t="s">
        <v>21</v>
      </c>
      <c r="E453" s="1" t="s">
        <v>75</v>
      </c>
      <c r="F453" s="1">
        <v>5</v>
      </c>
    </row>
    <row r="454" spans="1:6" x14ac:dyDescent="0.25">
      <c r="A454" s="11">
        <v>45224</v>
      </c>
      <c r="B454" s="11" t="str">
        <f>UPPER(TEXT(TblMovi[[#This Row],[Data]],"MMM"))</f>
        <v>OUT</v>
      </c>
      <c r="C454" s="1" t="str">
        <f>TEXT(TblMovi[[#This Row],[Data]],"aaaa")</f>
        <v>2023</v>
      </c>
      <c r="D454" s="1" t="s">
        <v>21</v>
      </c>
      <c r="E454" s="1" t="s">
        <v>0</v>
      </c>
      <c r="F454" s="1">
        <v>4</v>
      </c>
    </row>
    <row r="455" spans="1:6" x14ac:dyDescent="0.25">
      <c r="A455" s="11">
        <v>45224</v>
      </c>
      <c r="B455" s="11" t="str">
        <f>UPPER(TEXT(TblMovi[[#This Row],[Data]],"MMM"))</f>
        <v>OUT</v>
      </c>
      <c r="C455" s="1" t="str">
        <f>TEXT(TblMovi[[#This Row],[Data]],"aaaa")</f>
        <v>2023</v>
      </c>
      <c r="D455" s="1" t="s">
        <v>21</v>
      </c>
      <c r="E455" s="1" t="s">
        <v>1</v>
      </c>
      <c r="F455" s="1">
        <v>4</v>
      </c>
    </row>
    <row r="456" spans="1:6" x14ac:dyDescent="0.25">
      <c r="A456" s="11">
        <v>45224</v>
      </c>
      <c r="B456" s="11" t="str">
        <f>UPPER(TEXT(TblMovi[[#This Row],[Data]],"MMM"))</f>
        <v>OUT</v>
      </c>
      <c r="C456" s="1" t="str">
        <f>TEXT(TblMovi[[#This Row],[Data]],"aaaa")</f>
        <v>2023</v>
      </c>
      <c r="D456" s="1" t="s">
        <v>21</v>
      </c>
      <c r="E456" s="1" t="s">
        <v>94</v>
      </c>
      <c r="F456" s="1">
        <v>4</v>
      </c>
    </row>
    <row r="457" spans="1:6" x14ac:dyDescent="0.25">
      <c r="A457" s="11">
        <v>45224</v>
      </c>
      <c r="B457" s="11" t="str">
        <f>UPPER(TEXT(TblMovi[[#This Row],[Data]],"MMM"))</f>
        <v>OUT</v>
      </c>
      <c r="C457" s="1" t="str">
        <f>TEXT(TblMovi[[#This Row],[Data]],"aaaa")</f>
        <v>2023</v>
      </c>
      <c r="D457" s="1" t="s">
        <v>21</v>
      </c>
      <c r="E457" s="1" t="s">
        <v>14</v>
      </c>
      <c r="F457" s="1">
        <v>4</v>
      </c>
    </row>
    <row r="458" spans="1:6" x14ac:dyDescent="0.25">
      <c r="A458" s="11">
        <v>45224</v>
      </c>
      <c r="B458" s="11" t="str">
        <f>UPPER(TEXT(TblMovi[[#This Row],[Data]],"MMM"))</f>
        <v>OUT</v>
      </c>
      <c r="C458" s="1" t="str">
        <f>TEXT(TblMovi[[#This Row],[Data]],"aaaa")</f>
        <v>2023</v>
      </c>
      <c r="D458" s="1" t="s">
        <v>21</v>
      </c>
      <c r="E458" s="1" t="s">
        <v>333</v>
      </c>
      <c r="F458" s="1">
        <v>4</v>
      </c>
    </row>
    <row r="459" spans="1:6" x14ac:dyDescent="0.25">
      <c r="A459" s="11">
        <v>45224</v>
      </c>
      <c r="B459" s="11" t="str">
        <f>UPPER(TEXT(TblMovi[[#This Row],[Data]],"MMM"))</f>
        <v>OUT</v>
      </c>
      <c r="C459" s="1" t="str">
        <f>TEXT(TblMovi[[#This Row],[Data]],"aaaa")</f>
        <v>2023</v>
      </c>
      <c r="D459" s="1" t="s">
        <v>21</v>
      </c>
      <c r="E459" s="1" t="s">
        <v>2</v>
      </c>
      <c r="F459" s="1">
        <v>4</v>
      </c>
    </row>
    <row r="460" spans="1:6" x14ac:dyDescent="0.25">
      <c r="A460" s="11">
        <v>45224</v>
      </c>
      <c r="B460" s="11" t="str">
        <f>UPPER(TEXT(TblMovi[[#This Row],[Data]],"MMM"))</f>
        <v>OUT</v>
      </c>
      <c r="C460" s="1" t="str">
        <f>TEXT(TblMovi[[#This Row],[Data]],"aaaa")</f>
        <v>2023</v>
      </c>
      <c r="D460" s="1" t="s">
        <v>21</v>
      </c>
      <c r="E460" s="1" t="s">
        <v>79</v>
      </c>
      <c r="F460" s="1">
        <v>4</v>
      </c>
    </row>
    <row r="461" spans="1:6" x14ac:dyDescent="0.25">
      <c r="A461" s="11">
        <v>45225</v>
      </c>
      <c r="B461" s="11" t="str">
        <f>UPPER(TEXT(TblMovi[[#This Row],[Data]],"MMM"))</f>
        <v>OUT</v>
      </c>
      <c r="C461" s="1" t="str">
        <f>TEXT(TblMovi[[#This Row],[Data]],"aaaa")</f>
        <v>2023</v>
      </c>
      <c r="D461" s="1" t="s">
        <v>21</v>
      </c>
      <c r="E461" s="1" t="s">
        <v>9</v>
      </c>
      <c r="F461" s="1">
        <v>1</v>
      </c>
    </row>
    <row r="462" spans="1:6" x14ac:dyDescent="0.25">
      <c r="A462" s="11">
        <v>45225</v>
      </c>
      <c r="B462" s="11" t="str">
        <f>UPPER(TEXT(TblMovi[[#This Row],[Data]],"MMM"))</f>
        <v>OUT</v>
      </c>
      <c r="C462" s="1" t="str">
        <f>TEXT(TblMovi[[#This Row],[Data]],"aaaa")</f>
        <v>2023</v>
      </c>
      <c r="D462" s="1" t="s">
        <v>21</v>
      </c>
      <c r="E462" s="1" t="s">
        <v>78</v>
      </c>
      <c r="F462" s="1">
        <v>1</v>
      </c>
    </row>
    <row r="463" spans="1:6" x14ac:dyDescent="0.25">
      <c r="A463" s="11">
        <v>45225</v>
      </c>
      <c r="B463" s="11" t="str">
        <f>UPPER(TEXT(TblMovi[[#This Row],[Data]],"MMM"))</f>
        <v>OUT</v>
      </c>
      <c r="C463" s="1" t="str">
        <f>TEXT(TblMovi[[#This Row],[Data]],"aaaa")</f>
        <v>2023</v>
      </c>
      <c r="D463" s="1" t="s">
        <v>21</v>
      </c>
      <c r="E463" s="1" t="s">
        <v>74</v>
      </c>
      <c r="F463" s="1">
        <v>10</v>
      </c>
    </row>
    <row r="464" spans="1:6" x14ac:dyDescent="0.25">
      <c r="A464" s="11">
        <v>45225</v>
      </c>
      <c r="B464" s="11" t="str">
        <f>UPPER(TEXT(TblMovi[[#This Row],[Data]],"MMM"))</f>
        <v>OUT</v>
      </c>
      <c r="C464" s="1" t="str">
        <f>TEXT(TblMovi[[#This Row],[Data]],"aaaa")</f>
        <v>2023</v>
      </c>
      <c r="D464" s="1" t="s">
        <v>21</v>
      </c>
      <c r="E464" s="1" t="s">
        <v>95</v>
      </c>
      <c r="F464" s="1">
        <v>5</v>
      </c>
    </row>
    <row r="465" spans="1:6" x14ac:dyDescent="0.25">
      <c r="A465" s="11">
        <v>45225</v>
      </c>
      <c r="B465" s="11" t="str">
        <f>UPPER(TEXT(TblMovi[[#This Row],[Data]],"MMM"))</f>
        <v>OUT</v>
      </c>
      <c r="C465" s="1" t="str">
        <f>TEXT(TblMovi[[#This Row],[Data]],"aaaa")</f>
        <v>2023</v>
      </c>
      <c r="D465" s="1" t="s">
        <v>21</v>
      </c>
      <c r="E465" s="1" t="s">
        <v>1</v>
      </c>
      <c r="F465" s="1">
        <v>1</v>
      </c>
    </row>
    <row r="466" spans="1:6" x14ac:dyDescent="0.25">
      <c r="A466" s="11">
        <v>45225</v>
      </c>
      <c r="B466" s="11" t="str">
        <f>UPPER(TEXT(TblMovi[[#This Row],[Data]],"MMM"))</f>
        <v>OUT</v>
      </c>
      <c r="C466" s="1" t="str">
        <f>TEXT(TblMovi[[#This Row],[Data]],"aaaa")</f>
        <v>2023</v>
      </c>
      <c r="D466" s="1" t="s">
        <v>21</v>
      </c>
      <c r="E466" s="1" t="s">
        <v>387</v>
      </c>
      <c r="F466" s="1">
        <v>1</v>
      </c>
    </row>
    <row r="467" spans="1:6" x14ac:dyDescent="0.25">
      <c r="A467" s="11">
        <v>45225</v>
      </c>
      <c r="B467" s="11" t="str">
        <f>UPPER(TEXT(TblMovi[[#This Row],[Data]],"MMM"))</f>
        <v>OUT</v>
      </c>
      <c r="C467" s="1" t="str">
        <f>TEXT(TblMovi[[#This Row],[Data]],"aaaa")</f>
        <v>2023</v>
      </c>
      <c r="D467" s="1" t="s">
        <v>21</v>
      </c>
      <c r="E467" s="1" t="s">
        <v>81</v>
      </c>
      <c r="F467" s="1">
        <v>1</v>
      </c>
    </row>
    <row r="468" spans="1:6" x14ac:dyDescent="0.25">
      <c r="A468" s="12">
        <v>45226</v>
      </c>
      <c r="B468" s="11" t="str">
        <f>UPPER(TEXT(TblMovi[[#This Row],[Data]],"MMM"))</f>
        <v>OUT</v>
      </c>
      <c r="C468" s="1" t="str">
        <f>TEXT(TblMovi[[#This Row],[Data]],"aaaa")</f>
        <v>2023</v>
      </c>
      <c r="D468" s="3" t="s">
        <v>20</v>
      </c>
      <c r="E468" s="3" t="s">
        <v>387</v>
      </c>
      <c r="F468" s="3">
        <v>1</v>
      </c>
    </row>
    <row r="469" spans="1:6" x14ac:dyDescent="0.25">
      <c r="A469" s="11">
        <v>45226</v>
      </c>
      <c r="B469" s="11" t="str">
        <f>UPPER(TEXT(TblMovi[[#This Row],[Data]],"MMM"))</f>
        <v>OUT</v>
      </c>
      <c r="C469" s="1" t="str">
        <f>TEXT(TblMovi[[#This Row],[Data]],"aaaa")</f>
        <v>2023</v>
      </c>
      <c r="D469" s="1" t="s">
        <v>20</v>
      </c>
      <c r="E469" s="1" t="s">
        <v>313</v>
      </c>
      <c r="F469" s="1">
        <v>20</v>
      </c>
    </row>
    <row r="470" spans="1:6" x14ac:dyDescent="0.25">
      <c r="A470" s="11">
        <v>45227</v>
      </c>
      <c r="B470" s="11" t="str">
        <f>UPPER(TEXT(TblMovi[[#This Row],[Data]],"MMM"))</f>
        <v>OUT</v>
      </c>
      <c r="C470" s="1" t="str">
        <f>TEXT(TblMovi[[#This Row],[Data]],"aaaa")</f>
        <v>2023</v>
      </c>
      <c r="D470" s="1" t="s">
        <v>21</v>
      </c>
      <c r="E470" s="1" t="s">
        <v>28</v>
      </c>
      <c r="F470" s="1">
        <v>1</v>
      </c>
    </row>
    <row r="471" spans="1:6" x14ac:dyDescent="0.25">
      <c r="A471" s="11">
        <v>45227</v>
      </c>
      <c r="B471" s="11" t="str">
        <f>UPPER(TEXT(TblMovi[[#This Row],[Data]],"MMM"))</f>
        <v>OUT</v>
      </c>
      <c r="C471" s="1" t="str">
        <f>TEXT(TblMovi[[#This Row],[Data]],"aaaa")</f>
        <v>2023</v>
      </c>
      <c r="D471" s="1" t="s">
        <v>21</v>
      </c>
      <c r="E471" s="1" t="s">
        <v>27</v>
      </c>
      <c r="F471" s="1">
        <v>1</v>
      </c>
    </row>
    <row r="472" spans="1:6" x14ac:dyDescent="0.25">
      <c r="A472" s="11">
        <v>45227</v>
      </c>
      <c r="B472" s="11" t="str">
        <f>UPPER(TEXT(TblMovi[[#This Row],[Data]],"MMM"))</f>
        <v>OUT</v>
      </c>
      <c r="C472" s="1" t="str">
        <f>TEXT(TblMovi[[#This Row],[Data]],"aaaa")</f>
        <v>2023</v>
      </c>
      <c r="D472" s="1" t="s">
        <v>20</v>
      </c>
      <c r="E472" s="1" t="s">
        <v>95</v>
      </c>
      <c r="F472" s="1">
        <v>250</v>
      </c>
    </row>
    <row r="473" spans="1:6" x14ac:dyDescent="0.25">
      <c r="A473" s="11">
        <v>45227</v>
      </c>
      <c r="B473" s="11" t="str">
        <f>UPPER(TEXT(TblMovi[[#This Row],[Data]],"MMM"))</f>
        <v>OUT</v>
      </c>
      <c r="C473" s="1" t="str">
        <f>TEXT(TblMovi[[#This Row],[Data]],"aaaa")</f>
        <v>2023</v>
      </c>
      <c r="D473" s="1" t="s">
        <v>21</v>
      </c>
      <c r="E473" s="1" t="s">
        <v>46</v>
      </c>
      <c r="F473" s="1">
        <v>12</v>
      </c>
    </row>
    <row r="474" spans="1:6" x14ac:dyDescent="0.25">
      <c r="A474" s="12">
        <v>45227</v>
      </c>
      <c r="B474" s="11" t="str">
        <f>UPPER(TEXT(TblMovi[[#This Row],[Data]],"MMM"))</f>
        <v>OUT</v>
      </c>
      <c r="C474" s="1" t="str">
        <f>TEXT(TblMovi[[#This Row],[Data]],"aaaa")</f>
        <v>2023</v>
      </c>
      <c r="D474" s="3" t="s">
        <v>20</v>
      </c>
      <c r="E474" s="3" t="s">
        <v>75</v>
      </c>
      <c r="F474" s="3">
        <v>250</v>
      </c>
    </row>
    <row r="475" spans="1:6" x14ac:dyDescent="0.25">
      <c r="A475" s="12">
        <v>45227</v>
      </c>
      <c r="B475" s="11" t="str">
        <f>UPPER(TEXT(TblMovi[[#This Row],[Data]],"MMM"))</f>
        <v>OUT</v>
      </c>
      <c r="C475" s="1" t="str">
        <f>TEXT(TblMovi[[#This Row],[Data]],"aaaa")</f>
        <v>2023</v>
      </c>
      <c r="D475" s="3" t="s">
        <v>21</v>
      </c>
      <c r="E475" s="3" t="s">
        <v>47</v>
      </c>
      <c r="F475" s="3">
        <v>1</v>
      </c>
    </row>
    <row r="476" spans="1:6" x14ac:dyDescent="0.25">
      <c r="A476" s="11">
        <v>45229</v>
      </c>
      <c r="B476" s="11" t="str">
        <f>UPPER(TEXT(TblMovi[[#This Row],[Data]],"MMM"))</f>
        <v>OUT</v>
      </c>
      <c r="C476" s="1" t="str">
        <f>TEXT(TblMovi[[#This Row],[Data]],"aaaa")</f>
        <v>2023</v>
      </c>
      <c r="D476" s="1" t="s">
        <v>21</v>
      </c>
      <c r="E476" s="1" t="s">
        <v>94</v>
      </c>
      <c r="F476" s="1">
        <v>2</v>
      </c>
    </row>
    <row r="477" spans="1:6" x14ac:dyDescent="0.25">
      <c r="A477" s="11">
        <v>45229</v>
      </c>
      <c r="B477" s="11" t="str">
        <f>UPPER(TEXT(TblMovi[[#This Row],[Data]],"MMM"))</f>
        <v>OUT</v>
      </c>
      <c r="C477" s="1" t="str">
        <f>TEXT(TblMovi[[#This Row],[Data]],"aaaa")</f>
        <v>2023</v>
      </c>
      <c r="D477" s="1" t="s">
        <v>21</v>
      </c>
      <c r="E477" s="1" t="s">
        <v>0</v>
      </c>
      <c r="F477" s="1">
        <v>1</v>
      </c>
    </row>
    <row r="478" spans="1:6" x14ac:dyDescent="0.25">
      <c r="A478" s="12">
        <v>45229</v>
      </c>
      <c r="B478" s="11" t="str">
        <f>UPPER(TEXT(TblMovi[[#This Row],[Data]],"MMM"))</f>
        <v>OUT</v>
      </c>
      <c r="C478" s="1" t="str">
        <f>TEXT(TblMovi[[#This Row],[Data]],"aaaa")</f>
        <v>2023</v>
      </c>
      <c r="D478" s="3" t="s">
        <v>21</v>
      </c>
      <c r="E478" s="3" t="s">
        <v>74</v>
      </c>
      <c r="F478" s="3">
        <v>10</v>
      </c>
    </row>
    <row r="479" spans="1:6" x14ac:dyDescent="0.25">
      <c r="A479" s="11">
        <v>45229</v>
      </c>
      <c r="B479" s="11" t="str">
        <f>UPPER(TEXT(TblMovi[[#This Row],[Data]],"MMM"))</f>
        <v>OUT</v>
      </c>
      <c r="C479" s="1" t="str">
        <f>TEXT(TblMovi[[#This Row],[Data]],"aaaa")</f>
        <v>2023</v>
      </c>
      <c r="D479" s="1" t="s">
        <v>21</v>
      </c>
      <c r="E479" s="1" t="s">
        <v>77</v>
      </c>
      <c r="F479" s="1">
        <v>5</v>
      </c>
    </row>
    <row r="480" spans="1:6" x14ac:dyDescent="0.25">
      <c r="A480" s="11">
        <v>45229</v>
      </c>
      <c r="B480" s="11" t="str">
        <f>UPPER(TEXT(TblMovi[[#This Row],[Data]],"MMM"))</f>
        <v>OUT</v>
      </c>
      <c r="C480" s="1" t="str">
        <f>TEXT(TblMovi[[#This Row],[Data]],"aaaa")</f>
        <v>2023</v>
      </c>
      <c r="D480" s="1" t="s">
        <v>21</v>
      </c>
      <c r="E480" s="1" t="s">
        <v>9</v>
      </c>
      <c r="F480" s="1">
        <v>1</v>
      </c>
    </row>
    <row r="481" spans="1:6" x14ac:dyDescent="0.25">
      <c r="A481" s="11">
        <v>45229</v>
      </c>
      <c r="B481" s="11" t="str">
        <f>UPPER(TEXT(TblMovi[[#This Row],[Data]],"MMM"))</f>
        <v>OUT</v>
      </c>
      <c r="C481" s="1" t="str">
        <f>TEXT(TblMovi[[#This Row],[Data]],"aaaa")</f>
        <v>2023</v>
      </c>
      <c r="D481" s="1" t="s">
        <v>21</v>
      </c>
      <c r="E481" s="1" t="s">
        <v>95</v>
      </c>
      <c r="F481" s="1">
        <v>5</v>
      </c>
    </row>
    <row r="482" spans="1:6" x14ac:dyDescent="0.25">
      <c r="A482" s="11">
        <v>45229</v>
      </c>
      <c r="B482" s="11" t="str">
        <f>UPPER(TEXT(TblMovi[[#This Row],[Data]],"MMM"))</f>
        <v>OUT</v>
      </c>
      <c r="C482" s="1" t="str">
        <f>TEXT(TblMovi[[#This Row],[Data]],"aaaa")</f>
        <v>2023</v>
      </c>
      <c r="D482" s="1" t="s">
        <v>21</v>
      </c>
      <c r="E482" s="1" t="s">
        <v>330</v>
      </c>
      <c r="F482" s="1">
        <v>1</v>
      </c>
    </row>
    <row r="483" spans="1:6" x14ac:dyDescent="0.25">
      <c r="A483" s="11">
        <v>45229</v>
      </c>
      <c r="B483" s="11" t="str">
        <f>UPPER(TEXT(TblMovi[[#This Row],[Data]],"MMM"))</f>
        <v>OUT</v>
      </c>
      <c r="C483" s="1" t="str">
        <f>TEXT(TblMovi[[#This Row],[Data]],"aaaa")</f>
        <v>2023</v>
      </c>
      <c r="D483" s="1" t="s">
        <v>21</v>
      </c>
      <c r="E483" s="1" t="s">
        <v>14</v>
      </c>
      <c r="F483" s="1">
        <v>1</v>
      </c>
    </row>
    <row r="484" spans="1:6" x14ac:dyDescent="0.25">
      <c r="A484" s="11">
        <v>45229</v>
      </c>
      <c r="B484" s="11" t="str">
        <f>UPPER(TEXT(TblMovi[[#This Row],[Data]],"MMM"))</f>
        <v>OUT</v>
      </c>
      <c r="C484" s="1" t="str">
        <f>TEXT(TblMovi[[#This Row],[Data]],"aaaa")</f>
        <v>2023</v>
      </c>
      <c r="D484" s="1" t="s">
        <v>21</v>
      </c>
      <c r="E484" s="1" t="s">
        <v>169</v>
      </c>
      <c r="F484" s="1">
        <v>2</v>
      </c>
    </row>
    <row r="485" spans="1:6" x14ac:dyDescent="0.25">
      <c r="A485" s="11">
        <v>45229</v>
      </c>
      <c r="B485" s="11" t="str">
        <f>UPPER(TEXT(TblMovi[[#This Row],[Data]],"MMM"))</f>
        <v>OUT</v>
      </c>
      <c r="C485" s="1" t="str">
        <f>TEXT(TblMovi[[#This Row],[Data]],"aaaa")</f>
        <v>2023</v>
      </c>
      <c r="D485" s="1" t="s">
        <v>21</v>
      </c>
      <c r="E485" s="1" t="s">
        <v>169</v>
      </c>
      <c r="F485" s="1">
        <v>4</v>
      </c>
    </row>
    <row r="486" spans="1:6" x14ac:dyDescent="0.25">
      <c r="A486" s="11">
        <v>45229</v>
      </c>
      <c r="B486" s="11" t="str">
        <f>UPPER(TEXT(TblMovi[[#This Row],[Data]],"MMM"))</f>
        <v>OUT</v>
      </c>
      <c r="C486" s="1" t="str">
        <f>TEXT(TblMovi[[#This Row],[Data]],"aaaa")</f>
        <v>2023</v>
      </c>
      <c r="D486" s="1" t="s">
        <v>21</v>
      </c>
      <c r="E486" s="1" t="s">
        <v>85</v>
      </c>
      <c r="F486" s="1">
        <v>1</v>
      </c>
    </row>
    <row r="487" spans="1:6" x14ac:dyDescent="0.25">
      <c r="A487" s="11">
        <v>45230</v>
      </c>
      <c r="B487" s="11" t="str">
        <f>UPPER(TEXT(TblMovi[[#This Row],[Data]],"MMM"))</f>
        <v>OUT</v>
      </c>
      <c r="C487" s="1" t="str">
        <f>TEXT(TblMovi[[#This Row],[Data]],"aaaa")</f>
        <v>2023</v>
      </c>
      <c r="D487" s="1" t="s">
        <v>21</v>
      </c>
      <c r="E487" s="1" t="s">
        <v>0</v>
      </c>
      <c r="F487" s="1">
        <v>2</v>
      </c>
    </row>
    <row r="488" spans="1:6" x14ac:dyDescent="0.25">
      <c r="A488" s="11">
        <v>45230</v>
      </c>
      <c r="B488" s="11" t="str">
        <f>UPPER(TEXT(TblMovi[[#This Row],[Data]],"MMM"))</f>
        <v>OUT</v>
      </c>
      <c r="C488" s="1" t="str">
        <f>TEXT(TblMovi[[#This Row],[Data]],"aaaa")</f>
        <v>2023</v>
      </c>
      <c r="D488" s="1" t="s">
        <v>21</v>
      </c>
      <c r="E488" s="1" t="s">
        <v>14</v>
      </c>
      <c r="F488" s="1">
        <v>1</v>
      </c>
    </row>
    <row r="489" spans="1:6" x14ac:dyDescent="0.25">
      <c r="A489" s="11">
        <v>45230</v>
      </c>
      <c r="B489" s="11" t="str">
        <f>UPPER(TEXT(TblMovi[[#This Row],[Data]],"MMM"))</f>
        <v>OUT</v>
      </c>
      <c r="C489" s="1" t="str">
        <f>TEXT(TblMovi[[#This Row],[Data]],"aaaa")</f>
        <v>2023</v>
      </c>
      <c r="D489" s="1" t="s">
        <v>21</v>
      </c>
      <c r="E489" s="1" t="s">
        <v>352</v>
      </c>
      <c r="F489" s="1">
        <v>1</v>
      </c>
    </row>
    <row r="490" spans="1:6" x14ac:dyDescent="0.25">
      <c r="A490" s="11">
        <v>45230</v>
      </c>
      <c r="B490" s="11" t="str">
        <f>UPPER(TEXT(TblMovi[[#This Row],[Data]],"MMM"))</f>
        <v>OUT</v>
      </c>
      <c r="C490" s="1" t="str">
        <f>TEXT(TblMovi[[#This Row],[Data]],"aaaa")</f>
        <v>2023</v>
      </c>
      <c r="D490" s="1" t="s">
        <v>21</v>
      </c>
      <c r="E490" s="1" t="s">
        <v>27</v>
      </c>
      <c r="F490" s="1">
        <v>1</v>
      </c>
    </row>
    <row r="491" spans="1:6" x14ac:dyDescent="0.25">
      <c r="A491" s="11">
        <v>45230</v>
      </c>
      <c r="B491" s="11" t="str">
        <f>UPPER(TEXT(TblMovi[[#This Row],[Data]],"MMM"))</f>
        <v>OUT</v>
      </c>
      <c r="C491" s="1" t="str">
        <f>TEXT(TblMovi[[#This Row],[Data]],"aaaa")</f>
        <v>2023</v>
      </c>
      <c r="D491" s="1" t="s">
        <v>21</v>
      </c>
      <c r="E491" s="1" t="s">
        <v>9</v>
      </c>
      <c r="F491" s="1">
        <v>1</v>
      </c>
    </row>
    <row r="492" spans="1:6" x14ac:dyDescent="0.25">
      <c r="A492" s="11">
        <v>45230</v>
      </c>
      <c r="B492" s="11" t="str">
        <f>UPPER(TEXT(TblMovi[[#This Row],[Data]],"MMM"))</f>
        <v>OUT</v>
      </c>
      <c r="C492" s="1" t="str">
        <f>TEXT(TblMovi[[#This Row],[Data]],"aaaa")</f>
        <v>2023</v>
      </c>
      <c r="D492" s="1" t="s">
        <v>21</v>
      </c>
      <c r="E492" s="1" t="s">
        <v>75</v>
      </c>
      <c r="F492" s="1">
        <v>6</v>
      </c>
    </row>
    <row r="493" spans="1:6" x14ac:dyDescent="0.25">
      <c r="A493" s="11">
        <v>45230</v>
      </c>
      <c r="B493" s="11" t="str">
        <f>UPPER(TEXT(TblMovi[[#This Row],[Data]],"MMM"))</f>
        <v>OUT</v>
      </c>
      <c r="C493" s="1" t="str">
        <f>TEXT(TblMovi[[#This Row],[Data]],"aaaa")</f>
        <v>2023</v>
      </c>
      <c r="D493" s="1" t="s">
        <v>21</v>
      </c>
      <c r="E493" s="1" t="s">
        <v>1</v>
      </c>
      <c r="F493" s="1">
        <v>1</v>
      </c>
    </row>
    <row r="494" spans="1:6" x14ac:dyDescent="0.25">
      <c r="A494" s="11">
        <v>45230</v>
      </c>
      <c r="B494" s="11" t="str">
        <f>UPPER(TEXT(TblMovi[[#This Row],[Data]],"MMM"))</f>
        <v>OUT</v>
      </c>
      <c r="C494" s="1" t="str">
        <f>TEXT(TblMovi[[#This Row],[Data]],"aaaa")</f>
        <v>2023</v>
      </c>
      <c r="D494" s="1" t="s">
        <v>21</v>
      </c>
      <c r="E494" s="1" t="s">
        <v>74</v>
      </c>
      <c r="F494" s="1">
        <v>1</v>
      </c>
    </row>
    <row r="495" spans="1:6" x14ac:dyDescent="0.25">
      <c r="A495" s="11">
        <v>45230</v>
      </c>
      <c r="B495" s="11" t="str">
        <f>UPPER(TEXT(TblMovi[[#This Row],[Data]],"MMM"))</f>
        <v>OUT</v>
      </c>
      <c r="C495" s="1" t="str">
        <f>TEXT(TblMovi[[#This Row],[Data]],"aaaa")</f>
        <v>2023</v>
      </c>
      <c r="D495" s="1" t="s">
        <v>21</v>
      </c>
      <c r="E495" s="1" t="s">
        <v>352</v>
      </c>
      <c r="F495" s="1">
        <v>1</v>
      </c>
    </row>
    <row r="496" spans="1:6" x14ac:dyDescent="0.25">
      <c r="A496" s="11">
        <v>45230</v>
      </c>
      <c r="B496" s="11" t="str">
        <f>UPPER(TEXT(TblMovi[[#This Row],[Data]],"MMM"))</f>
        <v>OUT</v>
      </c>
      <c r="C496" s="1" t="str">
        <f>TEXT(TblMovi[[#This Row],[Data]],"aaaa")</f>
        <v>2023</v>
      </c>
      <c r="D496" s="1" t="s">
        <v>20</v>
      </c>
      <c r="E496" s="1" t="s">
        <v>312</v>
      </c>
      <c r="F496" s="1">
        <v>3</v>
      </c>
    </row>
    <row r="497" spans="1:6" x14ac:dyDescent="0.25">
      <c r="A497" s="11">
        <v>45230</v>
      </c>
      <c r="B497" s="11" t="str">
        <f>UPPER(TEXT(TblMovi[[#This Row],[Data]],"MMM"))</f>
        <v>OUT</v>
      </c>
      <c r="C497" s="1" t="str">
        <f>TEXT(TblMovi[[#This Row],[Data]],"aaaa")</f>
        <v>2023</v>
      </c>
      <c r="D497" s="1" t="s">
        <v>21</v>
      </c>
      <c r="E497" s="1" t="s">
        <v>312</v>
      </c>
      <c r="F497" s="1">
        <v>1</v>
      </c>
    </row>
    <row r="498" spans="1:6" x14ac:dyDescent="0.25">
      <c r="A498" s="11">
        <v>45230</v>
      </c>
      <c r="B498" s="11" t="str">
        <f>UPPER(TEXT(TblMovi[[#This Row],[Data]],"MMM"))</f>
        <v>OUT</v>
      </c>
      <c r="C498" s="1" t="str">
        <f>TEXT(TblMovi[[#This Row],[Data]],"aaaa")</f>
        <v>2023</v>
      </c>
      <c r="D498" s="1" t="s">
        <v>21</v>
      </c>
      <c r="E498" s="1" t="s">
        <v>9</v>
      </c>
      <c r="F498" s="1">
        <v>2</v>
      </c>
    </row>
    <row r="499" spans="1:6" x14ac:dyDescent="0.25">
      <c r="A499" s="11">
        <v>45231</v>
      </c>
      <c r="B499" s="11" t="str">
        <f>UPPER(TEXT(TblMovi[[#This Row],[Data]],"MMM"))</f>
        <v>NOV</v>
      </c>
      <c r="C499" s="1" t="str">
        <f>TEXT(TblMovi[[#This Row],[Data]],"aaaa")</f>
        <v>2023</v>
      </c>
      <c r="D499" s="1" t="s">
        <v>21</v>
      </c>
      <c r="E499" s="1" t="s">
        <v>9</v>
      </c>
      <c r="F499" s="1">
        <v>1</v>
      </c>
    </row>
    <row r="500" spans="1:6" x14ac:dyDescent="0.25">
      <c r="A500" s="11">
        <v>45231</v>
      </c>
      <c r="B500" s="11" t="str">
        <f>UPPER(TEXT(TblMovi[[#This Row],[Data]],"MMM"))</f>
        <v>NOV</v>
      </c>
      <c r="C500" s="1" t="str">
        <f>TEXT(TblMovi[[#This Row],[Data]],"aaaa")</f>
        <v>2023</v>
      </c>
      <c r="D500" s="1" t="s">
        <v>20</v>
      </c>
      <c r="E500" s="1" t="s">
        <v>316</v>
      </c>
      <c r="F500" s="1">
        <v>1</v>
      </c>
    </row>
    <row r="501" spans="1:6" x14ac:dyDescent="0.25">
      <c r="A501" s="11">
        <v>45231</v>
      </c>
      <c r="B501" s="11" t="str">
        <f>UPPER(TEXT(TblMovi[[#This Row],[Data]],"MMM"))</f>
        <v>NOV</v>
      </c>
      <c r="C501" s="1" t="str">
        <f>TEXT(TblMovi[[#This Row],[Data]],"aaaa")</f>
        <v>2023</v>
      </c>
      <c r="D501" s="1" t="s">
        <v>21</v>
      </c>
      <c r="E501" s="1" t="s">
        <v>330</v>
      </c>
      <c r="F501" s="1">
        <v>1</v>
      </c>
    </row>
    <row r="502" spans="1:6" x14ac:dyDescent="0.25">
      <c r="A502" s="11">
        <v>45231</v>
      </c>
      <c r="B502" s="11" t="str">
        <f>UPPER(TEXT(TblMovi[[#This Row],[Data]],"MMM"))</f>
        <v>NOV</v>
      </c>
      <c r="C502" s="1" t="str">
        <f>TEXT(TblMovi[[#This Row],[Data]],"aaaa")</f>
        <v>2023</v>
      </c>
      <c r="D502" s="1" t="s">
        <v>21</v>
      </c>
      <c r="E502" s="1" t="s">
        <v>9</v>
      </c>
      <c r="F502" s="1">
        <v>1</v>
      </c>
    </row>
    <row r="503" spans="1:6" x14ac:dyDescent="0.25">
      <c r="A503" s="11">
        <v>45231</v>
      </c>
      <c r="B503" s="11" t="str">
        <f>UPPER(TEXT(TblMovi[[#This Row],[Data]],"MMM"))</f>
        <v>NOV</v>
      </c>
      <c r="C503" s="1" t="str">
        <f>TEXT(TblMovi[[#This Row],[Data]],"aaaa")</f>
        <v>2023</v>
      </c>
      <c r="D503" s="1" t="s">
        <v>21</v>
      </c>
      <c r="E503" s="1" t="s">
        <v>14</v>
      </c>
      <c r="F503" s="1">
        <v>1</v>
      </c>
    </row>
    <row r="504" spans="1:6" x14ac:dyDescent="0.25">
      <c r="A504" s="11">
        <v>45231</v>
      </c>
      <c r="B504" s="11" t="str">
        <f>UPPER(TEXT(TblMovi[[#This Row],[Data]],"MMM"))</f>
        <v>NOV</v>
      </c>
      <c r="C504" s="1" t="str">
        <f>TEXT(TblMovi[[#This Row],[Data]],"aaaa")</f>
        <v>2023</v>
      </c>
      <c r="D504" s="1" t="s">
        <v>21</v>
      </c>
      <c r="E504" s="1" t="s">
        <v>94</v>
      </c>
      <c r="F504" s="1">
        <v>1</v>
      </c>
    </row>
    <row r="505" spans="1:6" x14ac:dyDescent="0.25">
      <c r="A505" s="11">
        <v>45231</v>
      </c>
      <c r="B505" s="11" t="str">
        <f>UPPER(TEXT(TblMovi[[#This Row],[Data]],"MMM"))</f>
        <v>NOV</v>
      </c>
      <c r="C505" s="1" t="str">
        <f>TEXT(TblMovi[[#This Row],[Data]],"aaaa")</f>
        <v>2023</v>
      </c>
      <c r="D505" s="1" t="s">
        <v>21</v>
      </c>
      <c r="E505" s="1" t="s">
        <v>78</v>
      </c>
      <c r="F505" s="1">
        <v>1</v>
      </c>
    </row>
    <row r="506" spans="1:6" x14ac:dyDescent="0.25">
      <c r="A506" s="11">
        <v>45231</v>
      </c>
      <c r="B506" s="11" t="str">
        <f>UPPER(TEXT(TblMovi[[#This Row],[Data]],"MMM"))</f>
        <v>NOV</v>
      </c>
      <c r="C506" s="1" t="str">
        <f>TEXT(TblMovi[[#This Row],[Data]],"aaaa")</f>
        <v>2023</v>
      </c>
      <c r="D506" s="1" t="s">
        <v>21</v>
      </c>
      <c r="E506" s="1" t="s">
        <v>74</v>
      </c>
      <c r="F506" s="1">
        <v>9</v>
      </c>
    </row>
    <row r="507" spans="1:6" x14ac:dyDescent="0.25">
      <c r="A507" s="11">
        <v>45231</v>
      </c>
      <c r="B507" s="11" t="str">
        <f>UPPER(TEXT(TblMovi[[#This Row],[Data]],"MMM"))</f>
        <v>NOV</v>
      </c>
      <c r="C507" s="1" t="str">
        <f>TEXT(TblMovi[[#This Row],[Data]],"aaaa")</f>
        <v>2023</v>
      </c>
      <c r="D507" s="1" t="s">
        <v>21</v>
      </c>
      <c r="E507" s="1" t="s">
        <v>352</v>
      </c>
      <c r="F507" s="1">
        <v>1</v>
      </c>
    </row>
    <row r="508" spans="1:6" x14ac:dyDescent="0.25">
      <c r="A508" s="11">
        <v>45231</v>
      </c>
      <c r="B508" s="11" t="str">
        <f>UPPER(TEXT(TblMovi[[#This Row],[Data]],"MMM"))</f>
        <v>NOV</v>
      </c>
      <c r="C508" s="1" t="str">
        <f>TEXT(TblMovi[[#This Row],[Data]],"aaaa")</f>
        <v>2023</v>
      </c>
      <c r="D508" s="1" t="s">
        <v>21</v>
      </c>
      <c r="E508" s="1" t="s">
        <v>2</v>
      </c>
      <c r="F508" s="1">
        <v>1</v>
      </c>
    </row>
    <row r="509" spans="1:6" x14ac:dyDescent="0.25">
      <c r="A509" s="11">
        <v>45231</v>
      </c>
      <c r="B509" s="11" t="str">
        <f>UPPER(TEXT(TblMovi[[#This Row],[Data]],"MMM"))</f>
        <v>NOV</v>
      </c>
      <c r="C509" s="1" t="str">
        <f>TEXT(TblMovi[[#This Row],[Data]],"aaaa")</f>
        <v>2023</v>
      </c>
      <c r="D509" s="1" t="s">
        <v>21</v>
      </c>
      <c r="E509" s="1" t="s">
        <v>1</v>
      </c>
      <c r="F509" s="1">
        <v>2</v>
      </c>
    </row>
    <row r="510" spans="1:6" x14ac:dyDescent="0.25">
      <c r="A510" s="11">
        <v>45231</v>
      </c>
      <c r="B510" s="11" t="str">
        <f>UPPER(TEXT(TblMovi[[#This Row],[Data]],"MMM"))</f>
        <v>NOV</v>
      </c>
      <c r="C510" s="1" t="str">
        <f>TEXT(TblMovi[[#This Row],[Data]],"aaaa")</f>
        <v>2023</v>
      </c>
      <c r="D510" s="1" t="s">
        <v>21</v>
      </c>
      <c r="E510" s="1" t="s">
        <v>0</v>
      </c>
      <c r="F510" s="1">
        <v>1</v>
      </c>
    </row>
    <row r="511" spans="1:6" x14ac:dyDescent="0.25">
      <c r="A511" s="11">
        <v>45231</v>
      </c>
      <c r="B511" s="11" t="str">
        <f>UPPER(TEXT(TblMovi[[#This Row],[Data]],"MMM"))</f>
        <v>NOV</v>
      </c>
      <c r="C511" s="1" t="str">
        <f>TEXT(TblMovi[[#This Row],[Data]],"aaaa")</f>
        <v>2023</v>
      </c>
      <c r="D511" s="1" t="s">
        <v>21</v>
      </c>
      <c r="E511" s="1" t="s">
        <v>14</v>
      </c>
      <c r="F511" s="1">
        <v>1</v>
      </c>
    </row>
    <row r="512" spans="1:6" x14ac:dyDescent="0.25">
      <c r="A512" s="11">
        <v>45231</v>
      </c>
      <c r="B512" s="11" t="str">
        <f>UPPER(TEXT(TblMovi[[#This Row],[Data]],"MMM"))</f>
        <v>NOV</v>
      </c>
      <c r="C512" s="1" t="str">
        <f>TEXT(TblMovi[[#This Row],[Data]],"aaaa")</f>
        <v>2023</v>
      </c>
      <c r="D512" s="1" t="s">
        <v>21</v>
      </c>
      <c r="E512" s="1" t="s">
        <v>75</v>
      </c>
      <c r="F512" s="1">
        <v>1</v>
      </c>
    </row>
    <row r="513" spans="1:6" x14ac:dyDescent="0.25">
      <c r="A513" s="11">
        <v>45231</v>
      </c>
      <c r="B513" s="11" t="str">
        <f>UPPER(TEXT(TblMovi[[#This Row],[Data]],"MMM"))</f>
        <v>NOV</v>
      </c>
      <c r="C513" s="1" t="str">
        <f>TEXT(TblMovi[[#This Row],[Data]],"aaaa")</f>
        <v>2023</v>
      </c>
      <c r="D513" s="1" t="s">
        <v>21</v>
      </c>
      <c r="E513" s="1" t="s">
        <v>75</v>
      </c>
      <c r="F513" s="1">
        <v>5</v>
      </c>
    </row>
    <row r="514" spans="1:6" x14ac:dyDescent="0.25">
      <c r="A514" s="12">
        <v>45231</v>
      </c>
      <c r="B514" s="11" t="str">
        <f>UPPER(TEXT(TblMovi[[#This Row],[Data]],"MMM"))</f>
        <v>NOV</v>
      </c>
      <c r="C514" s="1" t="str">
        <f>TEXT(TblMovi[[#This Row],[Data]],"aaaa")</f>
        <v>2023</v>
      </c>
      <c r="D514" s="3" t="s">
        <v>21</v>
      </c>
      <c r="E514" s="3" t="s">
        <v>319</v>
      </c>
      <c r="F514" s="3">
        <v>1</v>
      </c>
    </row>
    <row r="515" spans="1:6" x14ac:dyDescent="0.25">
      <c r="A515" s="11">
        <v>45232</v>
      </c>
      <c r="B515" s="11" t="str">
        <f>UPPER(TEXT(TblMovi[[#This Row],[Data]],"MMM"))</f>
        <v>NOV</v>
      </c>
      <c r="C515" s="1" t="str">
        <f>TEXT(TblMovi[[#This Row],[Data]],"aaaa")</f>
        <v>2023</v>
      </c>
      <c r="D515" s="1" t="s">
        <v>21</v>
      </c>
      <c r="E515" s="1" t="s">
        <v>319</v>
      </c>
      <c r="F515" s="1">
        <v>1</v>
      </c>
    </row>
    <row r="516" spans="1:6" x14ac:dyDescent="0.25">
      <c r="A516" s="11">
        <v>45232</v>
      </c>
      <c r="B516" s="11" t="str">
        <f>UPPER(TEXT(TblMovi[[#This Row],[Data]],"MMM"))</f>
        <v>NOV</v>
      </c>
      <c r="C516" s="1" t="str">
        <f>TEXT(TblMovi[[#This Row],[Data]],"aaaa")</f>
        <v>2023</v>
      </c>
      <c r="D516" s="1" t="s">
        <v>21</v>
      </c>
      <c r="E516" s="1" t="s">
        <v>319</v>
      </c>
      <c r="F516" s="1">
        <v>1</v>
      </c>
    </row>
    <row r="517" spans="1:6" x14ac:dyDescent="0.25">
      <c r="A517" s="12">
        <v>45232</v>
      </c>
      <c r="B517" s="11" t="str">
        <f>UPPER(TEXT(TblMovi[[#This Row],[Data]],"MMM"))</f>
        <v>NOV</v>
      </c>
      <c r="C517" s="1" t="str">
        <f>TEXT(TblMovi[[#This Row],[Data]],"aaaa")</f>
        <v>2023</v>
      </c>
      <c r="D517" s="3" t="s">
        <v>21</v>
      </c>
      <c r="E517" s="3" t="s">
        <v>27</v>
      </c>
      <c r="F517" s="3">
        <v>1</v>
      </c>
    </row>
    <row r="518" spans="1:6" x14ac:dyDescent="0.25">
      <c r="A518" s="11">
        <v>45233</v>
      </c>
      <c r="B518" s="11" t="str">
        <f>UPPER(TEXT(TblMovi[[#This Row],[Data]],"MMM"))</f>
        <v>NOV</v>
      </c>
      <c r="C518" s="1" t="str">
        <f>TEXT(TblMovi[[#This Row],[Data]],"aaaa")</f>
        <v>2023</v>
      </c>
      <c r="D518" s="1" t="s">
        <v>21</v>
      </c>
      <c r="E518" s="1" t="s">
        <v>9</v>
      </c>
      <c r="F518" s="1">
        <v>1</v>
      </c>
    </row>
    <row r="519" spans="1:6" x14ac:dyDescent="0.25">
      <c r="A519" s="11">
        <v>45233</v>
      </c>
      <c r="B519" s="11" t="str">
        <f>UPPER(TEXT(TblMovi[[#This Row],[Data]],"MMM"))</f>
        <v>NOV</v>
      </c>
      <c r="C519" s="1" t="str">
        <f>TEXT(TblMovi[[#This Row],[Data]],"aaaa")</f>
        <v>2023</v>
      </c>
      <c r="D519" s="1" t="s">
        <v>21</v>
      </c>
      <c r="E519" s="1" t="s">
        <v>95</v>
      </c>
      <c r="F519" s="1">
        <v>5</v>
      </c>
    </row>
    <row r="520" spans="1:6" x14ac:dyDescent="0.25">
      <c r="A520" s="11">
        <v>45233</v>
      </c>
      <c r="B520" s="11" t="str">
        <f>UPPER(TEXT(TblMovi[[#This Row],[Data]],"MMM"))</f>
        <v>NOV</v>
      </c>
      <c r="C520" s="1" t="str">
        <f>TEXT(TblMovi[[#This Row],[Data]],"aaaa")</f>
        <v>2023</v>
      </c>
      <c r="D520" s="1" t="s">
        <v>21</v>
      </c>
      <c r="E520" s="1" t="s">
        <v>9</v>
      </c>
      <c r="F520" s="1">
        <v>1</v>
      </c>
    </row>
    <row r="521" spans="1:6" x14ac:dyDescent="0.25">
      <c r="A521" s="11">
        <v>45233</v>
      </c>
      <c r="B521" s="11" t="str">
        <f>UPPER(TEXT(TblMovi[[#This Row],[Data]],"MMM"))</f>
        <v>NOV</v>
      </c>
      <c r="C521" s="1" t="str">
        <f>TEXT(TblMovi[[#This Row],[Data]],"aaaa")</f>
        <v>2023</v>
      </c>
      <c r="D521" s="1" t="s">
        <v>21</v>
      </c>
      <c r="E521" s="1" t="s">
        <v>319</v>
      </c>
      <c r="F521" s="1">
        <v>1</v>
      </c>
    </row>
    <row r="522" spans="1:6" x14ac:dyDescent="0.25">
      <c r="A522" s="11">
        <v>45233</v>
      </c>
      <c r="B522" s="11" t="str">
        <f>UPPER(TEXT(TblMovi[[#This Row],[Data]],"MMM"))</f>
        <v>NOV</v>
      </c>
      <c r="C522" s="1" t="str">
        <f>TEXT(TblMovi[[#This Row],[Data]],"aaaa")</f>
        <v>2023</v>
      </c>
      <c r="D522" s="1" t="s">
        <v>21</v>
      </c>
      <c r="E522" s="1" t="s">
        <v>169</v>
      </c>
      <c r="F522" s="1">
        <v>4</v>
      </c>
    </row>
    <row r="523" spans="1:6" x14ac:dyDescent="0.25">
      <c r="A523" s="12">
        <v>45233</v>
      </c>
      <c r="B523" s="11" t="str">
        <f>UPPER(TEXT(TblMovi[[#This Row],[Data]],"MMM"))</f>
        <v>NOV</v>
      </c>
      <c r="C523" s="1" t="str">
        <f>TEXT(TblMovi[[#This Row],[Data]],"aaaa")</f>
        <v>2023</v>
      </c>
      <c r="D523" s="3" t="s">
        <v>21</v>
      </c>
      <c r="E523" s="3" t="s">
        <v>9</v>
      </c>
      <c r="F523" s="3">
        <v>1</v>
      </c>
    </row>
    <row r="524" spans="1:6" x14ac:dyDescent="0.25">
      <c r="A524" s="11">
        <v>45234</v>
      </c>
      <c r="B524" s="11" t="str">
        <f>UPPER(TEXT(TblMovi[[#This Row],[Data]],"MMM"))</f>
        <v>NOV</v>
      </c>
      <c r="C524" s="1" t="str">
        <f>TEXT(TblMovi[[#This Row],[Data]],"aaaa")</f>
        <v>2023</v>
      </c>
      <c r="D524" s="1" t="s">
        <v>21</v>
      </c>
      <c r="E524" s="1" t="s">
        <v>9</v>
      </c>
      <c r="F524" s="1">
        <v>1</v>
      </c>
    </row>
    <row r="525" spans="1:6" x14ac:dyDescent="0.25">
      <c r="A525" s="11">
        <v>45234</v>
      </c>
      <c r="B525" s="11" t="str">
        <f>UPPER(TEXT(TblMovi[[#This Row],[Data]],"MMM"))</f>
        <v>NOV</v>
      </c>
      <c r="C525" s="1" t="str">
        <f>TEXT(TblMovi[[#This Row],[Data]],"aaaa")</f>
        <v>2023</v>
      </c>
      <c r="D525" s="1" t="s">
        <v>21</v>
      </c>
      <c r="E525" s="1" t="s">
        <v>319</v>
      </c>
      <c r="F525" s="1">
        <v>1</v>
      </c>
    </row>
    <row r="526" spans="1:6" x14ac:dyDescent="0.25">
      <c r="A526" s="11">
        <v>45234</v>
      </c>
      <c r="B526" s="11" t="str">
        <f>UPPER(TEXT(TblMovi[[#This Row],[Data]],"MMM"))</f>
        <v>NOV</v>
      </c>
      <c r="C526" s="1" t="str">
        <f>TEXT(TblMovi[[#This Row],[Data]],"aaaa")</f>
        <v>2023</v>
      </c>
      <c r="D526" s="1" t="s">
        <v>21</v>
      </c>
      <c r="E526" s="1" t="s">
        <v>9</v>
      </c>
      <c r="F526" s="1">
        <v>1</v>
      </c>
    </row>
    <row r="527" spans="1:6" x14ac:dyDescent="0.25">
      <c r="A527" s="11">
        <v>45236</v>
      </c>
      <c r="B527" s="11" t="str">
        <f>UPPER(TEXT(TblMovi[[#This Row],[Data]],"MMM"))</f>
        <v>NOV</v>
      </c>
      <c r="C527" s="1" t="str">
        <f>TEXT(TblMovi[[#This Row],[Data]],"aaaa")</f>
        <v>2023</v>
      </c>
      <c r="D527" s="1" t="s">
        <v>21</v>
      </c>
      <c r="E527" s="1" t="s">
        <v>319</v>
      </c>
      <c r="F527" s="1">
        <v>1</v>
      </c>
    </row>
    <row r="528" spans="1:6" x14ac:dyDescent="0.25">
      <c r="A528" s="11">
        <v>45236</v>
      </c>
      <c r="B528" s="11" t="str">
        <f>UPPER(TEXT(TblMovi[[#This Row],[Data]],"MMM"))</f>
        <v>NOV</v>
      </c>
      <c r="C528" s="1" t="str">
        <f>TEXT(TblMovi[[#This Row],[Data]],"aaaa")</f>
        <v>2023</v>
      </c>
      <c r="D528" s="1" t="s">
        <v>21</v>
      </c>
      <c r="E528" s="1" t="s">
        <v>74</v>
      </c>
      <c r="F528" s="1">
        <v>10</v>
      </c>
    </row>
    <row r="529" spans="1:6" x14ac:dyDescent="0.25">
      <c r="A529" s="11">
        <v>45236</v>
      </c>
      <c r="B529" s="11" t="str">
        <f>UPPER(TEXT(TblMovi[[#This Row],[Data]],"MMM"))</f>
        <v>NOV</v>
      </c>
      <c r="C529" s="1" t="str">
        <f>TEXT(TblMovi[[#This Row],[Data]],"aaaa")</f>
        <v>2023</v>
      </c>
      <c r="D529" s="1" t="s">
        <v>21</v>
      </c>
      <c r="E529" s="1" t="s">
        <v>78</v>
      </c>
      <c r="F529" s="1">
        <v>1</v>
      </c>
    </row>
    <row r="530" spans="1:6" x14ac:dyDescent="0.25">
      <c r="A530" s="11">
        <v>45236</v>
      </c>
      <c r="B530" s="11" t="str">
        <f>UPPER(TEXT(TblMovi[[#This Row],[Data]],"MMM"))</f>
        <v>NOV</v>
      </c>
      <c r="C530" s="1" t="str">
        <f>TEXT(TblMovi[[#This Row],[Data]],"aaaa")</f>
        <v>2023</v>
      </c>
      <c r="D530" s="1" t="s">
        <v>21</v>
      </c>
      <c r="E530" s="1" t="s">
        <v>352</v>
      </c>
      <c r="F530" s="1">
        <v>1</v>
      </c>
    </row>
    <row r="531" spans="1:6" x14ac:dyDescent="0.25">
      <c r="A531" s="11">
        <v>45236</v>
      </c>
      <c r="B531" s="11" t="str">
        <f>UPPER(TEXT(TblMovi[[#This Row],[Data]],"MMM"))</f>
        <v>NOV</v>
      </c>
      <c r="C531" s="1" t="str">
        <f>TEXT(TblMovi[[#This Row],[Data]],"aaaa")</f>
        <v>2023</v>
      </c>
      <c r="D531" s="1" t="s">
        <v>21</v>
      </c>
      <c r="E531" s="1" t="s">
        <v>169</v>
      </c>
      <c r="F531" s="1">
        <v>4</v>
      </c>
    </row>
    <row r="532" spans="1:6" x14ac:dyDescent="0.25">
      <c r="A532" s="11">
        <v>45236</v>
      </c>
      <c r="B532" s="11" t="str">
        <f>UPPER(TEXT(TblMovi[[#This Row],[Data]],"MMM"))</f>
        <v>NOV</v>
      </c>
      <c r="C532" s="1" t="str">
        <f>TEXT(TblMovi[[#This Row],[Data]],"aaaa")</f>
        <v>2023</v>
      </c>
      <c r="D532" s="1" t="s">
        <v>21</v>
      </c>
      <c r="E532" s="1" t="s">
        <v>106</v>
      </c>
      <c r="F532" s="1">
        <v>1</v>
      </c>
    </row>
    <row r="533" spans="1:6" x14ac:dyDescent="0.25">
      <c r="A533" s="11">
        <v>45236</v>
      </c>
      <c r="B533" s="11" t="str">
        <f>UPPER(TEXT(TblMovi[[#This Row],[Data]],"MMM"))</f>
        <v>NOV</v>
      </c>
      <c r="C533" s="1" t="str">
        <f>TEXT(TblMovi[[#This Row],[Data]],"aaaa")</f>
        <v>2023</v>
      </c>
      <c r="D533" s="1" t="s">
        <v>21</v>
      </c>
      <c r="E533" s="1" t="s">
        <v>27</v>
      </c>
      <c r="F533" s="1">
        <v>1</v>
      </c>
    </row>
    <row r="534" spans="1:6" x14ac:dyDescent="0.25">
      <c r="A534" s="11">
        <v>45236</v>
      </c>
      <c r="B534" s="11" t="str">
        <f>UPPER(TEXT(TblMovi[[#This Row],[Data]],"MMM"))</f>
        <v>NOV</v>
      </c>
      <c r="C534" s="1" t="str">
        <f>TEXT(TblMovi[[#This Row],[Data]],"aaaa")</f>
        <v>2023</v>
      </c>
      <c r="D534" s="1" t="s">
        <v>21</v>
      </c>
      <c r="E534" s="1" t="s">
        <v>352</v>
      </c>
      <c r="F534" s="1">
        <v>3</v>
      </c>
    </row>
    <row r="535" spans="1:6" x14ac:dyDescent="0.25">
      <c r="A535" s="11">
        <v>45237</v>
      </c>
      <c r="B535" s="11" t="str">
        <f>UPPER(TEXT(TblMovi[[#This Row],[Data]],"MMM"))</f>
        <v>NOV</v>
      </c>
      <c r="C535" s="1" t="str">
        <f>TEXT(TblMovi[[#This Row],[Data]],"aaaa")</f>
        <v>2023</v>
      </c>
      <c r="D535" s="1" t="s">
        <v>21</v>
      </c>
      <c r="E535" s="1" t="s">
        <v>95</v>
      </c>
      <c r="F535" s="1">
        <v>6</v>
      </c>
    </row>
    <row r="536" spans="1:6" x14ac:dyDescent="0.25">
      <c r="A536" s="11">
        <v>45237</v>
      </c>
      <c r="B536" s="11" t="str">
        <f>UPPER(TEXT(TblMovi[[#This Row],[Data]],"MMM"))</f>
        <v>NOV</v>
      </c>
      <c r="C536" s="1" t="str">
        <f>TEXT(TblMovi[[#This Row],[Data]],"aaaa")</f>
        <v>2023</v>
      </c>
      <c r="D536" s="1" t="s">
        <v>21</v>
      </c>
      <c r="E536" s="1" t="s">
        <v>319</v>
      </c>
      <c r="F536" s="1">
        <v>1</v>
      </c>
    </row>
    <row r="537" spans="1:6" x14ac:dyDescent="0.25">
      <c r="A537" s="11">
        <v>45237</v>
      </c>
      <c r="B537" s="11" t="str">
        <f>UPPER(TEXT(TblMovi[[#This Row],[Data]],"MMM"))</f>
        <v>NOV</v>
      </c>
      <c r="C537" s="1" t="str">
        <f>TEXT(TblMovi[[#This Row],[Data]],"aaaa")</f>
        <v>2023</v>
      </c>
      <c r="D537" s="1" t="s">
        <v>21</v>
      </c>
      <c r="E537" s="1" t="s">
        <v>319</v>
      </c>
      <c r="F537" s="1">
        <v>1</v>
      </c>
    </row>
    <row r="538" spans="1:6" x14ac:dyDescent="0.25">
      <c r="A538" s="11">
        <v>45237</v>
      </c>
      <c r="B538" s="11" t="str">
        <f>UPPER(TEXT(TblMovi[[#This Row],[Data]],"MMM"))</f>
        <v>NOV</v>
      </c>
      <c r="C538" s="1" t="str">
        <f>TEXT(TblMovi[[#This Row],[Data]],"aaaa")</f>
        <v>2023</v>
      </c>
      <c r="D538" s="1" t="s">
        <v>21</v>
      </c>
      <c r="E538" s="1" t="s">
        <v>90</v>
      </c>
      <c r="F538" s="1">
        <v>1</v>
      </c>
    </row>
    <row r="539" spans="1:6" x14ac:dyDescent="0.25">
      <c r="A539" s="11">
        <v>45237</v>
      </c>
      <c r="B539" s="11" t="str">
        <f>UPPER(TEXT(TblMovi[[#This Row],[Data]],"MMM"))</f>
        <v>NOV</v>
      </c>
      <c r="C539" s="1" t="str">
        <f>TEXT(TblMovi[[#This Row],[Data]],"aaaa")</f>
        <v>2023</v>
      </c>
      <c r="D539" s="1" t="s">
        <v>21</v>
      </c>
      <c r="E539" s="1" t="s">
        <v>27</v>
      </c>
      <c r="F539" s="1">
        <v>1</v>
      </c>
    </row>
    <row r="540" spans="1:6" x14ac:dyDescent="0.25">
      <c r="A540" s="11">
        <v>45238</v>
      </c>
      <c r="B540" s="11" t="str">
        <f>UPPER(TEXT(TblMovi[[#This Row],[Data]],"MMM"))</f>
        <v>NOV</v>
      </c>
      <c r="C540" s="1" t="str">
        <f>TEXT(TblMovi[[#This Row],[Data]],"aaaa")</f>
        <v>2023</v>
      </c>
      <c r="D540" s="1" t="s">
        <v>21</v>
      </c>
      <c r="E540" s="1" t="s">
        <v>28</v>
      </c>
      <c r="F540" s="1">
        <v>1</v>
      </c>
    </row>
    <row r="541" spans="1:6" x14ac:dyDescent="0.25">
      <c r="A541" s="11">
        <v>45238</v>
      </c>
      <c r="B541" s="11" t="str">
        <f>UPPER(TEXT(TblMovi[[#This Row],[Data]],"MMM"))</f>
        <v>NOV</v>
      </c>
      <c r="C541" s="1" t="str">
        <f>TEXT(TblMovi[[#This Row],[Data]],"aaaa")</f>
        <v>2023</v>
      </c>
      <c r="D541" s="1" t="s">
        <v>21</v>
      </c>
      <c r="E541" s="1" t="s">
        <v>27</v>
      </c>
      <c r="F541" s="1">
        <v>5</v>
      </c>
    </row>
    <row r="542" spans="1:6" x14ac:dyDescent="0.25">
      <c r="A542" s="11">
        <v>45238</v>
      </c>
      <c r="B542" s="11" t="str">
        <f>UPPER(TEXT(TblMovi[[#This Row],[Data]],"MMM"))</f>
        <v>NOV</v>
      </c>
      <c r="C542" s="1" t="str">
        <f>TEXT(TblMovi[[#This Row],[Data]],"aaaa")</f>
        <v>2023</v>
      </c>
      <c r="D542" s="1" t="s">
        <v>21</v>
      </c>
      <c r="E542" s="1" t="s">
        <v>304</v>
      </c>
      <c r="F542" s="1">
        <v>10</v>
      </c>
    </row>
    <row r="543" spans="1:6" x14ac:dyDescent="0.25">
      <c r="A543" s="11">
        <v>45238</v>
      </c>
      <c r="B543" s="11" t="str">
        <f>UPPER(TEXT(TblMovi[[#This Row],[Data]],"MMM"))</f>
        <v>NOV</v>
      </c>
      <c r="C543" s="1" t="str">
        <f>TEXT(TblMovi[[#This Row],[Data]],"aaaa")</f>
        <v>2023</v>
      </c>
      <c r="D543" s="1" t="s">
        <v>21</v>
      </c>
      <c r="E543" s="1" t="s">
        <v>27</v>
      </c>
      <c r="F543" s="1">
        <v>5</v>
      </c>
    </row>
    <row r="544" spans="1:6" x14ac:dyDescent="0.25">
      <c r="A544" s="11">
        <v>45238</v>
      </c>
      <c r="B544" s="11" t="str">
        <f>UPPER(TEXT(TblMovi[[#This Row],[Data]],"MMM"))</f>
        <v>NOV</v>
      </c>
      <c r="C544" s="1" t="str">
        <f>TEXT(TblMovi[[#This Row],[Data]],"aaaa")</f>
        <v>2023</v>
      </c>
      <c r="D544" s="1" t="s">
        <v>21</v>
      </c>
      <c r="E544" s="1" t="s">
        <v>387</v>
      </c>
      <c r="F544" s="1">
        <v>2</v>
      </c>
    </row>
    <row r="545" spans="1:6" x14ac:dyDescent="0.25">
      <c r="A545" s="11">
        <v>45238</v>
      </c>
      <c r="B545" s="11" t="str">
        <f>UPPER(TEXT(TblMovi[[#This Row],[Data]],"MMM"))</f>
        <v>NOV</v>
      </c>
      <c r="C545" s="1" t="str">
        <f>TEXT(TblMovi[[#This Row],[Data]],"aaaa")</f>
        <v>2023</v>
      </c>
      <c r="D545" s="1" t="s">
        <v>21</v>
      </c>
      <c r="E545" s="1" t="s">
        <v>352</v>
      </c>
      <c r="F545" s="1">
        <v>1</v>
      </c>
    </row>
    <row r="546" spans="1:6" x14ac:dyDescent="0.25">
      <c r="A546" s="11">
        <v>45238</v>
      </c>
      <c r="B546" s="11" t="str">
        <f>UPPER(TEXT(TblMovi[[#This Row],[Data]],"MMM"))</f>
        <v>NOV</v>
      </c>
      <c r="C546" s="1" t="str">
        <f>TEXT(TblMovi[[#This Row],[Data]],"aaaa")</f>
        <v>2023</v>
      </c>
      <c r="D546" s="1" t="s">
        <v>21</v>
      </c>
      <c r="E546" s="1" t="s">
        <v>74</v>
      </c>
      <c r="F546" s="1">
        <v>10</v>
      </c>
    </row>
    <row r="547" spans="1:6" x14ac:dyDescent="0.25">
      <c r="A547" s="11">
        <v>45239</v>
      </c>
      <c r="B547" s="11" t="str">
        <f>UPPER(TEXT(TblMovi[[#This Row],[Data]],"MMM"))</f>
        <v>NOV</v>
      </c>
      <c r="C547" s="1" t="str">
        <f>TEXT(TblMovi[[#This Row],[Data]],"aaaa")</f>
        <v>2023</v>
      </c>
      <c r="D547" s="1" t="s">
        <v>21</v>
      </c>
      <c r="E547" s="1" t="s">
        <v>75</v>
      </c>
      <c r="F547" s="1">
        <v>4</v>
      </c>
    </row>
    <row r="548" spans="1:6" x14ac:dyDescent="0.25">
      <c r="A548" s="11">
        <v>45239</v>
      </c>
      <c r="B548" s="11" t="str">
        <f>UPPER(TEXT(TblMovi[[#This Row],[Data]],"MMM"))</f>
        <v>NOV</v>
      </c>
      <c r="C548" s="1" t="str">
        <f>TEXT(TblMovi[[#This Row],[Data]],"aaaa")</f>
        <v>2023</v>
      </c>
      <c r="D548" s="1" t="s">
        <v>21</v>
      </c>
      <c r="E548" s="1" t="s">
        <v>9</v>
      </c>
      <c r="F548" s="1">
        <v>1</v>
      </c>
    </row>
    <row r="549" spans="1:6" x14ac:dyDescent="0.25">
      <c r="A549" s="11">
        <v>45239</v>
      </c>
      <c r="B549" s="11" t="str">
        <f>UPPER(TEXT(TblMovi[[#This Row],[Data]],"MMM"))</f>
        <v>NOV</v>
      </c>
      <c r="C549" s="1" t="str">
        <f>TEXT(TblMovi[[#This Row],[Data]],"aaaa")</f>
        <v>2023</v>
      </c>
      <c r="D549" s="1" t="s">
        <v>21</v>
      </c>
      <c r="E549" s="1" t="s">
        <v>2</v>
      </c>
      <c r="F549" s="1">
        <v>1</v>
      </c>
    </row>
    <row r="550" spans="1:6" x14ac:dyDescent="0.25">
      <c r="A550" s="11">
        <v>45239</v>
      </c>
      <c r="B550" s="11" t="str">
        <f>UPPER(TEXT(TblMovi[[#This Row],[Data]],"MMM"))</f>
        <v>NOV</v>
      </c>
      <c r="C550" s="1" t="str">
        <f>TEXT(TblMovi[[#This Row],[Data]],"aaaa")</f>
        <v>2023</v>
      </c>
      <c r="D550" s="1" t="s">
        <v>21</v>
      </c>
      <c r="E550" s="1" t="s">
        <v>0</v>
      </c>
      <c r="F550" s="1">
        <v>1</v>
      </c>
    </row>
    <row r="551" spans="1:6" x14ac:dyDescent="0.25">
      <c r="A551" s="11">
        <v>45239</v>
      </c>
      <c r="B551" s="11" t="str">
        <f>UPPER(TEXT(TblMovi[[#This Row],[Data]],"MMM"))</f>
        <v>NOV</v>
      </c>
      <c r="C551" s="1" t="str">
        <f>TEXT(TblMovi[[#This Row],[Data]],"aaaa")</f>
        <v>2023</v>
      </c>
      <c r="D551" s="1" t="s">
        <v>21</v>
      </c>
      <c r="E551" s="1" t="s">
        <v>14</v>
      </c>
      <c r="F551" s="1">
        <v>2</v>
      </c>
    </row>
    <row r="552" spans="1:6" x14ac:dyDescent="0.25">
      <c r="A552" s="11">
        <v>45239</v>
      </c>
      <c r="B552" s="11" t="str">
        <f>UPPER(TEXT(TblMovi[[#This Row],[Data]],"MMM"))</f>
        <v>NOV</v>
      </c>
      <c r="C552" s="1" t="str">
        <f>TEXT(TblMovi[[#This Row],[Data]],"aaaa")</f>
        <v>2023</v>
      </c>
      <c r="D552" s="1" t="s">
        <v>21</v>
      </c>
      <c r="E552" s="1" t="s">
        <v>94</v>
      </c>
      <c r="F552" s="1">
        <v>1</v>
      </c>
    </row>
    <row r="553" spans="1:6" x14ac:dyDescent="0.25">
      <c r="A553" s="11">
        <v>45239</v>
      </c>
      <c r="B553" s="11" t="str">
        <f>UPPER(TEXT(TblMovi[[#This Row],[Data]],"MMM"))</f>
        <v>NOV</v>
      </c>
      <c r="C553" s="1" t="str">
        <f>TEXT(TblMovi[[#This Row],[Data]],"aaaa")</f>
        <v>2023</v>
      </c>
      <c r="D553" s="1" t="s">
        <v>21</v>
      </c>
      <c r="E553" s="1" t="s">
        <v>7</v>
      </c>
      <c r="F553" s="1">
        <v>1</v>
      </c>
    </row>
    <row r="554" spans="1:6" x14ac:dyDescent="0.25">
      <c r="A554" s="11">
        <v>45239</v>
      </c>
      <c r="B554" s="11" t="str">
        <f>UPPER(TEXT(TblMovi[[#This Row],[Data]],"MMM"))</f>
        <v>NOV</v>
      </c>
      <c r="C554" s="1" t="str">
        <f>TEXT(TblMovi[[#This Row],[Data]],"aaaa")</f>
        <v>2023</v>
      </c>
      <c r="D554" s="1" t="s">
        <v>21</v>
      </c>
      <c r="E554" s="1" t="s">
        <v>352</v>
      </c>
      <c r="F554" s="1">
        <v>1</v>
      </c>
    </row>
    <row r="555" spans="1:6" x14ac:dyDescent="0.25">
      <c r="A555" s="11">
        <v>45239</v>
      </c>
      <c r="B555" s="11" t="str">
        <f>UPPER(TEXT(TblMovi[[#This Row],[Data]],"MMM"))</f>
        <v>NOV</v>
      </c>
      <c r="C555" s="1" t="str">
        <f>TEXT(TblMovi[[#This Row],[Data]],"aaaa")</f>
        <v>2023</v>
      </c>
      <c r="D555" s="1" t="s">
        <v>21</v>
      </c>
      <c r="E555" s="1" t="s">
        <v>74</v>
      </c>
      <c r="F555" s="1">
        <v>5</v>
      </c>
    </row>
    <row r="556" spans="1:6" x14ac:dyDescent="0.25">
      <c r="A556" s="11">
        <v>45239</v>
      </c>
      <c r="B556" s="11" t="str">
        <f>UPPER(TEXT(TblMovi[[#This Row],[Data]],"MMM"))</f>
        <v>NOV</v>
      </c>
      <c r="C556" s="1" t="str">
        <f>TEXT(TblMovi[[#This Row],[Data]],"aaaa")</f>
        <v>2023</v>
      </c>
      <c r="D556" s="1" t="s">
        <v>21</v>
      </c>
      <c r="E556" s="1" t="s">
        <v>79</v>
      </c>
      <c r="F556" s="1">
        <v>1</v>
      </c>
    </row>
    <row r="557" spans="1:6" x14ac:dyDescent="0.25">
      <c r="A557" s="11">
        <v>45239</v>
      </c>
      <c r="B557" s="11" t="str">
        <f>UPPER(TEXT(TblMovi[[#This Row],[Data]],"MMM"))</f>
        <v>NOV</v>
      </c>
      <c r="C557" s="1" t="str">
        <f>TEXT(TblMovi[[#This Row],[Data]],"aaaa")</f>
        <v>2023</v>
      </c>
      <c r="D557" s="1" t="s">
        <v>21</v>
      </c>
      <c r="E557" s="1" t="s">
        <v>319</v>
      </c>
      <c r="F557" s="1">
        <v>1</v>
      </c>
    </row>
    <row r="558" spans="1:6" x14ac:dyDescent="0.25">
      <c r="A558" s="11">
        <v>45239</v>
      </c>
      <c r="B558" s="11" t="str">
        <f>UPPER(TEXT(TblMovi[[#This Row],[Data]],"MMM"))</f>
        <v>NOV</v>
      </c>
      <c r="C558" s="1" t="str">
        <f>TEXT(TblMovi[[#This Row],[Data]],"aaaa")</f>
        <v>2023</v>
      </c>
      <c r="D558" s="1" t="s">
        <v>21</v>
      </c>
      <c r="E558" s="1" t="s">
        <v>319</v>
      </c>
      <c r="F558" s="1">
        <v>1</v>
      </c>
    </row>
    <row r="559" spans="1:6" x14ac:dyDescent="0.25">
      <c r="A559" s="11">
        <v>45239</v>
      </c>
      <c r="B559" s="11" t="str">
        <f>UPPER(TEXT(TblMovi[[#This Row],[Data]],"MMM"))</f>
        <v>NOV</v>
      </c>
      <c r="C559" s="1" t="str">
        <f>TEXT(TblMovi[[#This Row],[Data]],"aaaa")</f>
        <v>2023</v>
      </c>
      <c r="D559" s="1" t="s">
        <v>21</v>
      </c>
      <c r="E559" s="1" t="s">
        <v>330</v>
      </c>
      <c r="F559" s="1">
        <v>1</v>
      </c>
    </row>
    <row r="560" spans="1:6" x14ac:dyDescent="0.25">
      <c r="A560" s="11">
        <v>45239</v>
      </c>
      <c r="B560" s="11" t="str">
        <f>UPPER(TEXT(TblMovi[[#This Row],[Data]],"MMM"))</f>
        <v>NOV</v>
      </c>
      <c r="C560" s="1" t="str">
        <f>TEXT(TblMovi[[#This Row],[Data]],"aaaa")</f>
        <v>2023</v>
      </c>
      <c r="D560" s="1" t="s">
        <v>21</v>
      </c>
      <c r="E560" s="1" t="s">
        <v>330</v>
      </c>
      <c r="F560" s="1">
        <v>1</v>
      </c>
    </row>
    <row r="561" spans="1:6" x14ac:dyDescent="0.25">
      <c r="A561" s="11">
        <v>45239</v>
      </c>
      <c r="B561" s="11" t="str">
        <f>UPPER(TEXT(TblMovi[[#This Row],[Data]],"MMM"))</f>
        <v>NOV</v>
      </c>
      <c r="C561" s="1" t="str">
        <f>TEXT(TblMovi[[#This Row],[Data]],"aaaa")</f>
        <v>2023</v>
      </c>
      <c r="D561" s="1" t="s">
        <v>21</v>
      </c>
      <c r="E561" s="1" t="s">
        <v>352</v>
      </c>
      <c r="F561" s="1">
        <v>1</v>
      </c>
    </row>
    <row r="562" spans="1:6" x14ac:dyDescent="0.25">
      <c r="A562" s="11">
        <v>45240</v>
      </c>
      <c r="B562" s="11" t="str">
        <f>UPPER(TEXT(TblMovi[[#This Row],[Data]],"MMM"))</f>
        <v>NOV</v>
      </c>
      <c r="C562" s="1" t="str">
        <f>TEXT(TblMovi[[#This Row],[Data]],"aaaa")</f>
        <v>2023</v>
      </c>
      <c r="D562" s="1" t="s">
        <v>21</v>
      </c>
      <c r="E562" s="1" t="s">
        <v>27</v>
      </c>
      <c r="F562" s="1">
        <v>2</v>
      </c>
    </row>
    <row r="563" spans="1:6" x14ac:dyDescent="0.25">
      <c r="A563" s="11">
        <v>45240</v>
      </c>
      <c r="B563" s="11" t="str">
        <f>UPPER(TEXT(TblMovi[[#This Row],[Data]],"MMM"))</f>
        <v>NOV</v>
      </c>
      <c r="C563" s="1" t="str">
        <f>TEXT(TblMovi[[#This Row],[Data]],"aaaa")</f>
        <v>2023</v>
      </c>
      <c r="D563" s="1" t="s">
        <v>21</v>
      </c>
      <c r="E563" s="1" t="s">
        <v>1</v>
      </c>
      <c r="F563" s="1">
        <v>1</v>
      </c>
    </row>
    <row r="564" spans="1:6" x14ac:dyDescent="0.25">
      <c r="A564" s="11">
        <v>45240</v>
      </c>
      <c r="B564" s="11" t="str">
        <f>UPPER(TEXT(TblMovi[[#This Row],[Data]],"MMM"))</f>
        <v>NOV</v>
      </c>
      <c r="C564" s="1" t="str">
        <f>TEXT(TblMovi[[#This Row],[Data]],"aaaa")</f>
        <v>2023</v>
      </c>
      <c r="D564" s="1" t="s">
        <v>21</v>
      </c>
      <c r="E564" s="1" t="s">
        <v>85</v>
      </c>
      <c r="F564" s="1">
        <v>1</v>
      </c>
    </row>
    <row r="565" spans="1:6" x14ac:dyDescent="0.25">
      <c r="A565" s="11">
        <v>45240</v>
      </c>
      <c r="B565" s="11" t="str">
        <f>UPPER(TEXT(TblMovi[[#This Row],[Data]],"MMM"))</f>
        <v>NOV</v>
      </c>
      <c r="C565" s="1" t="str">
        <f>TEXT(TblMovi[[#This Row],[Data]],"aaaa")</f>
        <v>2023</v>
      </c>
      <c r="D565" s="1" t="s">
        <v>21</v>
      </c>
      <c r="E565" s="1" t="s">
        <v>74</v>
      </c>
      <c r="F565" s="1">
        <v>10</v>
      </c>
    </row>
    <row r="566" spans="1:6" x14ac:dyDescent="0.25">
      <c r="A566" s="11">
        <v>45240</v>
      </c>
      <c r="B566" s="11" t="str">
        <f>UPPER(TEXT(TblMovi[[#This Row],[Data]],"MMM"))</f>
        <v>NOV</v>
      </c>
      <c r="C566" s="1" t="str">
        <f>TEXT(TblMovi[[#This Row],[Data]],"aaaa")</f>
        <v>2023</v>
      </c>
      <c r="D566" s="1" t="s">
        <v>21</v>
      </c>
      <c r="E566" s="1" t="s">
        <v>75</v>
      </c>
      <c r="F566" s="1">
        <v>1</v>
      </c>
    </row>
    <row r="567" spans="1:6" x14ac:dyDescent="0.25">
      <c r="A567" s="11">
        <v>45240</v>
      </c>
      <c r="B567" s="11" t="str">
        <f>UPPER(TEXT(TblMovi[[#This Row],[Data]],"MMM"))</f>
        <v>NOV</v>
      </c>
      <c r="C567" s="1" t="str">
        <f>TEXT(TblMovi[[#This Row],[Data]],"aaaa")</f>
        <v>2023</v>
      </c>
      <c r="D567" s="1" t="s">
        <v>21</v>
      </c>
      <c r="E567" s="1" t="s">
        <v>330</v>
      </c>
      <c r="F567" s="1">
        <v>1</v>
      </c>
    </row>
    <row r="568" spans="1:6" x14ac:dyDescent="0.25">
      <c r="A568" s="11">
        <v>45240</v>
      </c>
      <c r="B568" s="11" t="str">
        <f>UPPER(TEXT(TblMovi[[#This Row],[Data]],"MMM"))</f>
        <v>NOV</v>
      </c>
      <c r="C568" s="1" t="str">
        <f>TEXT(TblMovi[[#This Row],[Data]],"aaaa")</f>
        <v>2023</v>
      </c>
      <c r="D568" s="1" t="s">
        <v>21</v>
      </c>
      <c r="E568" s="1" t="s">
        <v>95</v>
      </c>
      <c r="F568" s="1">
        <v>6</v>
      </c>
    </row>
    <row r="569" spans="1:6" x14ac:dyDescent="0.25">
      <c r="A569" s="11">
        <v>45240</v>
      </c>
      <c r="B569" s="11" t="str">
        <f>UPPER(TEXT(TblMovi[[#This Row],[Data]],"MMM"))</f>
        <v>NOV</v>
      </c>
      <c r="C569" s="1" t="str">
        <f>TEXT(TblMovi[[#This Row],[Data]],"aaaa")</f>
        <v>2023</v>
      </c>
      <c r="D569" s="1" t="s">
        <v>21</v>
      </c>
      <c r="E569" s="1" t="s">
        <v>330</v>
      </c>
      <c r="F569" s="1">
        <v>1</v>
      </c>
    </row>
    <row r="570" spans="1:6" x14ac:dyDescent="0.25">
      <c r="A570" s="11">
        <v>45240</v>
      </c>
      <c r="B570" s="11" t="str">
        <f>UPPER(TEXT(TblMovi[[#This Row],[Data]],"MMM"))</f>
        <v>NOV</v>
      </c>
      <c r="C570" s="1" t="str">
        <f>TEXT(TblMovi[[#This Row],[Data]],"aaaa")</f>
        <v>2023</v>
      </c>
      <c r="D570" s="1" t="s">
        <v>21</v>
      </c>
      <c r="E570" s="1" t="s">
        <v>323</v>
      </c>
      <c r="F570" s="1">
        <v>1</v>
      </c>
    </row>
    <row r="571" spans="1:6" x14ac:dyDescent="0.25">
      <c r="A571" s="11">
        <v>45240</v>
      </c>
      <c r="B571" s="11" t="str">
        <f>UPPER(TEXT(TblMovi[[#This Row],[Data]],"MMM"))</f>
        <v>NOV</v>
      </c>
      <c r="C571" s="1" t="str">
        <f>TEXT(TblMovi[[#This Row],[Data]],"aaaa")</f>
        <v>2023</v>
      </c>
      <c r="D571" s="1" t="s">
        <v>21</v>
      </c>
      <c r="E571" s="1" t="s">
        <v>323</v>
      </c>
      <c r="F571" s="1">
        <v>1</v>
      </c>
    </row>
    <row r="572" spans="1:6" x14ac:dyDescent="0.25">
      <c r="A572" s="11">
        <v>45240</v>
      </c>
      <c r="B572" s="11" t="str">
        <f>UPPER(TEXT(TblMovi[[#This Row],[Data]],"MMM"))</f>
        <v>NOV</v>
      </c>
      <c r="C572" s="1" t="str">
        <f>TEXT(TblMovi[[#This Row],[Data]],"aaaa")</f>
        <v>2023</v>
      </c>
      <c r="D572" s="1" t="s">
        <v>21</v>
      </c>
      <c r="E572" s="1" t="s">
        <v>169</v>
      </c>
      <c r="F572" s="1">
        <v>4</v>
      </c>
    </row>
    <row r="573" spans="1:6" x14ac:dyDescent="0.25">
      <c r="A573" s="11">
        <v>45241</v>
      </c>
      <c r="B573" s="11" t="str">
        <f>UPPER(TEXT(TblMovi[[#This Row],[Data]],"MMM"))</f>
        <v>NOV</v>
      </c>
      <c r="C573" s="1" t="str">
        <f>TEXT(TblMovi[[#This Row],[Data]],"aaaa")</f>
        <v>2023</v>
      </c>
      <c r="D573" s="1" t="s">
        <v>21</v>
      </c>
      <c r="E573" s="1" t="s">
        <v>319</v>
      </c>
      <c r="F573" s="1">
        <v>1</v>
      </c>
    </row>
    <row r="574" spans="1:6" x14ac:dyDescent="0.25">
      <c r="A574" s="11">
        <v>45241</v>
      </c>
      <c r="B574" s="11" t="str">
        <f>UPPER(TEXT(TblMovi[[#This Row],[Data]],"MMM"))</f>
        <v>NOV</v>
      </c>
      <c r="C574" s="1" t="str">
        <f>TEXT(TblMovi[[#This Row],[Data]],"aaaa")</f>
        <v>2023</v>
      </c>
      <c r="D574" s="1" t="s">
        <v>21</v>
      </c>
      <c r="E574" s="1" t="s">
        <v>89</v>
      </c>
      <c r="F574" s="1">
        <v>1</v>
      </c>
    </row>
    <row r="575" spans="1:6" x14ac:dyDescent="0.25">
      <c r="A575" s="11">
        <v>45241</v>
      </c>
      <c r="B575" s="11" t="str">
        <f>UPPER(TEXT(TblMovi[[#This Row],[Data]],"MMM"))</f>
        <v>NOV</v>
      </c>
      <c r="C575" s="1" t="str">
        <f>TEXT(TblMovi[[#This Row],[Data]],"aaaa")</f>
        <v>2023</v>
      </c>
      <c r="D575" s="1" t="s">
        <v>21</v>
      </c>
      <c r="E575" s="1" t="s">
        <v>18</v>
      </c>
      <c r="F575" s="1">
        <v>1</v>
      </c>
    </row>
    <row r="576" spans="1:6" x14ac:dyDescent="0.25">
      <c r="A576" s="11">
        <v>45241</v>
      </c>
      <c r="B576" s="11" t="str">
        <f>UPPER(TEXT(TblMovi[[#This Row],[Data]],"MMM"))</f>
        <v>NOV</v>
      </c>
      <c r="C576" s="1" t="str">
        <f>TEXT(TblMovi[[#This Row],[Data]],"aaaa")</f>
        <v>2023</v>
      </c>
      <c r="D576" s="1" t="s">
        <v>21</v>
      </c>
      <c r="E576" s="1" t="s">
        <v>325</v>
      </c>
      <c r="F576" s="1">
        <v>1</v>
      </c>
    </row>
    <row r="577" spans="1:6" x14ac:dyDescent="0.25">
      <c r="A577" s="11">
        <v>45241</v>
      </c>
      <c r="B577" s="11" t="str">
        <f>UPPER(TEXT(TblMovi[[#This Row],[Data]],"MMM"))</f>
        <v>NOV</v>
      </c>
      <c r="C577" s="1" t="str">
        <f>TEXT(TblMovi[[#This Row],[Data]],"aaaa")</f>
        <v>2023</v>
      </c>
      <c r="D577" s="1" t="s">
        <v>21</v>
      </c>
      <c r="E577" s="1" t="s">
        <v>325</v>
      </c>
      <c r="F577" s="1">
        <v>1</v>
      </c>
    </row>
    <row r="578" spans="1:6" x14ac:dyDescent="0.25">
      <c r="A578" s="11">
        <v>45241</v>
      </c>
      <c r="B578" s="11" t="str">
        <f>UPPER(TEXT(TblMovi[[#This Row],[Data]],"MMM"))</f>
        <v>NOV</v>
      </c>
      <c r="C578" s="1" t="str">
        <f>TEXT(TblMovi[[#This Row],[Data]],"aaaa")</f>
        <v>2023</v>
      </c>
      <c r="D578" s="1" t="s">
        <v>21</v>
      </c>
      <c r="E578" s="1" t="s">
        <v>325</v>
      </c>
      <c r="F578" s="1">
        <v>1</v>
      </c>
    </row>
    <row r="579" spans="1:6" x14ac:dyDescent="0.25">
      <c r="A579" s="11">
        <v>45241</v>
      </c>
      <c r="B579" s="11" t="str">
        <f>UPPER(TEXT(TblMovi[[#This Row],[Data]],"MMM"))</f>
        <v>NOV</v>
      </c>
      <c r="C579" s="1" t="str">
        <f>TEXT(TblMovi[[#This Row],[Data]],"aaaa")</f>
        <v>2023</v>
      </c>
      <c r="D579" s="1" t="s">
        <v>21</v>
      </c>
      <c r="E579" s="1" t="s">
        <v>325</v>
      </c>
      <c r="F579" s="1">
        <v>1</v>
      </c>
    </row>
    <row r="580" spans="1:6" x14ac:dyDescent="0.25">
      <c r="A580" s="11">
        <v>45241</v>
      </c>
      <c r="B580" s="11" t="str">
        <f>UPPER(TEXT(TblMovi[[#This Row],[Data]],"MMM"))</f>
        <v>NOV</v>
      </c>
      <c r="C580" s="1" t="str">
        <f>TEXT(TblMovi[[#This Row],[Data]],"aaaa")</f>
        <v>2023</v>
      </c>
      <c r="D580" s="1" t="s">
        <v>21</v>
      </c>
      <c r="E580" s="1" t="s">
        <v>325</v>
      </c>
      <c r="F580" s="1">
        <v>1</v>
      </c>
    </row>
    <row r="581" spans="1:6" x14ac:dyDescent="0.25">
      <c r="A581" s="11">
        <v>45241</v>
      </c>
      <c r="B581" s="11" t="str">
        <f>UPPER(TEXT(TblMovi[[#This Row],[Data]],"MMM"))</f>
        <v>NOV</v>
      </c>
      <c r="C581" s="1" t="str">
        <f>TEXT(TblMovi[[#This Row],[Data]],"aaaa")</f>
        <v>2023</v>
      </c>
      <c r="D581" s="1" t="s">
        <v>21</v>
      </c>
      <c r="E581" s="1" t="s">
        <v>325</v>
      </c>
      <c r="F581" s="1">
        <v>1</v>
      </c>
    </row>
    <row r="582" spans="1:6" x14ac:dyDescent="0.25">
      <c r="A582" s="11">
        <v>45241</v>
      </c>
      <c r="B582" s="11" t="str">
        <f>UPPER(TEXT(TblMovi[[#This Row],[Data]],"MMM"))</f>
        <v>NOV</v>
      </c>
      <c r="C582" s="1" t="str">
        <f>TEXT(TblMovi[[#This Row],[Data]],"aaaa")</f>
        <v>2023</v>
      </c>
      <c r="D582" s="1" t="s">
        <v>21</v>
      </c>
      <c r="E582" s="1" t="s">
        <v>325</v>
      </c>
      <c r="F582" s="1">
        <v>1</v>
      </c>
    </row>
    <row r="583" spans="1:6" x14ac:dyDescent="0.25">
      <c r="A583" s="11">
        <v>45241</v>
      </c>
      <c r="B583" s="11" t="str">
        <f>UPPER(TEXT(TblMovi[[#This Row],[Data]],"MMM"))</f>
        <v>NOV</v>
      </c>
      <c r="C583" s="1" t="str">
        <f>TEXT(TblMovi[[#This Row],[Data]],"aaaa")</f>
        <v>2023</v>
      </c>
      <c r="D583" s="1" t="s">
        <v>21</v>
      </c>
      <c r="E583" s="1" t="s">
        <v>325</v>
      </c>
      <c r="F583" s="1">
        <v>1</v>
      </c>
    </row>
    <row r="584" spans="1:6" x14ac:dyDescent="0.25">
      <c r="A584" s="11">
        <v>45241</v>
      </c>
      <c r="B584" s="11" t="str">
        <f>UPPER(TEXT(TblMovi[[#This Row],[Data]],"MMM"))</f>
        <v>NOV</v>
      </c>
      <c r="C584" s="1" t="str">
        <f>TEXT(TblMovi[[#This Row],[Data]],"aaaa")</f>
        <v>2023</v>
      </c>
      <c r="D584" s="1" t="s">
        <v>21</v>
      </c>
      <c r="E584" s="1" t="s">
        <v>325</v>
      </c>
      <c r="F584" s="1">
        <v>1</v>
      </c>
    </row>
    <row r="585" spans="1:6" x14ac:dyDescent="0.25">
      <c r="A585" s="11">
        <v>45241</v>
      </c>
      <c r="B585" s="11" t="str">
        <f>UPPER(TEXT(TblMovi[[#This Row],[Data]],"MMM"))</f>
        <v>NOV</v>
      </c>
      <c r="C585" s="1" t="str">
        <f>TEXT(TblMovi[[#This Row],[Data]],"aaaa")</f>
        <v>2023</v>
      </c>
      <c r="D585" s="1" t="s">
        <v>21</v>
      </c>
      <c r="E585" s="1" t="s">
        <v>325</v>
      </c>
      <c r="F585" s="1">
        <v>1</v>
      </c>
    </row>
    <row r="586" spans="1:6" x14ac:dyDescent="0.25">
      <c r="A586" s="11">
        <v>45241</v>
      </c>
      <c r="B586" s="11" t="str">
        <f>UPPER(TEXT(TblMovi[[#This Row],[Data]],"MMM"))</f>
        <v>NOV</v>
      </c>
      <c r="C586" s="1" t="str">
        <f>TEXT(TblMovi[[#This Row],[Data]],"aaaa")</f>
        <v>2023</v>
      </c>
      <c r="D586" s="1" t="s">
        <v>21</v>
      </c>
      <c r="E586" s="1" t="s">
        <v>325</v>
      </c>
      <c r="F586" s="1">
        <v>1</v>
      </c>
    </row>
    <row r="587" spans="1:6" x14ac:dyDescent="0.25">
      <c r="A587" s="11">
        <v>45241</v>
      </c>
      <c r="B587" s="11" t="str">
        <f>UPPER(TEXT(TblMovi[[#This Row],[Data]],"MMM"))</f>
        <v>NOV</v>
      </c>
      <c r="C587" s="1" t="str">
        <f>TEXT(TblMovi[[#This Row],[Data]],"aaaa")</f>
        <v>2023</v>
      </c>
      <c r="D587" s="1" t="s">
        <v>21</v>
      </c>
      <c r="E587" s="1" t="s">
        <v>325</v>
      </c>
      <c r="F587" s="1">
        <v>1</v>
      </c>
    </row>
    <row r="588" spans="1:6" x14ac:dyDescent="0.25">
      <c r="A588" s="11">
        <v>45241</v>
      </c>
      <c r="B588" s="11" t="str">
        <f>UPPER(TEXT(TblMovi[[#This Row],[Data]],"MMM"))</f>
        <v>NOV</v>
      </c>
      <c r="C588" s="1" t="str">
        <f>TEXT(TblMovi[[#This Row],[Data]],"aaaa")</f>
        <v>2023</v>
      </c>
      <c r="D588" s="1" t="s">
        <v>21</v>
      </c>
      <c r="E588" s="1" t="s">
        <v>325</v>
      </c>
      <c r="F588" s="1">
        <v>1</v>
      </c>
    </row>
    <row r="589" spans="1:6" x14ac:dyDescent="0.25">
      <c r="A589" s="11">
        <v>45241</v>
      </c>
      <c r="B589" s="11" t="str">
        <f>UPPER(TEXT(TblMovi[[#This Row],[Data]],"MMM"))</f>
        <v>NOV</v>
      </c>
      <c r="C589" s="1" t="str">
        <f>TEXT(TblMovi[[#This Row],[Data]],"aaaa")</f>
        <v>2023</v>
      </c>
      <c r="D589" s="1" t="s">
        <v>21</v>
      </c>
      <c r="E589" s="1" t="s">
        <v>325</v>
      </c>
      <c r="F589" s="1">
        <v>1</v>
      </c>
    </row>
    <row r="590" spans="1:6" x14ac:dyDescent="0.25">
      <c r="A590" s="11">
        <v>45241</v>
      </c>
      <c r="B590" s="11" t="str">
        <f>UPPER(TEXT(TblMovi[[#This Row],[Data]],"MMM"))</f>
        <v>NOV</v>
      </c>
      <c r="C590" s="1" t="str">
        <f>TEXT(TblMovi[[#This Row],[Data]],"aaaa")</f>
        <v>2023</v>
      </c>
      <c r="D590" s="1" t="s">
        <v>21</v>
      </c>
      <c r="E590" s="1" t="s">
        <v>325</v>
      </c>
      <c r="F590" s="1">
        <v>1</v>
      </c>
    </row>
    <row r="591" spans="1:6" x14ac:dyDescent="0.25">
      <c r="A591" s="11">
        <v>45241</v>
      </c>
      <c r="B591" s="11" t="str">
        <f>UPPER(TEXT(TblMovi[[#This Row],[Data]],"MMM"))</f>
        <v>NOV</v>
      </c>
      <c r="C591" s="1" t="str">
        <f>TEXT(TblMovi[[#This Row],[Data]],"aaaa")</f>
        <v>2023</v>
      </c>
      <c r="D591" s="1" t="s">
        <v>21</v>
      </c>
      <c r="E591" s="1" t="s">
        <v>325</v>
      </c>
      <c r="F591" s="1">
        <v>1</v>
      </c>
    </row>
    <row r="592" spans="1:6" x14ac:dyDescent="0.25">
      <c r="A592" s="11">
        <v>45243</v>
      </c>
      <c r="B592" s="11" t="str">
        <f>UPPER(TEXT(TblMovi[[#This Row],[Data]],"MMM"))</f>
        <v>NOV</v>
      </c>
      <c r="C592" s="1" t="str">
        <f>TEXT(TblMovi[[#This Row],[Data]],"aaaa")</f>
        <v>2023</v>
      </c>
      <c r="D592" s="1" t="s">
        <v>21</v>
      </c>
      <c r="E592" s="1" t="s">
        <v>322</v>
      </c>
      <c r="F592" s="1">
        <v>1</v>
      </c>
    </row>
    <row r="593" spans="1:6" x14ac:dyDescent="0.25">
      <c r="A593" s="11">
        <v>45243</v>
      </c>
      <c r="B593" s="11" t="str">
        <f>UPPER(TEXT(TblMovi[[#This Row],[Data]],"MMM"))</f>
        <v>NOV</v>
      </c>
      <c r="C593" s="1" t="str">
        <f>TEXT(TblMovi[[#This Row],[Data]],"aaaa")</f>
        <v>2023</v>
      </c>
      <c r="D593" s="1" t="s">
        <v>21</v>
      </c>
      <c r="E593" s="1" t="s">
        <v>325</v>
      </c>
      <c r="F593" s="1">
        <v>1</v>
      </c>
    </row>
    <row r="594" spans="1:6" x14ac:dyDescent="0.25">
      <c r="A594" s="11">
        <v>45243</v>
      </c>
      <c r="B594" s="11" t="str">
        <f>UPPER(TEXT(TblMovi[[#This Row],[Data]],"MMM"))</f>
        <v>NOV</v>
      </c>
      <c r="C594" s="1" t="str">
        <f>TEXT(TblMovi[[#This Row],[Data]],"aaaa")</f>
        <v>2023</v>
      </c>
      <c r="D594" s="1" t="s">
        <v>21</v>
      </c>
      <c r="E594" s="1" t="s">
        <v>325</v>
      </c>
      <c r="F594" s="1">
        <v>1</v>
      </c>
    </row>
    <row r="595" spans="1:6" x14ac:dyDescent="0.25">
      <c r="A595" s="11">
        <v>45243</v>
      </c>
      <c r="B595" s="11" t="str">
        <f>UPPER(TEXT(TblMovi[[#This Row],[Data]],"MMM"))</f>
        <v>NOV</v>
      </c>
      <c r="C595" s="1" t="str">
        <f>TEXT(TblMovi[[#This Row],[Data]],"aaaa")</f>
        <v>2023</v>
      </c>
      <c r="D595" s="1" t="s">
        <v>21</v>
      </c>
      <c r="E595" s="1" t="s">
        <v>1</v>
      </c>
      <c r="F595" s="1">
        <v>2</v>
      </c>
    </row>
    <row r="596" spans="1:6" x14ac:dyDescent="0.25">
      <c r="A596" s="11">
        <v>45243</v>
      </c>
      <c r="B596" s="11" t="str">
        <f>UPPER(TEXT(TblMovi[[#This Row],[Data]],"MMM"))</f>
        <v>NOV</v>
      </c>
      <c r="C596" s="1" t="str">
        <f>TEXT(TblMovi[[#This Row],[Data]],"aaaa")</f>
        <v>2023</v>
      </c>
      <c r="D596" s="1" t="s">
        <v>21</v>
      </c>
      <c r="E596" s="1" t="s">
        <v>74</v>
      </c>
      <c r="F596" s="1">
        <v>10</v>
      </c>
    </row>
    <row r="597" spans="1:6" x14ac:dyDescent="0.25">
      <c r="A597" s="11">
        <v>45243</v>
      </c>
      <c r="B597" s="11" t="str">
        <f>UPPER(TEXT(TblMovi[[#This Row],[Data]],"MMM"))</f>
        <v>NOV</v>
      </c>
      <c r="C597" s="1" t="str">
        <f>TEXT(TblMovi[[#This Row],[Data]],"aaaa")</f>
        <v>2023</v>
      </c>
      <c r="D597" s="1" t="s">
        <v>21</v>
      </c>
      <c r="E597" s="1" t="s">
        <v>2</v>
      </c>
      <c r="F597" s="1">
        <v>1</v>
      </c>
    </row>
    <row r="598" spans="1:6" x14ac:dyDescent="0.25">
      <c r="A598" s="11">
        <v>45243</v>
      </c>
      <c r="B598" s="11" t="str">
        <f>UPPER(TEXT(TblMovi[[#This Row],[Data]],"MMM"))</f>
        <v>NOV</v>
      </c>
      <c r="C598" s="1" t="str">
        <f>TEXT(TblMovi[[#This Row],[Data]],"aaaa")</f>
        <v>2023</v>
      </c>
      <c r="D598" s="1" t="s">
        <v>21</v>
      </c>
      <c r="E598" s="1" t="s">
        <v>14</v>
      </c>
      <c r="F598" s="1">
        <v>1</v>
      </c>
    </row>
    <row r="599" spans="1:6" x14ac:dyDescent="0.25">
      <c r="A599" s="11">
        <v>45243</v>
      </c>
      <c r="B599" s="11" t="str">
        <f>UPPER(TEXT(TblMovi[[#This Row],[Data]],"MMM"))</f>
        <v>NOV</v>
      </c>
      <c r="C599" s="1" t="str">
        <f>TEXT(TblMovi[[#This Row],[Data]],"aaaa")</f>
        <v>2023</v>
      </c>
      <c r="D599" s="1" t="s">
        <v>21</v>
      </c>
      <c r="E599" s="1" t="s">
        <v>352</v>
      </c>
      <c r="F599" s="1">
        <v>1</v>
      </c>
    </row>
    <row r="600" spans="1:6" x14ac:dyDescent="0.25">
      <c r="A600" s="11">
        <v>45243</v>
      </c>
      <c r="B600" s="11" t="str">
        <f>UPPER(TEXT(TblMovi[[#This Row],[Data]],"MMM"))</f>
        <v>NOV</v>
      </c>
      <c r="C600" s="1" t="str">
        <f>TEXT(TblMovi[[#This Row],[Data]],"aaaa")</f>
        <v>2023</v>
      </c>
      <c r="D600" s="1" t="s">
        <v>21</v>
      </c>
      <c r="E600" s="1" t="s">
        <v>78</v>
      </c>
      <c r="F600" s="1">
        <v>1</v>
      </c>
    </row>
    <row r="601" spans="1:6" x14ac:dyDescent="0.25">
      <c r="A601" s="11">
        <v>45243</v>
      </c>
      <c r="B601" s="11" t="str">
        <f>UPPER(TEXT(TblMovi[[#This Row],[Data]],"MMM"))</f>
        <v>NOV</v>
      </c>
      <c r="C601" s="1" t="str">
        <f>TEXT(TblMovi[[#This Row],[Data]],"aaaa")</f>
        <v>2023</v>
      </c>
      <c r="D601" s="1" t="s">
        <v>21</v>
      </c>
      <c r="E601" s="1" t="s">
        <v>12</v>
      </c>
      <c r="F601" s="1">
        <v>1</v>
      </c>
    </row>
    <row r="602" spans="1:6" x14ac:dyDescent="0.25">
      <c r="A602" s="11">
        <v>45243</v>
      </c>
      <c r="B602" s="11" t="str">
        <f>UPPER(TEXT(TblMovi[[#This Row],[Data]],"MMM"))</f>
        <v>NOV</v>
      </c>
      <c r="C602" s="1" t="str">
        <f>TEXT(TblMovi[[#This Row],[Data]],"aaaa")</f>
        <v>2023</v>
      </c>
      <c r="D602" s="1" t="s">
        <v>21</v>
      </c>
      <c r="E602" s="1" t="s">
        <v>85</v>
      </c>
      <c r="F602" s="1">
        <v>1</v>
      </c>
    </row>
    <row r="603" spans="1:6" x14ac:dyDescent="0.25">
      <c r="A603" s="11">
        <v>45243</v>
      </c>
      <c r="B603" s="11" t="str">
        <f>UPPER(TEXT(TblMovi[[#This Row],[Data]],"MMM"))</f>
        <v>NOV</v>
      </c>
      <c r="C603" s="1" t="str">
        <f>TEXT(TblMovi[[#This Row],[Data]],"aaaa")</f>
        <v>2023</v>
      </c>
      <c r="D603" s="1" t="s">
        <v>21</v>
      </c>
      <c r="E603" s="1" t="s">
        <v>79</v>
      </c>
      <c r="F603" s="1">
        <v>1</v>
      </c>
    </row>
    <row r="604" spans="1:6" x14ac:dyDescent="0.25">
      <c r="A604" s="11">
        <v>45243</v>
      </c>
      <c r="B604" s="11" t="str">
        <f>UPPER(TEXT(TblMovi[[#This Row],[Data]],"MMM"))</f>
        <v>NOV</v>
      </c>
      <c r="C604" s="1" t="str">
        <f>TEXT(TblMovi[[#This Row],[Data]],"aaaa")</f>
        <v>2023</v>
      </c>
      <c r="D604" s="1" t="s">
        <v>21</v>
      </c>
      <c r="E604" s="1" t="s">
        <v>75</v>
      </c>
      <c r="F604" s="1">
        <v>4</v>
      </c>
    </row>
    <row r="605" spans="1:6" x14ac:dyDescent="0.25">
      <c r="A605" s="11">
        <v>45243</v>
      </c>
      <c r="B605" s="11" t="str">
        <f>UPPER(TEXT(TblMovi[[#This Row],[Data]],"MMM"))</f>
        <v>NOV</v>
      </c>
      <c r="C605" s="1" t="str">
        <f>TEXT(TblMovi[[#This Row],[Data]],"aaaa")</f>
        <v>2023</v>
      </c>
      <c r="D605" s="1" t="s">
        <v>21</v>
      </c>
      <c r="E605" s="1" t="s">
        <v>169</v>
      </c>
      <c r="F605" s="1">
        <v>4</v>
      </c>
    </row>
    <row r="606" spans="1:6" x14ac:dyDescent="0.25">
      <c r="A606" s="11">
        <v>45243</v>
      </c>
      <c r="B606" s="11" t="str">
        <f>UPPER(TEXT(TblMovi[[#This Row],[Data]],"MMM"))</f>
        <v>NOV</v>
      </c>
      <c r="C606" s="1" t="str">
        <f>TEXT(TblMovi[[#This Row],[Data]],"aaaa")</f>
        <v>2023</v>
      </c>
      <c r="D606" s="1" t="s">
        <v>21</v>
      </c>
      <c r="E606" s="1" t="s">
        <v>325</v>
      </c>
      <c r="F606" s="1">
        <v>1</v>
      </c>
    </row>
    <row r="607" spans="1:6" x14ac:dyDescent="0.25">
      <c r="A607" s="11">
        <v>45243</v>
      </c>
      <c r="B607" s="11" t="str">
        <f>UPPER(TEXT(TblMovi[[#This Row],[Data]],"MMM"))</f>
        <v>NOV</v>
      </c>
      <c r="C607" s="1" t="str">
        <f>TEXT(TblMovi[[#This Row],[Data]],"aaaa")</f>
        <v>2023</v>
      </c>
      <c r="D607" s="1" t="s">
        <v>21</v>
      </c>
      <c r="E607" s="1" t="s">
        <v>325</v>
      </c>
      <c r="F607" s="1">
        <v>1</v>
      </c>
    </row>
    <row r="608" spans="1:6" x14ac:dyDescent="0.25">
      <c r="A608" s="11">
        <v>45243</v>
      </c>
      <c r="B608" s="11" t="str">
        <f>UPPER(TEXT(TblMovi[[#This Row],[Data]],"MMM"))</f>
        <v>NOV</v>
      </c>
      <c r="C608" s="1" t="str">
        <f>TEXT(TblMovi[[#This Row],[Data]],"aaaa")</f>
        <v>2023</v>
      </c>
      <c r="D608" s="1" t="s">
        <v>21</v>
      </c>
      <c r="E608" s="1" t="s">
        <v>325</v>
      </c>
      <c r="F608" s="1">
        <v>1</v>
      </c>
    </row>
    <row r="609" spans="1:6" x14ac:dyDescent="0.25">
      <c r="A609" s="11">
        <v>45243</v>
      </c>
      <c r="B609" s="11" t="str">
        <f>UPPER(TEXT(TblMovi[[#This Row],[Data]],"MMM"))</f>
        <v>NOV</v>
      </c>
      <c r="C609" s="1" t="str">
        <f>TEXT(TblMovi[[#This Row],[Data]],"aaaa")</f>
        <v>2023</v>
      </c>
      <c r="D609" s="1" t="s">
        <v>21</v>
      </c>
      <c r="E609" s="1" t="s">
        <v>325</v>
      </c>
      <c r="F609" s="1">
        <v>1</v>
      </c>
    </row>
    <row r="610" spans="1:6" x14ac:dyDescent="0.25">
      <c r="A610" s="11">
        <v>45243</v>
      </c>
      <c r="B610" s="11" t="str">
        <f>UPPER(TEXT(TblMovi[[#This Row],[Data]],"MMM"))</f>
        <v>NOV</v>
      </c>
      <c r="C610" s="1" t="str">
        <f>TEXT(TblMovi[[#This Row],[Data]],"aaaa")</f>
        <v>2023</v>
      </c>
      <c r="D610" s="1" t="s">
        <v>21</v>
      </c>
      <c r="E610" s="1" t="s">
        <v>47</v>
      </c>
      <c r="F610" s="1">
        <v>2</v>
      </c>
    </row>
    <row r="611" spans="1:6" x14ac:dyDescent="0.25">
      <c r="A611" s="11">
        <v>45244</v>
      </c>
      <c r="B611" s="11" t="str">
        <f>UPPER(TEXT(TblMovi[[#This Row],[Data]],"MMM"))</f>
        <v>NOV</v>
      </c>
      <c r="C611" s="1" t="str">
        <f>TEXT(TblMovi[[#This Row],[Data]],"aaaa")</f>
        <v>2023</v>
      </c>
      <c r="D611" s="1" t="s">
        <v>21</v>
      </c>
      <c r="E611" s="1" t="s">
        <v>319</v>
      </c>
      <c r="F611" s="1">
        <v>1</v>
      </c>
    </row>
    <row r="612" spans="1:6" x14ac:dyDescent="0.25">
      <c r="A612" s="11">
        <v>45244</v>
      </c>
      <c r="B612" s="11" t="str">
        <f>UPPER(TEXT(TblMovi[[#This Row],[Data]],"MMM"))</f>
        <v>NOV</v>
      </c>
      <c r="C612" s="1" t="str">
        <f>TEXT(TblMovi[[#This Row],[Data]],"aaaa")</f>
        <v>2023</v>
      </c>
      <c r="D612" s="1" t="s">
        <v>21</v>
      </c>
      <c r="E612" s="1" t="s">
        <v>319</v>
      </c>
      <c r="F612" s="1">
        <v>1</v>
      </c>
    </row>
    <row r="613" spans="1:6" x14ac:dyDescent="0.25">
      <c r="A613" s="11">
        <v>45244</v>
      </c>
      <c r="B613" s="11" t="str">
        <f>UPPER(TEXT(TblMovi[[#This Row],[Data]],"MMM"))</f>
        <v>NOV</v>
      </c>
      <c r="C613" s="1" t="str">
        <f>TEXT(TblMovi[[#This Row],[Data]],"aaaa")</f>
        <v>2023</v>
      </c>
      <c r="D613" s="1" t="s">
        <v>21</v>
      </c>
      <c r="E613" s="1" t="s">
        <v>330</v>
      </c>
      <c r="F613" s="1">
        <v>1</v>
      </c>
    </row>
    <row r="614" spans="1:6" x14ac:dyDescent="0.25">
      <c r="A614" s="11">
        <v>45244</v>
      </c>
      <c r="B614" s="11" t="str">
        <f>UPPER(TEXT(TblMovi[[#This Row],[Data]],"MMM"))</f>
        <v>NOV</v>
      </c>
      <c r="C614" s="1" t="str">
        <f>TEXT(TblMovi[[#This Row],[Data]],"aaaa")</f>
        <v>2023</v>
      </c>
      <c r="D614" s="1" t="s">
        <v>21</v>
      </c>
      <c r="E614" s="1" t="s">
        <v>30</v>
      </c>
      <c r="F614" s="1">
        <v>1</v>
      </c>
    </row>
    <row r="615" spans="1:6" x14ac:dyDescent="0.25">
      <c r="A615" s="11">
        <v>45244</v>
      </c>
      <c r="B615" s="11" t="str">
        <f>UPPER(TEXT(TblMovi[[#This Row],[Data]],"MMM"))</f>
        <v>NOV</v>
      </c>
      <c r="C615" s="1" t="str">
        <f>TEXT(TblMovi[[#This Row],[Data]],"aaaa")</f>
        <v>2023</v>
      </c>
      <c r="D615" s="1" t="s">
        <v>21</v>
      </c>
      <c r="E615" s="1" t="s">
        <v>27</v>
      </c>
      <c r="F615" s="1">
        <v>1</v>
      </c>
    </row>
    <row r="616" spans="1:6" x14ac:dyDescent="0.25">
      <c r="A616" s="11">
        <v>45244</v>
      </c>
      <c r="B616" s="11" t="str">
        <f>UPPER(TEXT(TblMovi[[#This Row],[Data]],"MMM"))</f>
        <v>NOV</v>
      </c>
      <c r="C616" s="1" t="str">
        <f>TEXT(TblMovi[[#This Row],[Data]],"aaaa")</f>
        <v>2023</v>
      </c>
      <c r="D616" s="1" t="s">
        <v>21</v>
      </c>
      <c r="E616" s="1" t="s">
        <v>75</v>
      </c>
      <c r="F616" s="1">
        <v>1</v>
      </c>
    </row>
    <row r="617" spans="1:6" x14ac:dyDescent="0.25">
      <c r="A617" s="11">
        <v>45244</v>
      </c>
      <c r="B617" s="11" t="str">
        <f>UPPER(TEXT(TblMovi[[#This Row],[Data]],"MMM"))</f>
        <v>NOV</v>
      </c>
      <c r="C617" s="1" t="str">
        <f>TEXT(TblMovi[[#This Row],[Data]],"aaaa")</f>
        <v>2023</v>
      </c>
      <c r="D617" s="1" t="s">
        <v>21</v>
      </c>
      <c r="E617" s="1" t="s">
        <v>1</v>
      </c>
      <c r="F617" s="1">
        <v>1</v>
      </c>
    </row>
    <row r="618" spans="1:6" x14ac:dyDescent="0.25">
      <c r="A618" s="11">
        <v>45244</v>
      </c>
      <c r="B618" s="11" t="str">
        <f>UPPER(TEXT(TblMovi[[#This Row],[Data]],"MMM"))</f>
        <v>NOV</v>
      </c>
      <c r="C618" s="1" t="str">
        <f>TEXT(TblMovi[[#This Row],[Data]],"aaaa")</f>
        <v>2023</v>
      </c>
      <c r="D618" s="1" t="s">
        <v>21</v>
      </c>
      <c r="E618" s="1" t="s">
        <v>0</v>
      </c>
      <c r="F618" s="1">
        <v>1</v>
      </c>
    </row>
    <row r="619" spans="1:6" x14ac:dyDescent="0.25">
      <c r="A619" s="11">
        <v>45244</v>
      </c>
      <c r="B619" s="11" t="str">
        <f>UPPER(TEXT(TblMovi[[#This Row],[Data]],"MMM"))</f>
        <v>NOV</v>
      </c>
      <c r="C619" s="1" t="str">
        <f>TEXT(TblMovi[[#This Row],[Data]],"aaaa")</f>
        <v>2023</v>
      </c>
      <c r="D619" s="1" t="s">
        <v>21</v>
      </c>
      <c r="E619" s="1" t="s">
        <v>319</v>
      </c>
      <c r="F619" s="1">
        <v>1</v>
      </c>
    </row>
    <row r="620" spans="1:6" x14ac:dyDescent="0.25">
      <c r="A620" s="11">
        <v>45244</v>
      </c>
      <c r="B620" s="11" t="str">
        <f>UPPER(TEXT(TblMovi[[#This Row],[Data]],"MMM"))</f>
        <v>NOV</v>
      </c>
      <c r="C620" s="1" t="str">
        <f>TEXT(TblMovi[[#This Row],[Data]],"aaaa")</f>
        <v>2023</v>
      </c>
      <c r="D620" s="1" t="s">
        <v>21</v>
      </c>
      <c r="E620" s="1" t="s">
        <v>352</v>
      </c>
      <c r="F620" s="1">
        <v>1</v>
      </c>
    </row>
    <row r="621" spans="1:6" x14ac:dyDescent="0.25">
      <c r="A621" s="11">
        <v>45244</v>
      </c>
      <c r="B621" s="11" t="str">
        <f>UPPER(TEXT(TblMovi[[#This Row],[Data]],"MMM"))</f>
        <v>NOV</v>
      </c>
      <c r="C621" s="1" t="str">
        <f>TEXT(TblMovi[[#This Row],[Data]],"aaaa")</f>
        <v>2023</v>
      </c>
      <c r="D621" s="1" t="s">
        <v>21</v>
      </c>
      <c r="E621" s="1" t="s">
        <v>387</v>
      </c>
      <c r="F621" s="1">
        <v>1</v>
      </c>
    </row>
    <row r="622" spans="1:6" x14ac:dyDescent="0.25">
      <c r="A622" s="11">
        <v>45244</v>
      </c>
      <c r="B622" s="11" t="str">
        <f>UPPER(TEXT(TblMovi[[#This Row],[Data]],"MMM"))</f>
        <v>NOV</v>
      </c>
      <c r="C622" s="1" t="str">
        <f>TEXT(TblMovi[[#This Row],[Data]],"aaaa")</f>
        <v>2023</v>
      </c>
      <c r="D622" s="1" t="s">
        <v>21</v>
      </c>
      <c r="E622" s="1" t="s">
        <v>9</v>
      </c>
      <c r="F622" s="1">
        <v>1</v>
      </c>
    </row>
    <row r="623" spans="1:6" x14ac:dyDescent="0.25">
      <c r="A623" s="11">
        <v>45244</v>
      </c>
      <c r="B623" s="11" t="str">
        <f>UPPER(TEXT(TblMovi[[#This Row],[Data]],"MMM"))</f>
        <v>NOV</v>
      </c>
      <c r="C623" s="1" t="str">
        <f>TEXT(TblMovi[[#This Row],[Data]],"aaaa")</f>
        <v>2023</v>
      </c>
      <c r="D623" s="1" t="s">
        <v>21</v>
      </c>
      <c r="E623" s="1" t="s">
        <v>9</v>
      </c>
      <c r="F623" s="1">
        <v>1</v>
      </c>
    </row>
    <row r="624" spans="1:6" x14ac:dyDescent="0.25">
      <c r="A624" s="11">
        <v>45244</v>
      </c>
      <c r="B624" s="11" t="str">
        <f>UPPER(TEXT(TblMovi[[#This Row],[Data]],"MMM"))</f>
        <v>NOV</v>
      </c>
      <c r="C624" s="1" t="str">
        <f>TEXT(TblMovi[[#This Row],[Data]],"aaaa")</f>
        <v>2023</v>
      </c>
      <c r="D624" s="1" t="s">
        <v>21</v>
      </c>
      <c r="E624" s="1" t="s">
        <v>95</v>
      </c>
      <c r="F624" s="1">
        <v>6</v>
      </c>
    </row>
    <row r="625" spans="1:6" x14ac:dyDescent="0.25">
      <c r="A625" s="11">
        <v>45244</v>
      </c>
      <c r="B625" s="11" t="str">
        <f>UPPER(TEXT(TblMovi[[#This Row],[Data]],"MMM"))</f>
        <v>NOV</v>
      </c>
      <c r="C625" s="1" t="str">
        <f>TEXT(TblMovi[[#This Row],[Data]],"aaaa")</f>
        <v>2023</v>
      </c>
      <c r="D625" s="1" t="s">
        <v>20</v>
      </c>
      <c r="E625" s="1" t="s">
        <v>1</v>
      </c>
      <c r="F625" s="1">
        <v>13</v>
      </c>
    </row>
    <row r="626" spans="1:6" x14ac:dyDescent="0.25">
      <c r="A626" s="11">
        <v>45244</v>
      </c>
      <c r="B626" s="11" t="str">
        <f>UPPER(TEXT(TblMovi[[#This Row],[Data]],"MMM"))</f>
        <v>NOV</v>
      </c>
      <c r="C626" s="1" t="str">
        <f>TEXT(TblMovi[[#This Row],[Data]],"aaaa")</f>
        <v>2023</v>
      </c>
      <c r="D626" s="1" t="s">
        <v>20</v>
      </c>
      <c r="E626" s="1" t="s">
        <v>0</v>
      </c>
      <c r="F626" s="1">
        <v>4</v>
      </c>
    </row>
    <row r="627" spans="1:6" x14ac:dyDescent="0.25">
      <c r="A627" s="11">
        <v>45244</v>
      </c>
      <c r="B627" s="11" t="str">
        <f>UPPER(TEXT(TblMovi[[#This Row],[Data]],"MMM"))</f>
        <v>NOV</v>
      </c>
      <c r="C627" s="1" t="str">
        <f>TEXT(TblMovi[[#This Row],[Data]],"aaaa")</f>
        <v>2023</v>
      </c>
      <c r="D627" s="1" t="s">
        <v>20</v>
      </c>
      <c r="E627" s="1" t="s">
        <v>79</v>
      </c>
      <c r="F627" s="1">
        <v>6</v>
      </c>
    </row>
    <row r="628" spans="1:6" x14ac:dyDescent="0.25">
      <c r="A628" s="11">
        <v>45244</v>
      </c>
      <c r="B628" s="11" t="str">
        <f>UPPER(TEXT(TblMovi[[#This Row],[Data]],"MMM"))</f>
        <v>NOV</v>
      </c>
      <c r="C628" s="1" t="str">
        <f>TEXT(TblMovi[[#This Row],[Data]],"aaaa")</f>
        <v>2023</v>
      </c>
      <c r="D628" s="1" t="s">
        <v>20</v>
      </c>
      <c r="E628" s="1" t="s">
        <v>94</v>
      </c>
      <c r="F628" s="1">
        <v>7</v>
      </c>
    </row>
    <row r="629" spans="1:6" x14ac:dyDescent="0.25">
      <c r="A629" s="11">
        <v>45244</v>
      </c>
      <c r="B629" s="11" t="str">
        <f>UPPER(TEXT(TblMovi[[#This Row],[Data]],"MMM"))</f>
        <v>NOV</v>
      </c>
      <c r="C629" s="1" t="str">
        <f>TEXT(TblMovi[[#This Row],[Data]],"aaaa")</f>
        <v>2023</v>
      </c>
      <c r="D629" s="1" t="s">
        <v>20</v>
      </c>
      <c r="E629" s="1" t="s">
        <v>14</v>
      </c>
      <c r="F629" s="1">
        <v>4</v>
      </c>
    </row>
    <row r="630" spans="1:6" x14ac:dyDescent="0.25">
      <c r="A630" s="11">
        <v>45244</v>
      </c>
      <c r="B630" s="11" t="str">
        <f>UPPER(TEXT(TblMovi[[#This Row],[Data]],"MMM"))</f>
        <v>NOV</v>
      </c>
      <c r="C630" s="1" t="str">
        <f>TEXT(TblMovi[[#This Row],[Data]],"aaaa")</f>
        <v>2023</v>
      </c>
      <c r="D630" s="1" t="s">
        <v>20</v>
      </c>
      <c r="E630" s="1" t="s">
        <v>329</v>
      </c>
      <c r="F630" s="1">
        <v>4</v>
      </c>
    </row>
    <row r="631" spans="1:6" x14ac:dyDescent="0.25">
      <c r="A631" s="11">
        <v>45245</v>
      </c>
      <c r="B631" s="11" t="str">
        <f>UPPER(TEXT(TblMovi[[#This Row],[Data]],"MMM"))</f>
        <v>NOV</v>
      </c>
      <c r="C631" s="1" t="str">
        <f>TEXT(TblMovi[[#This Row],[Data]],"aaaa")</f>
        <v>2023</v>
      </c>
      <c r="D631" s="1" t="s">
        <v>21</v>
      </c>
      <c r="E631" s="1" t="s">
        <v>75</v>
      </c>
      <c r="F631" s="1">
        <v>2</v>
      </c>
    </row>
    <row r="632" spans="1:6" x14ac:dyDescent="0.25">
      <c r="A632" s="11">
        <v>45245</v>
      </c>
      <c r="B632" s="11" t="str">
        <f>UPPER(TEXT(TblMovi[[#This Row],[Data]],"MMM"))</f>
        <v>NOV</v>
      </c>
      <c r="C632" s="1" t="str">
        <f>TEXT(TblMovi[[#This Row],[Data]],"aaaa")</f>
        <v>2023</v>
      </c>
      <c r="D632" s="1" t="s">
        <v>21</v>
      </c>
      <c r="E632" s="1" t="s">
        <v>1</v>
      </c>
      <c r="F632" s="1">
        <v>1</v>
      </c>
    </row>
    <row r="633" spans="1:6" x14ac:dyDescent="0.25">
      <c r="A633" s="11">
        <v>45245</v>
      </c>
      <c r="B633" s="11" t="str">
        <f>UPPER(TEXT(TblMovi[[#This Row],[Data]],"MMM"))</f>
        <v>NOV</v>
      </c>
      <c r="C633" s="1" t="str">
        <f>TEXT(TblMovi[[#This Row],[Data]],"aaaa")</f>
        <v>2023</v>
      </c>
      <c r="D633" s="1" t="s">
        <v>21</v>
      </c>
      <c r="E633" s="1" t="s">
        <v>75</v>
      </c>
      <c r="F633" s="1">
        <v>5</v>
      </c>
    </row>
    <row r="634" spans="1:6" x14ac:dyDescent="0.25">
      <c r="A634" s="11">
        <v>45246</v>
      </c>
      <c r="B634" s="11" t="str">
        <f>UPPER(TEXT(TblMovi[[#This Row],[Data]],"MMM"))</f>
        <v>NOV</v>
      </c>
      <c r="C634" s="1" t="str">
        <f>TEXT(TblMovi[[#This Row],[Data]],"aaaa")</f>
        <v>2023</v>
      </c>
      <c r="D634" s="1" t="s">
        <v>21</v>
      </c>
      <c r="E634" s="1" t="s">
        <v>9</v>
      </c>
      <c r="F634" s="1">
        <v>1</v>
      </c>
    </row>
    <row r="635" spans="1:6" x14ac:dyDescent="0.25">
      <c r="A635" s="11">
        <v>45246</v>
      </c>
      <c r="B635" s="11" t="str">
        <f>UPPER(TEXT(TblMovi[[#This Row],[Data]],"MMM"))</f>
        <v>NOV</v>
      </c>
      <c r="C635" s="1" t="str">
        <f>TEXT(TblMovi[[#This Row],[Data]],"aaaa")</f>
        <v>2023</v>
      </c>
      <c r="D635" s="1" t="s">
        <v>21</v>
      </c>
      <c r="E635" s="1" t="s">
        <v>13</v>
      </c>
      <c r="F635" s="1">
        <v>1</v>
      </c>
    </row>
    <row r="636" spans="1:6" x14ac:dyDescent="0.25">
      <c r="A636" s="11">
        <v>45246</v>
      </c>
      <c r="B636" s="11" t="str">
        <f>UPPER(TEXT(TblMovi[[#This Row],[Data]],"MMM"))</f>
        <v>NOV</v>
      </c>
      <c r="C636" s="1" t="str">
        <f>TEXT(TblMovi[[#This Row],[Data]],"aaaa")</f>
        <v>2023</v>
      </c>
      <c r="D636" s="1" t="s">
        <v>21</v>
      </c>
      <c r="E636" s="1" t="s">
        <v>79</v>
      </c>
      <c r="F636" s="1">
        <v>1</v>
      </c>
    </row>
    <row r="637" spans="1:6" x14ac:dyDescent="0.25">
      <c r="A637" s="11">
        <v>45246</v>
      </c>
      <c r="B637" s="11" t="str">
        <f>UPPER(TEXT(TblMovi[[#This Row],[Data]],"MMM"))</f>
        <v>NOV</v>
      </c>
      <c r="C637" s="1" t="str">
        <f>TEXT(TblMovi[[#This Row],[Data]],"aaaa")</f>
        <v>2023</v>
      </c>
      <c r="D637" s="1" t="s">
        <v>21</v>
      </c>
      <c r="E637" s="1" t="s">
        <v>319</v>
      </c>
      <c r="F637" s="1">
        <v>1</v>
      </c>
    </row>
    <row r="638" spans="1:6" x14ac:dyDescent="0.25">
      <c r="A638" s="11">
        <v>45246</v>
      </c>
      <c r="B638" s="11" t="str">
        <f>UPPER(TEXT(TblMovi[[#This Row],[Data]],"MMM"))</f>
        <v>NOV</v>
      </c>
      <c r="C638" s="1" t="str">
        <f>TEXT(TblMovi[[#This Row],[Data]],"aaaa")</f>
        <v>2023</v>
      </c>
      <c r="D638" s="1" t="s">
        <v>21</v>
      </c>
      <c r="E638" s="1" t="s">
        <v>74</v>
      </c>
      <c r="F638" s="1">
        <v>2</v>
      </c>
    </row>
    <row r="639" spans="1:6" x14ac:dyDescent="0.25">
      <c r="A639" s="11">
        <v>45246</v>
      </c>
      <c r="B639" s="11" t="str">
        <f>UPPER(TEXT(TblMovi[[#This Row],[Data]],"MMM"))</f>
        <v>NOV</v>
      </c>
      <c r="C639" s="1" t="str">
        <f>TEXT(TblMovi[[#This Row],[Data]],"aaaa")</f>
        <v>2023</v>
      </c>
      <c r="D639" s="1" t="s">
        <v>21</v>
      </c>
      <c r="E639" s="1" t="s">
        <v>75</v>
      </c>
      <c r="F639" s="1">
        <v>2</v>
      </c>
    </row>
    <row r="640" spans="1:6" x14ac:dyDescent="0.25">
      <c r="A640" s="11">
        <v>45246</v>
      </c>
      <c r="B640" s="11" t="str">
        <f>UPPER(TEXT(TblMovi[[#This Row],[Data]],"MMM"))</f>
        <v>NOV</v>
      </c>
      <c r="C640" s="1" t="str">
        <f>TEXT(TblMovi[[#This Row],[Data]],"aaaa")</f>
        <v>2023</v>
      </c>
      <c r="D640" s="1" t="s">
        <v>21</v>
      </c>
      <c r="E640" s="1" t="s">
        <v>169</v>
      </c>
      <c r="F640" s="1">
        <v>2</v>
      </c>
    </row>
    <row r="641" spans="1:6" x14ac:dyDescent="0.25">
      <c r="A641" s="11">
        <v>45246</v>
      </c>
      <c r="B641" s="11" t="str">
        <f>UPPER(TEXT(TblMovi[[#This Row],[Data]],"MMM"))</f>
        <v>NOV</v>
      </c>
      <c r="C641" s="1" t="str">
        <f>TEXT(TblMovi[[#This Row],[Data]],"aaaa")</f>
        <v>2023</v>
      </c>
      <c r="D641" s="1" t="s">
        <v>21</v>
      </c>
      <c r="E641" s="1" t="s">
        <v>74</v>
      </c>
      <c r="F641" s="1">
        <v>7</v>
      </c>
    </row>
    <row r="642" spans="1:6" x14ac:dyDescent="0.25">
      <c r="A642" s="11">
        <v>45246</v>
      </c>
      <c r="B642" s="11" t="str">
        <f>UPPER(TEXT(TblMovi[[#This Row],[Data]],"MMM"))</f>
        <v>NOV</v>
      </c>
      <c r="C642" s="1" t="str">
        <f>TEXT(TblMovi[[#This Row],[Data]],"aaaa")</f>
        <v>2023</v>
      </c>
      <c r="D642" s="1" t="s">
        <v>21</v>
      </c>
      <c r="E642" s="1" t="s">
        <v>14</v>
      </c>
      <c r="F642" s="1">
        <v>1</v>
      </c>
    </row>
    <row r="643" spans="1:6" x14ac:dyDescent="0.25">
      <c r="A643" s="11">
        <v>45246</v>
      </c>
      <c r="B643" s="11" t="str">
        <f>UPPER(TEXT(TblMovi[[#This Row],[Data]],"MMM"))</f>
        <v>NOV</v>
      </c>
      <c r="C643" s="1" t="str">
        <f>TEXT(TblMovi[[#This Row],[Data]],"aaaa")</f>
        <v>2023</v>
      </c>
      <c r="D643" s="1" t="s">
        <v>21</v>
      </c>
      <c r="E643" s="1" t="s">
        <v>14</v>
      </c>
      <c r="F643" s="1">
        <v>1</v>
      </c>
    </row>
    <row r="644" spans="1:6" x14ac:dyDescent="0.25">
      <c r="A644" s="11">
        <v>45246</v>
      </c>
      <c r="B644" s="11" t="str">
        <f>UPPER(TEXT(TblMovi[[#This Row],[Data]],"MMM"))</f>
        <v>NOV</v>
      </c>
      <c r="C644" s="1" t="str">
        <f>TEXT(TblMovi[[#This Row],[Data]],"aaaa")</f>
        <v>2023</v>
      </c>
      <c r="D644" s="1" t="s">
        <v>21</v>
      </c>
      <c r="E644" s="1" t="s">
        <v>352</v>
      </c>
      <c r="F644" s="1">
        <v>2</v>
      </c>
    </row>
    <row r="645" spans="1:6" x14ac:dyDescent="0.25">
      <c r="A645" s="11">
        <v>45246</v>
      </c>
      <c r="B645" s="11" t="str">
        <f>UPPER(TEXT(TblMovi[[#This Row],[Data]],"MMM"))</f>
        <v>NOV</v>
      </c>
      <c r="C645" s="1" t="str">
        <f>TEXT(TblMovi[[#This Row],[Data]],"aaaa")</f>
        <v>2023</v>
      </c>
      <c r="D645" s="1" t="s">
        <v>21</v>
      </c>
      <c r="E645" s="1" t="s">
        <v>325</v>
      </c>
      <c r="F645" s="1">
        <v>1</v>
      </c>
    </row>
    <row r="646" spans="1:6" x14ac:dyDescent="0.25">
      <c r="A646" s="11">
        <v>45247</v>
      </c>
      <c r="B646" s="11" t="str">
        <f>UPPER(TEXT(TblMovi[[#This Row],[Data]],"MMM"))</f>
        <v>NOV</v>
      </c>
      <c r="C646" s="1" t="str">
        <f>TEXT(TblMovi[[#This Row],[Data]],"aaaa")</f>
        <v>2023</v>
      </c>
      <c r="D646" s="1" t="s">
        <v>21</v>
      </c>
      <c r="E646" s="1" t="s">
        <v>319</v>
      </c>
      <c r="F646" s="1">
        <v>1</v>
      </c>
    </row>
    <row r="647" spans="1:6" x14ac:dyDescent="0.25">
      <c r="A647" s="11">
        <v>45247</v>
      </c>
      <c r="B647" s="11" t="str">
        <f>UPPER(TEXT(TblMovi[[#This Row],[Data]],"MMM"))</f>
        <v>NOV</v>
      </c>
      <c r="C647" s="1" t="str">
        <f>TEXT(TblMovi[[#This Row],[Data]],"aaaa")</f>
        <v>2023</v>
      </c>
      <c r="D647" s="1" t="s">
        <v>21</v>
      </c>
      <c r="E647" s="1" t="s">
        <v>352</v>
      </c>
      <c r="F647" s="1">
        <v>1</v>
      </c>
    </row>
    <row r="648" spans="1:6" x14ac:dyDescent="0.25">
      <c r="A648" s="11">
        <v>45247</v>
      </c>
      <c r="B648" s="11" t="str">
        <f>UPPER(TEXT(TblMovi[[#This Row],[Data]],"MMM"))</f>
        <v>NOV</v>
      </c>
      <c r="C648" s="1" t="str">
        <f>TEXT(TblMovi[[#This Row],[Data]],"aaaa")</f>
        <v>2023</v>
      </c>
      <c r="D648" s="1" t="s">
        <v>21</v>
      </c>
      <c r="E648" s="1" t="s">
        <v>27</v>
      </c>
      <c r="F648" s="1">
        <v>1</v>
      </c>
    </row>
    <row r="649" spans="1:6" x14ac:dyDescent="0.25">
      <c r="A649" s="11">
        <v>45247</v>
      </c>
      <c r="B649" s="11" t="str">
        <f>UPPER(TEXT(TblMovi[[#This Row],[Data]],"MMM"))</f>
        <v>NOV</v>
      </c>
      <c r="C649" s="1" t="str">
        <f>TEXT(TblMovi[[#This Row],[Data]],"aaaa")</f>
        <v>2023</v>
      </c>
      <c r="D649" s="1" t="s">
        <v>21</v>
      </c>
      <c r="E649" s="1" t="s">
        <v>0</v>
      </c>
      <c r="F649" s="1">
        <v>1</v>
      </c>
    </row>
    <row r="650" spans="1:6" x14ac:dyDescent="0.25">
      <c r="A650" s="11">
        <v>45247</v>
      </c>
      <c r="B650" s="11" t="str">
        <f>UPPER(TEXT(TblMovi[[#This Row],[Data]],"MMM"))</f>
        <v>NOV</v>
      </c>
      <c r="C650" s="1" t="str">
        <f>TEXT(TblMovi[[#This Row],[Data]],"aaaa")</f>
        <v>2023</v>
      </c>
      <c r="D650" s="1" t="s">
        <v>21</v>
      </c>
      <c r="E650" s="1" t="s">
        <v>14</v>
      </c>
      <c r="F650" s="1">
        <v>1</v>
      </c>
    </row>
    <row r="651" spans="1:6" x14ac:dyDescent="0.25">
      <c r="A651" s="11">
        <v>45247</v>
      </c>
      <c r="B651" s="11" t="str">
        <f>UPPER(TEXT(TblMovi[[#This Row],[Data]],"MMM"))</f>
        <v>NOV</v>
      </c>
      <c r="C651" s="1" t="str">
        <f>TEXT(TblMovi[[#This Row],[Data]],"aaaa")</f>
        <v>2023</v>
      </c>
      <c r="D651" s="1" t="s">
        <v>21</v>
      </c>
      <c r="E651" s="1" t="s">
        <v>78</v>
      </c>
      <c r="F651" s="1">
        <v>1</v>
      </c>
    </row>
    <row r="652" spans="1:6" x14ac:dyDescent="0.25">
      <c r="A652" s="11">
        <v>45247</v>
      </c>
      <c r="B652" s="11" t="str">
        <f>UPPER(TEXT(TblMovi[[#This Row],[Data]],"MMM"))</f>
        <v>NOV</v>
      </c>
      <c r="C652" s="1" t="str">
        <f>TEXT(TblMovi[[#This Row],[Data]],"aaaa")</f>
        <v>2023</v>
      </c>
      <c r="D652" s="1" t="s">
        <v>20</v>
      </c>
      <c r="E652" s="1" t="s">
        <v>78</v>
      </c>
      <c r="F652" s="1">
        <v>3</v>
      </c>
    </row>
    <row r="653" spans="1:6" x14ac:dyDescent="0.25">
      <c r="A653" s="11">
        <v>45247</v>
      </c>
      <c r="B653" s="11" t="str">
        <f>UPPER(TEXT(TblMovi[[#This Row],[Data]],"MMM"))</f>
        <v>NOV</v>
      </c>
      <c r="C653" s="1" t="str">
        <f>TEXT(TblMovi[[#This Row],[Data]],"aaaa")</f>
        <v>2023</v>
      </c>
      <c r="D653" s="1" t="s">
        <v>21</v>
      </c>
      <c r="E653" s="1" t="s">
        <v>93</v>
      </c>
      <c r="F653" s="1">
        <v>1</v>
      </c>
    </row>
    <row r="654" spans="1:6" x14ac:dyDescent="0.25">
      <c r="A654" s="11">
        <v>45247</v>
      </c>
      <c r="B654" s="11" t="str">
        <f>UPPER(TEXT(TblMovi[[#This Row],[Data]],"MMM"))</f>
        <v>NOV</v>
      </c>
      <c r="C654" s="1" t="str">
        <f>TEXT(TblMovi[[#This Row],[Data]],"aaaa")</f>
        <v>2023</v>
      </c>
      <c r="D654" s="1" t="s">
        <v>21</v>
      </c>
      <c r="E654" s="1" t="s">
        <v>169</v>
      </c>
      <c r="F654" s="1">
        <v>2</v>
      </c>
    </row>
    <row r="655" spans="1:6" x14ac:dyDescent="0.25">
      <c r="A655" s="11">
        <v>45247</v>
      </c>
      <c r="B655" s="11" t="str">
        <f>UPPER(TEXT(TblMovi[[#This Row],[Data]],"MMM"))</f>
        <v>NOV</v>
      </c>
      <c r="C655" s="1" t="str">
        <f>TEXT(TblMovi[[#This Row],[Data]],"aaaa")</f>
        <v>2023</v>
      </c>
      <c r="D655" s="1" t="s">
        <v>21</v>
      </c>
      <c r="E655" s="1" t="s">
        <v>352</v>
      </c>
      <c r="F655" s="1">
        <v>1</v>
      </c>
    </row>
    <row r="656" spans="1:6" x14ac:dyDescent="0.25">
      <c r="A656" s="11">
        <v>45247</v>
      </c>
      <c r="B656" s="11" t="str">
        <f>UPPER(TEXT(TblMovi[[#This Row],[Data]],"MMM"))</f>
        <v>NOV</v>
      </c>
      <c r="C656" s="1" t="str">
        <f>TEXT(TblMovi[[#This Row],[Data]],"aaaa")</f>
        <v>2023</v>
      </c>
      <c r="D656" s="1" t="s">
        <v>21</v>
      </c>
      <c r="E656" s="1" t="s">
        <v>304</v>
      </c>
      <c r="F656" s="1">
        <v>10</v>
      </c>
    </row>
    <row r="657" spans="1:6" x14ac:dyDescent="0.25">
      <c r="A657" s="11">
        <v>45247</v>
      </c>
      <c r="B657" s="11" t="str">
        <f>UPPER(TEXT(TblMovi[[#This Row],[Data]],"MMM"))</f>
        <v>NOV</v>
      </c>
      <c r="C657" s="1" t="str">
        <f>TEXT(TblMovi[[#This Row],[Data]],"aaaa")</f>
        <v>2023</v>
      </c>
      <c r="D657" s="1" t="s">
        <v>21</v>
      </c>
      <c r="E657" s="1" t="s">
        <v>94</v>
      </c>
      <c r="F657" s="1">
        <v>1</v>
      </c>
    </row>
    <row r="658" spans="1:6" x14ac:dyDescent="0.25">
      <c r="A658" s="11">
        <v>45248</v>
      </c>
      <c r="B658" s="11" t="str">
        <f>UPPER(TEXT(TblMovi[[#This Row],[Data]],"MMM"))</f>
        <v>NOV</v>
      </c>
      <c r="C658" s="1" t="str">
        <f>TEXT(TblMovi[[#This Row],[Data]],"aaaa")</f>
        <v>2023</v>
      </c>
      <c r="D658" s="1" t="s">
        <v>21</v>
      </c>
      <c r="E658" s="1" t="s">
        <v>95</v>
      </c>
      <c r="F658" s="1">
        <v>6</v>
      </c>
    </row>
    <row r="659" spans="1:6" x14ac:dyDescent="0.25">
      <c r="A659" s="11">
        <v>45248</v>
      </c>
      <c r="B659" s="11" t="str">
        <f>UPPER(TEXT(TblMovi[[#This Row],[Data]],"MMM"))</f>
        <v>NOV</v>
      </c>
      <c r="C659" s="1" t="str">
        <f>TEXT(TblMovi[[#This Row],[Data]],"aaaa")</f>
        <v>2023</v>
      </c>
      <c r="D659" s="1" t="s">
        <v>21</v>
      </c>
      <c r="E659" s="1" t="s">
        <v>169</v>
      </c>
      <c r="F659" s="1">
        <v>4</v>
      </c>
    </row>
    <row r="660" spans="1:6" x14ac:dyDescent="0.25">
      <c r="A660" s="11">
        <v>45248</v>
      </c>
      <c r="B660" s="11" t="str">
        <f>UPPER(TEXT(TblMovi[[#This Row],[Data]],"MMM"))</f>
        <v>NOV</v>
      </c>
      <c r="C660" s="1" t="str">
        <f>TEXT(TblMovi[[#This Row],[Data]],"aaaa")</f>
        <v>2023</v>
      </c>
      <c r="D660" s="1" t="s">
        <v>21</v>
      </c>
      <c r="E660" s="1" t="s">
        <v>75</v>
      </c>
      <c r="F660" s="1">
        <v>4</v>
      </c>
    </row>
    <row r="661" spans="1:6" x14ac:dyDescent="0.25">
      <c r="A661" s="11">
        <v>45248</v>
      </c>
      <c r="B661" s="11" t="str">
        <f>UPPER(TEXT(TblMovi[[#This Row],[Data]],"MMM"))</f>
        <v>NOV</v>
      </c>
      <c r="C661" s="1" t="str">
        <f>TEXT(TblMovi[[#This Row],[Data]],"aaaa")</f>
        <v>2023</v>
      </c>
      <c r="D661" s="1" t="s">
        <v>21</v>
      </c>
      <c r="E661" s="1" t="s">
        <v>1</v>
      </c>
      <c r="F661" s="1">
        <v>2</v>
      </c>
    </row>
    <row r="662" spans="1:6" x14ac:dyDescent="0.25">
      <c r="A662" s="11">
        <v>45248</v>
      </c>
      <c r="B662" s="11" t="str">
        <f>UPPER(TEXT(TblMovi[[#This Row],[Data]],"MMM"))</f>
        <v>NOV</v>
      </c>
      <c r="C662" s="1" t="str">
        <f>TEXT(TblMovi[[#This Row],[Data]],"aaaa")</f>
        <v>2023</v>
      </c>
      <c r="D662" s="1" t="s">
        <v>21</v>
      </c>
      <c r="E662" s="1" t="s">
        <v>93</v>
      </c>
      <c r="F662" s="1">
        <v>1</v>
      </c>
    </row>
    <row r="663" spans="1:6" x14ac:dyDescent="0.25">
      <c r="A663" s="11">
        <v>45248</v>
      </c>
      <c r="B663" s="11" t="str">
        <f>UPPER(TEXT(TblMovi[[#This Row],[Data]],"MMM"))</f>
        <v>NOV</v>
      </c>
      <c r="C663" s="1" t="str">
        <f>TEXT(TblMovi[[#This Row],[Data]],"aaaa")</f>
        <v>2023</v>
      </c>
      <c r="D663" s="1" t="s">
        <v>21</v>
      </c>
      <c r="E663" s="1" t="s">
        <v>14</v>
      </c>
      <c r="F663" s="1">
        <v>1</v>
      </c>
    </row>
    <row r="664" spans="1:6" x14ac:dyDescent="0.25">
      <c r="A664" s="11">
        <v>45248</v>
      </c>
      <c r="B664" s="11" t="str">
        <f>UPPER(TEXT(TblMovi[[#This Row],[Data]],"MMM"))</f>
        <v>NOV</v>
      </c>
      <c r="C664" s="1" t="str">
        <f>TEXT(TblMovi[[#This Row],[Data]],"aaaa")</f>
        <v>2023</v>
      </c>
      <c r="D664" s="1" t="s">
        <v>21</v>
      </c>
      <c r="E664" s="1" t="s">
        <v>78</v>
      </c>
      <c r="F664" s="1">
        <v>1</v>
      </c>
    </row>
    <row r="665" spans="1:6" x14ac:dyDescent="0.25">
      <c r="A665" s="11">
        <v>45248</v>
      </c>
      <c r="B665" s="11" t="str">
        <f>UPPER(TEXT(TblMovi[[#This Row],[Data]],"MMM"))</f>
        <v>NOV</v>
      </c>
      <c r="C665" s="1" t="str">
        <f>TEXT(TblMovi[[#This Row],[Data]],"aaaa")</f>
        <v>2023</v>
      </c>
      <c r="D665" s="1" t="s">
        <v>21</v>
      </c>
      <c r="E665" s="1" t="s">
        <v>85</v>
      </c>
      <c r="F665" s="1">
        <v>1</v>
      </c>
    </row>
    <row r="666" spans="1:6" x14ac:dyDescent="0.25">
      <c r="A666" s="11">
        <v>45248</v>
      </c>
      <c r="B666" s="11" t="str">
        <f>UPPER(TEXT(TblMovi[[#This Row],[Data]],"MMM"))</f>
        <v>NOV</v>
      </c>
      <c r="C666" s="1" t="str">
        <f>TEXT(TblMovi[[#This Row],[Data]],"aaaa")</f>
        <v>2023</v>
      </c>
      <c r="D666" s="1" t="s">
        <v>21</v>
      </c>
      <c r="E666" s="1" t="s">
        <v>79</v>
      </c>
      <c r="F666" s="1">
        <v>1</v>
      </c>
    </row>
    <row r="667" spans="1:6" x14ac:dyDescent="0.25">
      <c r="A667" s="11">
        <v>45248</v>
      </c>
      <c r="B667" s="11" t="str">
        <f>UPPER(TEXT(TblMovi[[#This Row],[Data]],"MMM"))</f>
        <v>NOV</v>
      </c>
      <c r="C667" s="1" t="str">
        <f>TEXT(TblMovi[[#This Row],[Data]],"aaaa")</f>
        <v>2023</v>
      </c>
      <c r="D667" s="1" t="s">
        <v>21</v>
      </c>
      <c r="E667" s="1" t="s">
        <v>352</v>
      </c>
      <c r="F667" s="1">
        <v>1</v>
      </c>
    </row>
    <row r="668" spans="1:6" x14ac:dyDescent="0.25">
      <c r="A668" s="11">
        <v>45248</v>
      </c>
      <c r="B668" s="11" t="str">
        <f>UPPER(TEXT(TblMovi[[#This Row],[Data]],"MMM"))</f>
        <v>NOV</v>
      </c>
      <c r="C668" s="1" t="str">
        <f>TEXT(TblMovi[[#This Row],[Data]],"aaaa")</f>
        <v>2023</v>
      </c>
      <c r="D668" s="1" t="s">
        <v>21</v>
      </c>
      <c r="E668" s="1" t="s">
        <v>352</v>
      </c>
      <c r="F668" s="1">
        <v>2</v>
      </c>
    </row>
    <row r="669" spans="1:6" x14ac:dyDescent="0.25">
      <c r="A669" s="11">
        <v>45248</v>
      </c>
      <c r="B669" s="11" t="str">
        <f>UPPER(TEXT(TblMovi[[#This Row],[Data]],"MMM"))</f>
        <v>NOV</v>
      </c>
      <c r="C669" s="1" t="str">
        <f>TEXT(TblMovi[[#This Row],[Data]],"aaaa")</f>
        <v>2023</v>
      </c>
      <c r="D669" s="1" t="s">
        <v>21</v>
      </c>
      <c r="E669" s="1" t="s">
        <v>89</v>
      </c>
      <c r="F669" s="1">
        <v>2</v>
      </c>
    </row>
    <row r="670" spans="1:6" x14ac:dyDescent="0.25">
      <c r="A670" s="11">
        <v>45250</v>
      </c>
      <c r="B670" s="11" t="str">
        <f>UPPER(TEXT(TblMovi[[#This Row],[Data]],"MMM"))</f>
        <v>NOV</v>
      </c>
      <c r="C670" s="1" t="str">
        <f>TEXT(TblMovi[[#This Row],[Data]],"aaaa")</f>
        <v>2023</v>
      </c>
      <c r="D670" s="1" t="s">
        <v>21</v>
      </c>
      <c r="E670" s="1" t="s">
        <v>74</v>
      </c>
      <c r="F670" s="1">
        <v>10</v>
      </c>
    </row>
    <row r="671" spans="1:6" x14ac:dyDescent="0.25">
      <c r="A671" s="11">
        <v>45250</v>
      </c>
      <c r="B671" s="11" t="str">
        <f>UPPER(TEXT(TblMovi[[#This Row],[Data]],"MMM"))</f>
        <v>NOV</v>
      </c>
      <c r="C671" s="1" t="str">
        <f>TEXT(TblMovi[[#This Row],[Data]],"aaaa")</f>
        <v>2023</v>
      </c>
      <c r="D671" s="1" t="s">
        <v>21</v>
      </c>
      <c r="E671" s="1" t="s">
        <v>2</v>
      </c>
      <c r="F671" s="1">
        <v>1</v>
      </c>
    </row>
    <row r="672" spans="1:6" x14ac:dyDescent="0.25">
      <c r="A672" s="11">
        <v>45250</v>
      </c>
      <c r="B672" s="11" t="str">
        <f>UPPER(TEXT(TblMovi[[#This Row],[Data]],"MMM"))</f>
        <v>NOV</v>
      </c>
      <c r="C672" s="1" t="str">
        <f>TEXT(TblMovi[[#This Row],[Data]],"aaaa")</f>
        <v>2023</v>
      </c>
      <c r="D672" s="1" t="s">
        <v>21</v>
      </c>
      <c r="E672" s="1" t="s">
        <v>1</v>
      </c>
      <c r="F672" s="1">
        <v>2</v>
      </c>
    </row>
    <row r="673" spans="1:6" x14ac:dyDescent="0.25">
      <c r="A673" s="11">
        <v>45250</v>
      </c>
      <c r="B673" s="11" t="str">
        <f>UPPER(TEXT(TblMovi[[#This Row],[Data]],"MMM"))</f>
        <v>NOV</v>
      </c>
      <c r="C673" s="1" t="str">
        <f>TEXT(TblMovi[[#This Row],[Data]],"aaaa")</f>
        <v>2023</v>
      </c>
      <c r="D673" s="1" t="s">
        <v>21</v>
      </c>
      <c r="E673" s="1" t="s">
        <v>14</v>
      </c>
      <c r="F673" s="1">
        <v>1</v>
      </c>
    </row>
    <row r="674" spans="1:6" x14ac:dyDescent="0.25">
      <c r="A674" s="11">
        <v>45250</v>
      </c>
      <c r="B674" s="11" t="str">
        <f>UPPER(TEXT(TblMovi[[#This Row],[Data]],"MMM"))</f>
        <v>NOV</v>
      </c>
      <c r="C674" s="1" t="str">
        <f>TEXT(TblMovi[[#This Row],[Data]],"aaaa")</f>
        <v>2023</v>
      </c>
      <c r="D674" s="1" t="s">
        <v>21</v>
      </c>
      <c r="E674" s="1" t="s">
        <v>27</v>
      </c>
      <c r="F674" s="1">
        <v>1</v>
      </c>
    </row>
    <row r="675" spans="1:6" x14ac:dyDescent="0.25">
      <c r="A675" s="11">
        <v>45250</v>
      </c>
      <c r="B675" s="11" t="str">
        <f>UPPER(TEXT(TblMovi[[#This Row],[Data]],"MMM"))</f>
        <v>NOV</v>
      </c>
      <c r="C675" s="1" t="str">
        <f>TEXT(TblMovi[[#This Row],[Data]],"aaaa")</f>
        <v>2023</v>
      </c>
      <c r="D675" s="1" t="s">
        <v>21</v>
      </c>
      <c r="E675" s="1" t="s">
        <v>95</v>
      </c>
      <c r="F675" s="1">
        <v>6</v>
      </c>
    </row>
    <row r="676" spans="1:6" x14ac:dyDescent="0.25">
      <c r="A676" s="11">
        <v>45250</v>
      </c>
      <c r="B676" s="11" t="str">
        <f>UPPER(TEXT(TblMovi[[#This Row],[Data]],"MMM"))</f>
        <v>NOV</v>
      </c>
      <c r="C676" s="1" t="str">
        <f>TEXT(TblMovi[[#This Row],[Data]],"aaaa")</f>
        <v>2023</v>
      </c>
      <c r="D676" s="1" t="s">
        <v>21</v>
      </c>
      <c r="E676" s="1" t="s">
        <v>328</v>
      </c>
      <c r="F676" s="1">
        <v>1</v>
      </c>
    </row>
    <row r="677" spans="1:6" x14ac:dyDescent="0.25">
      <c r="A677" s="11">
        <v>45250</v>
      </c>
      <c r="B677" s="11" t="str">
        <f>UPPER(TEXT(TblMovi[[#This Row],[Data]],"MMM"))</f>
        <v>NOV</v>
      </c>
      <c r="C677" s="1" t="str">
        <f>TEXT(TblMovi[[#This Row],[Data]],"aaaa")</f>
        <v>2023</v>
      </c>
      <c r="D677" s="1" t="s">
        <v>21</v>
      </c>
      <c r="E677" s="1" t="s">
        <v>27</v>
      </c>
      <c r="F677" s="1">
        <v>1</v>
      </c>
    </row>
    <row r="678" spans="1:6" x14ac:dyDescent="0.25">
      <c r="A678" s="11">
        <v>45250</v>
      </c>
      <c r="B678" s="11" t="str">
        <f>UPPER(TEXT(TblMovi[[#This Row],[Data]],"MMM"))</f>
        <v>NOV</v>
      </c>
      <c r="C678" s="1" t="str">
        <f>TEXT(TblMovi[[#This Row],[Data]],"aaaa")</f>
        <v>2023</v>
      </c>
      <c r="D678" s="1" t="s">
        <v>21</v>
      </c>
      <c r="E678" s="1" t="s">
        <v>27</v>
      </c>
      <c r="F678" s="1">
        <v>3</v>
      </c>
    </row>
    <row r="679" spans="1:6" x14ac:dyDescent="0.25">
      <c r="A679" s="11">
        <v>45250</v>
      </c>
      <c r="B679" s="11" t="str">
        <f>UPPER(TEXT(TblMovi[[#This Row],[Data]],"MMM"))</f>
        <v>NOV</v>
      </c>
      <c r="C679" s="1" t="str">
        <f>TEXT(TblMovi[[#This Row],[Data]],"aaaa")</f>
        <v>2023</v>
      </c>
      <c r="D679" s="1" t="s">
        <v>21</v>
      </c>
      <c r="E679" s="1" t="s">
        <v>352</v>
      </c>
      <c r="F679" s="1">
        <v>1</v>
      </c>
    </row>
    <row r="680" spans="1:6" x14ac:dyDescent="0.25">
      <c r="A680" s="11">
        <v>45250</v>
      </c>
      <c r="B680" s="11" t="str">
        <f>UPPER(TEXT(TblMovi[[#This Row],[Data]],"MMM"))</f>
        <v>NOV</v>
      </c>
      <c r="C680" s="1" t="str">
        <f>TEXT(TblMovi[[#This Row],[Data]],"aaaa")</f>
        <v>2023</v>
      </c>
      <c r="D680" s="1" t="s">
        <v>21</v>
      </c>
      <c r="E680" s="1" t="s">
        <v>319</v>
      </c>
      <c r="F680" s="1">
        <v>1</v>
      </c>
    </row>
    <row r="681" spans="1:6" x14ac:dyDescent="0.25">
      <c r="A681" s="11">
        <v>45251</v>
      </c>
      <c r="B681" s="11" t="str">
        <f>UPPER(TEXT(TblMovi[[#This Row],[Data]],"MMM"))</f>
        <v>NOV</v>
      </c>
      <c r="C681" s="1" t="str">
        <f>TEXT(TblMovi[[#This Row],[Data]],"aaaa")</f>
        <v>2023</v>
      </c>
      <c r="D681" s="1" t="s">
        <v>21</v>
      </c>
      <c r="E681" s="1" t="s">
        <v>169</v>
      </c>
      <c r="F681" s="1">
        <v>4</v>
      </c>
    </row>
    <row r="682" spans="1:6" x14ac:dyDescent="0.25">
      <c r="A682" s="11">
        <v>45251</v>
      </c>
      <c r="B682" s="11" t="str">
        <f>UPPER(TEXT(TblMovi[[#This Row],[Data]],"MMM"))</f>
        <v>NOV</v>
      </c>
      <c r="C682" s="1" t="str">
        <f>TEXT(TblMovi[[#This Row],[Data]],"aaaa")</f>
        <v>2023</v>
      </c>
      <c r="D682" s="1" t="s">
        <v>21</v>
      </c>
      <c r="E682" s="1" t="s">
        <v>352</v>
      </c>
      <c r="F682" s="1">
        <v>1</v>
      </c>
    </row>
    <row r="683" spans="1:6" x14ac:dyDescent="0.25">
      <c r="A683" s="11">
        <v>45251</v>
      </c>
      <c r="B683" s="11" t="str">
        <f>UPPER(TEXT(TblMovi[[#This Row],[Data]],"MMM"))</f>
        <v>NOV</v>
      </c>
      <c r="C683" s="1" t="str">
        <f>TEXT(TblMovi[[#This Row],[Data]],"aaaa")</f>
        <v>2023</v>
      </c>
      <c r="D683" s="1" t="s">
        <v>21</v>
      </c>
      <c r="E683" s="1" t="s">
        <v>89</v>
      </c>
      <c r="F683" s="1">
        <v>1</v>
      </c>
    </row>
    <row r="684" spans="1:6" x14ac:dyDescent="0.25">
      <c r="A684" s="11">
        <v>45251</v>
      </c>
      <c r="B684" s="11" t="str">
        <f>UPPER(TEXT(TblMovi[[#This Row],[Data]],"MMM"))</f>
        <v>NOV</v>
      </c>
      <c r="C684" s="1" t="str">
        <f>TEXT(TblMovi[[#This Row],[Data]],"aaaa")</f>
        <v>2023</v>
      </c>
      <c r="D684" s="1" t="s">
        <v>21</v>
      </c>
      <c r="E684" s="1" t="s">
        <v>75</v>
      </c>
      <c r="F684" s="1">
        <v>5</v>
      </c>
    </row>
    <row r="685" spans="1:6" x14ac:dyDescent="0.25">
      <c r="A685" s="11">
        <v>45251</v>
      </c>
      <c r="B685" s="11" t="str">
        <f>UPPER(TEXT(TblMovi[[#This Row],[Data]],"MMM"))</f>
        <v>NOV</v>
      </c>
      <c r="C685" s="1" t="str">
        <f>TEXT(TblMovi[[#This Row],[Data]],"aaaa")</f>
        <v>2023</v>
      </c>
      <c r="D685" s="1" t="s">
        <v>21</v>
      </c>
      <c r="E685" s="1" t="s">
        <v>94</v>
      </c>
      <c r="F685" s="1">
        <v>1</v>
      </c>
    </row>
    <row r="686" spans="1:6" x14ac:dyDescent="0.25">
      <c r="A686" s="11">
        <v>45251</v>
      </c>
      <c r="B686" s="11" t="str">
        <f>UPPER(TEXT(TblMovi[[#This Row],[Data]],"MMM"))</f>
        <v>NOV</v>
      </c>
      <c r="C686" s="1" t="str">
        <f>TEXT(TblMovi[[#This Row],[Data]],"aaaa")</f>
        <v>2023</v>
      </c>
      <c r="D686" s="1" t="s">
        <v>20</v>
      </c>
      <c r="E686" s="1" t="s">
        <v>78</v>
      </c>
      <c r="F686" s="1">
        <v>24</v>
      </c>
    </row>
    <row r="687" spans="1:6" x14ac:dyDescent="0.25">
      <c r="A687" s="11">
        <v>45251</v>
      </c>
      <c r="B687" s="11" t="str">
        <f>UPPER(TEXT(TblMovi[[#This Row],[Data]],"MMM"))</f>
        <v>NOV</v>
      </c>
      <c r="C687" s="1" t="str">
        <f>TEXT(TblMovi[[#This Row],[Data]],"aaaa")</f>
        <v>2023</v>
      </c>
      <c r="D687" s="1" t="s">
        <v>20</v>
      </c>
      <c r="E687" s="1" t="s">
        <v>9</v>
      </c>
      <c r="F687" s="1">
        <v>100</v>
      </c>
    </row>
    <row r="688" spans="1:6" x14ac:dyDescent="0.25">
      <c r="A688" s="11">
        <v>45251</v>
      </c>
      <c r="B688" s="11" t="str">
        <f>UPPER(TEXT(TblMovi[[#This Row],[Data]],"MMM"))</f>
        <v>NOV</v>
      </c>
      <c r="C688" s="1" t="str">
        <f>TEXT(TblMovi[[#This Row],[Data]],"aaaa")</f>
        <v>2023</v>
      </c>
      <c r="D688" s="1" t="s">
        <v>21</v>
      </c>
      <c r="E688" s="1" t="s">
        <v>95</v>
      </c>
      <c r="F688" s="1">
        <v>6</v>
      </c>
    </row>
    <row r="689" spans="1:6" x14ac:dyDescent="0.25">
      <c r="A689" s="11">
        <v>45251</v>
      </c>
      <c r="B689" s="11" t="str">
        <f>UPPER(TEXT(TblMovi[[#This Row],[Data]],"MMM"))</f>
        <v>NOV</v>
      </c>
      <c r="C689" s="1" t="str">
        <f>TEXT(TblMovi[[#This Row],[Data]],"aaaa")</f>
        <v>2023</v>
      </c>
      <c r="D689" s="1" t="s">
        <v>21</v>
      </c>
      <c r="E689" s="1" t="s">
        <v>319</v>
      </c>
      <c r="F689" s="1">
        <v>1</v>
      </c>
    </row>
    <row r="690" spans="1:6" x14ac:dyDescent="0.25">
      <c r="A690" s="11">
        <v>45252</v>
      </c>
      <c r="B690" s="11" t="str">
        <f>UPPER(TEXT(TblMovi[[#This Row],[Data]],"MMM"))</f>
        <v>NOV</v>
      </c>
      <c r="C690" s="1" t="str">
        <f>TEXT(TblMovi[[#This Row],[Data]],"aaaa")</f>
        <v>2023</v>
      </c>
      <c r="D690" s="1" t="s">
        <v>21</v>
      </c>
      <c r="E690" s="1" t="s">
        <v>78</v>
      </c>
      <c r="F690" s="1">
        <v>1</v>
      </c>
    </row>
    <row r="691" spans="1:6" x14ac:dyDescent="0.25">
      <c r="A691" s="11">
        <v>45252</v>
      </c>
      <c r="B691" s="11" t="str">
        <f>UPPER(TEXT(TblMovi[[#This Row],[Data]],"MMM"))</f>
        <v>NOV</v>
      </c>
      <c r="C691" s="1" t="str">
        <f>TEXT(TblMovi[[#This Row],[Data]],"aaaa")</f>
        <v>2023</v>
      </c>
      <c r="D691" s="1" t="s">
        <v>21</v>
      </c>
      <c r="E691" s="1" t="s">
        <v>27</v>
      </c>
      <c r="F691" s="1">
        <v>1</v>
      </c>
    </row>
    <row r="692" spans="1:6" x14ac:dyDescent="0.25">
      <c r="A692" s="11">
        <v>45252</v>
      </c>
      <c r="B692" s="11" t="str">
        <f>UPPER(TEXT(TblMovi[[#This Row],[Data]],"MMM"))</f>
        <v>NOV</v>
      </c>
      <c r="C692" s="1" t="str">
        <f>TEXT(TblMovi[[#This Row],[Data]],"aaaa")</f>
        <v>2023</v>
      </c>
      <c r="D692" s="1" t="s">
        <v>21</v>
      </c>
      <c r="E692" s="1" t="s">
        <v>352</v>
      </c>
      <c r="F692" s="1">
        <v>1</v>
      </c>
    </row>
    <row r="693" spans="1:6" x14ac:dyDescent="0.25">
      <c r="A693" s="11">
        <v>45252</v>
      </c>
      <c r="B693" s="11" t="str">
        <f>UPPER(TEXT(TblMovi[[#This Row],[Data]],"MMM"))</f>
        <v>NOV</v>
      </c>
      <c r="C693" s="1" t="str">
        <f>TEXT(TblMovi[[#This Row],[Data]],"aaaa")</f>
        <v>2023</v>
      </c>
      <c r="D693" s="1" t="s">
        <v>21</v>
      </c>
      <c r="E693" s="1" t="s">
        <v>169</v>
      </c>
      <c r="F693" s="1">
        <v>4</v>
      </c>
    </row>
    <row r="694" spans="1:6" x14ac:dyDescent="0.25">
      <c r="A694" s="11">
        <v>45252</v>
      </c>
      <c r="B694" s="11" t="str">
        <f>UPPER(TEXT(TblMovi[[#This Row],[Data]],"MMM"))</f>
        <v>NOV</v>
      </c>
      <c r="C694" s="1" t="str">
        <f>TEXT(TblMovi[[#This Row],[Data]],"aaaa")</f>
        <v>2023</v>
      </c>
      <c r="D694" s="1" t="s">
        <v>21</v>
      </c>
      <c r="E694" s="1" t="s">
        <v>78</v>
      </c>
      <c r="F694" s="1">
        <v>1</v>
      </c>
    </row>
    <row r="695" spans="1:6" x14ac:dyDescent="0.25">
      <c r="A695" s="11">
        <v>45252</v>
      </c>
      <c r="B695" s="11" t="str">
        <f>UPPER(TEXT(TblMovi[[#This Row],[Data]],"MMM"))</f>
        <v>NOV</v>
      </c>
      <c r="C695" s="1" t="str">
        <f>TEXT(TblMovi[[#This Row],[Data]],"aaaa")</f>
        <v>2023</v>
      </c>
      <c r="D695" s="1" t="s">
        <v>21</v>
      </c>
      <c r="E695" s="1" t="s">
        <v>9</v>
      </c>
      <c r="F695" s="1">
        <v>1</v>
      </c>
    </row>
    <row r="696" spans="1:6" x14ac:dyDescent="0.25">
      <c r="A696" s="11">
        <v>45252</v>
      </c>
      <c r="B696" s="11" t="str">
        <f>UPPER(TEXT(TblMovi[[#This Row],[Data]],"MMM"))</f>
        <v>NOV</v>
      </c>
      <c r="C696" s="1" t="str">
        <f>TEXT(TblMovi[[#This Row],[Data]],"aaaa")</f>
        <v>2023</v>
      </c>
      <c r="D696" s="1" t="s">
        <v>21</v>
      </c>
      <c r="E696" s="1" t="s">
        <v>9</v>
      </c>
      <c r="F696" s="1">
        <v>1</v>
      </c>
    </row>
    <row r="697" spans="1:6" x14ac:dyDescent="0.25">
      <c r="A697" s="11">
        <v>45252</v>
      </c>
      <c r="B697" s="11" t="str">
        <f>UPPER(TEXT(TblMovi[[#This Row],[Data]],"MMM"))</f>
        <v>NOV</v>
      </c>
      <c r="C697" s="1" t="str">
        <f>TEXT(TblMovi[[#This Row],[Data]],"aaaa")</f>
        <v>2023</v>
      </c>
      <c r="D697" s="1" t="s">
        <v>21</v>
      </c>
      <c r="E697" s="1" t="s">
        <v>9</v>
      </c>
      <c r="F697" s="1">
        <v>1</v>
      </c>
    </row>
    <row r="698" spans="1:6" x14ac:dyDescent="0.25">
      <c r="A698" s="11">
        <v>45252</v>
      </c>
      <c r="B698" s="11" t="str">
        <f>UPPER(TEXT(TblMovi[[#This Row],[Data]],"MMM"))</f>
        <v>NOV</v>
      </c>
      <c r="C698" s="1" t="str">
        <f>TEXT(TblMovi[[#This Row],[Data]],"aaaa")</f>
        <v>2023</v>
      </c>
      <c r="D698" s="1" t="s">
        <v>21</v>
      </c>
      <c r="E698" s="1" t="s">
        <v>319</v>
      </c>
      <c r="F698" s="1">
        <v>1</v>
      </c>
    </row>
    <row r="699" spans="1:6" x14ac:dyDescent="0.25">
      <c r="A699" s="11">
        <v>45252</v>
      </c>
      <c r="B699" s="11" t="str">
        <f>UPPER(TEXT(TblMovi[[#This Row],[Data]],"MMM"))</f>
        <v>NOV</v>
      </c>
      <c r="C699" s="1" t="str">
        <f>TEXT(TblMovi[[#This Row],[Data]],"aaaa")</f>
        <v>2023</v>
      </c>
      <c r="D699" s="1" t="s">
        <v>21</v>
      </c>
      <c r="E699" s="1" t="s">
        <v>75</v>
      </c>
      <c r="F699" s="1">
        <v>5</v>
      </c>
    </row>
    <row r="700" spans="1:6" x14ac:dyDescent="0.25">
      <c r="A700" s="11">
        <v>45252</v>
      </c>
      <c r="B700" s="11" t="str">
        <f>UPPER(TEXT(TblMovi[[#This Row],[Data]],"MMM"))</f>
        <v>NOV</v>
      </c>
      <c r="C700" s="1" t="str">
        <f>TEXT(TblMovi[[#This Row],[Data]],"aaaa")</f>
        <v>2023</v>
      </c>
      <c r="D700" s="1" t="s">
        <v>21</v>
      </c>
      <c r="E700" s="1" t="s">
        <v>330</v>
      </c>
      <c r="F700" s="1">
        <v>1</v>
      </c>
    </row>
    <row r="701" spans="1:6" x14ac:dyDescent="0.25">
      <c r="A701" s="11">
        <v>45252</v>
      </c>
      <c r="B701" s="11" t="str">
        <f>UPPER(TEXT(TblMovi[[#This Row],[Data]],"MMM"))</f>
        <v>NOV</v>
      </c>
      <c r="C701" s="1" t="str">
        <f>TEXT(TblMovi[[#This Row],[Data]],"aaaa")</f>
        <v>2023</v>
      </c>
      <c r="D701" s="1" t="s">
        <v>21</v>
      </c>
      <c r="E701" s="1" t="s">
        <v>74</v>
      </c>
      <c r="F701" s="1">
        <v>10</v>
      </c>
    </row>
    <row r="702" spans="1:6" x14ac:dyDescent="0.25">
      <c r="A702" s="11">
        <v>45252</v>
      </c>
      <c r="B702" s="11" t="str">
        <f>UPPER(TEXT(TblMovi[[#This Row],[Data]],"MMM"))</f>
        <v>NOV</v>
      </c>
      <c r="C702" s="1" t="str">
        <f>TEXT(TblMovi[[#This Row],[Data]],"aaaa")</f>
        <v>2023</v>
      </c>
      <c r="D702" s="1" t="s">
        <v>21</v>
      </c>
      <c r="E702" s="1" t="s">
        <v>2</v>
      </c>
      <c r="F702" s="1">
        <v>1</v>
      </c>
    </row>
    <row r="703" spans="1:6" x14ac:dyDescent="0.25">
      <c r="A703" s="11">
        <v>45252</v>
      </c>
      <c r="B703" s="11" t="str">
        <f>UPPER(TEXT(TblMovi[[#This Row],[Data]],"MMM"))</f>
        <v>NOV</v>
      </c>
      <c r="C703" s="1" t="str">
        <f>TEXT(TblMovi[[#This Row],[Data]],"aaaa")</f>
        <v>2023</v>
      </c>
      <c r="D703" s="1" t="s">
        <v>21</v>
      </c>
      <c r="E703" s="1" t="s">
        <v>79</v>
      </c>
      <c r="F703" s="1">
        <v>1</v>
      </c>
    </row>
    <row r="704" spans="1:6" x14ac:dyDescent="0.25">
      <c r="A704" s="11">
        <v>45252</v>
      </c>
      <c r="B704" s="11" t="str">
        <f>UPPER(TEXT(TblMovi[[#This Row],[Data]],"MMM"))</f>
        <v>NOV</v>
      </c>
      <c r="C704" s="1" t="str">
        <f>TEXT(TblMovi[[#This Row],[Data]],"aaaa")</f>
        <v>2023</v>
      </c>
      <c r="D704" s="1" t="s">
        <v>21</v>
      </c>
      <c r="E704" s="1" t="s">
        <v>27</v>
      </c>
      <c r="F704" s="1">
        <v>3</v>
      </c>
    </row>
    <row r="705" spans="1:6" x14ac:dyDescent="0.25">
      <c r="A705" s="11">
        <v>45253</v>
      </c>
      <c r="B705" s="11" t="str">
        <f>UPPER(TEXT(TblMovi[[#This Row],[Data]],"MMM"))</f>
        <v>NOV</v>
      </c>
      <c r="C705" s="1" t="str">
        <f>TEXT(TblMovi[[#This Row],[Data]],"aaaa")</f>
        <v>2023</v>
      </c>
      <c r="D705" s="1" t="s">
        <v>21</v>
      </c>
      <c r="E705" s="1" t="s">
        <v>75</v>
      </c>
      <c r="F705" s="1">
        <v>3</v>
      </c>
    </row>
    <row r="706" spans="1:6" x14ac:dyDescent="0.25">
      <c r="A706" s="11">
        <v>45253</v>
      </c>
      <c r="B706" s="11" t="str">
        <f>UPPER(TEXT(TblMovi[[#This Row],[Data]],"MMM"))</f>
        <v>NOV</v>
      </c>
      <c r="C706" s="1" t="str">
        <f>TEXT(TblMovi[[#This Row],[Data]],"aaaa")</f>
        <v>2023</v>
      </c>
      <c r="D706" s="1" t="s">
        <v>20</v>
      </c>
      <c r="E706" s="1" t="s">
        <v>14</v>
      </c>
      <c r="F706" s="1">
        <v>1</v>
      </c>
    </row>
    <row r="707" spans="1:6" x14ac:dyDescent="0.25">
      <c r="A707" s="11">
        <v>45253</v>
      </c>
      <c r="B707" s="11" t="str">
        <f>UPPER(TEXT(TblMovi[[#This Row],[Data]],"MMM"))</f>
        <v>NOV</v>
      </c>
      <c r="C707" s="1" t="str">
        <f>TEXT(TblMovi[[#This Row],[Data]],"aaaa")</f>
        <v>2023</v>
      </c>
      <c r="D707" s="1" t="s">
        <v>20</v>
      </c>
      <c r="E707" s="1" t="s">
        <v>89</v>
      </c>
      <c r="F707" s="1">
        <v>2</v>
      </c>
    </row>
    <row r="708" spans="1:6" x14ac:dyDescent="0.25">
      <c r="A708" s="11">
        <v>45253</v>
      </c>
      <c r="B708" s="11" t="str">
        <f>UPPER(TEXT(TblMovi[[#This Row],[Data]],"MMM"))</f>
        <v>NOV</v>
      </c>
      <c r="C708" s="1" t="str">
        <f>TEXT(TblMovi[[#This Row],[Data]],"aaaa")</f>
        <v>2023</v>
      </c>
      <c r="D708" s="1" t="s">
        <v>20</v>
      </c>
      <c r="E708" s="1" t="s">
        <v>352</v>
      </c>
      <c r="F708" s="1">
        <v>7</v>
      </c>
    </row>
    <row r="709" spans="1:6" x14ac:dyDescent="0.25">
      <c r="A709" s="11">
        <v>45253</v>
      </c>
      <c r="B709" s="11" t="str">
        <f>UPPER(TEXT(TblMovi[[#This Row],[Data]],"MMM"))</f>
        <v>NOV</v>
      </c>
      <c r="C709" s="1" t="str">
        <f>TEXT(TblMovi[[#This Row],[Data]],"aaaa")</f>
        <v>2023</v>
      </c>
      <c r="D709" s="1" t="s">
        <v>21</v>
      </c>
      <c r="E709" s="1" t="s">
        <v>330</v>
      </c>
      <c r="F709" s="1">
        <v>1</v>
      </c>
    </row>
    <row r="710" spans="1:6" x14ac:dyDescent="0.25">
      <c r="A710" s="11">
        <v>45253</v>
      </c>
      <c r="B710" s="11" t="str">
        <f>UPPER(TEXT(TblMovi[[#This Row],[Data]],"MMM"))</f>
        <v>NOV</v>
      </c>
      <c r="C710" s="1" t="str">
        <f>TEXT(TblMovi[[#This Row],[Data]],"aaaa")</f>
        <v>2023</v>
      </c>
      <c r="D710" s="1" t="s">
        <v>21</v>
      </c>
      <c r="E710" s="1" t="s">
        <v>169</v>
      </c>
      <c r="F710" s="1">
        <v>4</v>
      </c>
    </row>
    <row r="711" spans="1:6" x14ac:dyDescent="0.25">
      <c r="A711" s="11">
        <v>45253</v>
      </c>
      <c r="B711" s="11" t="str">
        <f>UPPER(TEXT(TblMovi[[#This Row],[Data]],"MMM"))</f>
        <v>NOV</v>
      </c>
      <c r="C711" s="1" t="str">
        <f>TEXT(TblMovi[[#This Row],[Data]],"aaaa")</f>
        <v>2023</v>
      </c>
      <c r="D711" s="1" t="s">
        <v>21</v>
      </c>
      <c r="E711" s="1" t="s">
        <v>27</v>
      </c>
      <c r="F711" s="1">
        <v>1</v>
      </c>
    </row>
    <row r="712" spans="1:6" x14ac:dyDescent="0.25">
      <c r="A712" s="11">
        <v>45253</v>
      </c>
      <c r="B712" s="11" t="str">
        <f>UPPER(TEXT(TblMovi[[#This Row],[Data]],"MMM"))</f>
        <v>NOV</v>
      </c>
      <c r="C712" s="1" t="str">
        <f>TEXT(TblMovi[[#This Row],[Data]],"aaaa")</f>
        <v>2023</v>
      </c>
      <c r="D712" s="1" t="s">
        <v>21</v>
      </c>
      <c r="E712" s="1" t="s">
        <v>333</v>
      </c>
      <c r="F712" s="1">
        <v>1</v>
      </c>
    </row>
    <row r="713" spans="1:6" x14ac:dyDescent="0.25">
      <c r="A713" s="11">
        <v>45253</v>
      </c>
      <c r="B713" s="11" t="str">
        <f>UPPER(TEXT(TblMovi[[#This Row],[Data]],"MMM"))</f>
        <v>NOV</v>
      </c>
      <c r="C713" s="1" t="str">
        <f>TEXT(TblMovi[[#This Row],[Data]],"aaaa")</f>
        <v>2023</v>
      </c>
      <c r="D713" s="1" t="s">
        <v>21</v>
      </c>
      <c r="E713" s="1" t="s">
        <v>169</v>
      </c>
      <c r="F713" s="1">
        <v>6</v>
      </c>
    </row>
    <row r="714" spans="1:6" x14ac:dyDescent="0.25">
      <c r="A714" s="11">
        <v>45254</v>
      </c>
      <c r="B714" s="11" t="str">
        <f>UPPER(TEXT(TblMovi[[#This Row],[Data]],"MMM"))</f>
        <v>NOV</v>
      </c>
      <c r="C714" s="1" t="str">
        <f>TEXT(TblMovi[[#This Row],[Data]],"aaaa")</f>
        <v>2023</v>
      </c>
      <c r="D714" s="1" t="s">
        <v>21</v>
      </c>
      <c r="E714" s="1" t="s">
        <v>9</v>
      </c>
      <c r="F714" s="1">
        <v>1</v>
      </c>
    </row>
    <row r="715" spans="1:6" x14ac:dyDescent="0.25">
      <c r="A715" s="11">
        <v>45254</v>
      </c>
      <c r="B715" s="11" t="str">
        <f>UPPER(TEXT(TblMovi[[#This Row],[Data]],"MMM"))</f>
        <v>NOV</v>
      </c>
      <c r="C715" s="1" t="str">
        <f>TEXT(TblMovi[[#This Row],[Data]],"aaaa")</f>
        <v>2023</v>
      </c>
      <c r="D715" s="1" t="s">
        <v>21</v>
      </c>
      <c r="E715" s="1" t="s">
        <v>9</v>
      </c>
      <c r="F715" s="1">
        <v>1</v>
      </c>
    </row>
    <row r="716" spans="1:6" x14ac:dyDescent="0.25">
      <c r="A716" s="11">
        <v>45254</v>
      </c>
      <c r="B716" s="11" t="str">
        <f>UPPER(TEXT(TblMovi[[#This Row],[Data]],"MMM"))</f>
        <v>NOV</v>
      </c>
      <c r="C716" s="1" t="str">
        <f>TEXT(TblMovi[[#This Row],[Data]],"aaaa")</f>
        <v>2023</v>
      </c>
      <c r="D716" s="1" t="s">
        <v>21</v>
      </c>
      <c r="E716" s="1" t="s">
        <v>319</v>
      </c>
      <c r="F716" s="1">
        <v>1</v>
      </c>
    </row>
    <row r="717" spans="1:6" x14ac:dyDescent="0.25">
      <c r="A717" s="11">
        <v>45254</v>
      </c>
      <c r="B717" s="11" t="str">
        <f>UPPER(TEXT(TblMovi[[#This Row],[Data]],"MMM"))</f>
        <v>NOV</v>
      </c>
      <c r="C717" s="1" t="str">
        <f>TEXT(TblMovi[[#This Row],[Data]],"aaaa")</f>
        <v>2023</v>
      </c>
      <c r="D717" s="1" t="s">
        <v>21</v>
      </c>
      <c r="E717" s="1" t="s">
        <v>75</v>
      </c>
      <c r="F717" s="1">
        <v>5</v>
      </c>
    </row>
    <row r="718" spans="1:6" x14ac:dyDescent="0.25">
      <c r="A718" s="11">
        <v>45254</v>
      </c>
      <c r="B718" s="11" t="str">
        <f>UPPER(TEXT(TblMovi[[#This Row],[Data]],"MMM"))</f>
        <v>NOV</v>
      </c>
      <c r="C718" s="1" t="str">
        <f>TEXT(TblMovi[[#This Row],[Data]],"aaaa")</f>
        <v>2023</v>
      </c>
      <c r="D718" s="1" t="s">
        <v>21</v>
      </c>
      <c r="E718" s="1" t="s">
        <v>95</v>
      </c>
      <c r="F718" s="1">
        <v>6</v>
      </c>
    </row>
    <row r="719" spans="1:6" x14ac:dyDescent="0.25">
      <c r="A719" s="11">
        <v>45254</v>
      </c>
      <c r="B719" s="11" t="str">
        <f>UPPER(TEXT(TblMovi[[#This Row],[Data]],"MMM"))</f>
        <v>NOV</v>
      </c>
      <c r="C719" s="1" t="str">
        <f>TEXT(TblMovi[[#This Row],[Data]],"aaaa")</f>
        <v>2023</v>
      </c>
      <c r="D719" s="1" t="s">
        <v>21</v>
      </c>
      <c r="E719" s="1" t="s">
        <v>169</v>
      </c>
      <c r="F719" s="1">
        <v>2</v>
      </c>
    </row>
    <row r="720" spans="1:6" x14ac:dyDescent="0.25">
      <c r="A720" s="11">
        <v>45254</v>
      </c>
      <c r="B720" s="11" t="str">
        <f>UPPER(TEXT(TblMovi[[#This Row],[Data]],"MMM"))</f>
        <v>NOV</v>
      </c>
      <c r="C720" s="1" t="str">
        <f>TEXT(TblMovi[[#This Row],[Data]],"aaaa")</f>
        <v>2023</v>
      </c>
      <c r="D720" s="1" t="s">
        <v>21</v>
      </c>
      <c r="E720" s="1" t="s">
        <v>1</v>
      </c>
      <c r="F720" s="1">
        <v>3</v>
      </c>
    </row>
    <row r="721" spans="1:6" x14ac:dyDescent="0.25">
      <c r="A721" s="11">
        <v>45254</v>
      </c>
      <c r="B721" s="11" t="str">
        <f>UPPER(TEXT(TblMovi[[#This Row],[Data]],"MMM"))</f>
        <v>NOV</v>
      </c>
      <c r="C721" s="1" t="str">
        <f>TEXT(TblMovi[[#This Row],[Data]],"aaaa")</f>
        <v>2023</v>
      </c>
      <c r="D721" s="1" t="s">
        <v>20</v>
      </c>
      <c r="E721" s="1" t="s">
        <v>0</v>
      </c>
      <c r="F721" s="1">
        <v>50</v>
      </c>
    </row>
    <row r="722" spans="1:6" x14ac:dyDescent="0.25">
      <c r="A722" s="11">
        <v>45254</v>
      </c>
      <c r="B722" s="11" t="str">
        <f>UPPER(TEXT(TblMovi[[#This Row],[Data]],"MMM"))</f>
        <v>NOV</v>
      </c>
      <c r="C722" s="1" t="str">
        <f>TEXT(TblMovi[[#This Row],[Data]],"aaaa")</f>
        <v>2023</v>
      </c>
      <c r="D722" s="1" t="s">
        <v>20</v>
      </c>
      <c r="E722" s="1" t="s">
        <v>1</v>
      </c>
      <c r="F722" s="1">
        <v>50</v>
      </c>
    </row>
    <row r="723" spans="1:6" x14ac:dyDescent="0.25">
      <c r="A723" s="11">
        <v>45254</v>
      </c>
      <c r="B723" s="11" t="str">
        <f>UPPER(TEXT(TblMovi[[#This Row],[Data]],"MMM"))</f>
        <v>NOV</v>
      </c>
      <c r="C723" s="1" t="str">
        <f>TEXT(TblMovi[[#This Row],[Data]],"aaaa")</f>
        <v>2023</v>
      </c>
      <c r="D723" s="1" t="s">
        <v>20</v>
      </c>
      <c r="E723" s="1" t="s">
        <v>74</v>
      </c>
      <c r="F723" s="1">
        <v>300</v>
      </c>
    </row>
    <row r="724" spans="1:6" x14ac:dyDescent="0.25">
      <c r="A724" s="11">
        <v>45254</v>
      </c>
      <c r="B724" s="11" t="str">
        <f>UPPER(TEXT(TblMovi[[#This Row],[Data]],"MMM"))</f>
        <v>NOV</v>
      </c>
      <c r="C724" s="1" t="str">
        <f>TEXT(TblMovi[[#This Row],[Data]],"aaaa")</f>
        <v>2023</v>
      </c>
      <c r="D724" s="1" t="s">
        <v>20</v>
      </c>
      <c r="E724" s="1" t="s">
        <v>75</v>
      </c>
      <c r="F724" s="1">
        <v>140</v>
      </c>
    </row>
    <row r="725" spans="1:6" x14ac:dyDescent="0.25">
      <c r="A725" s="11">
        <v>45254</v>
      </c>
      <c r="B725" s="11" t="str">
        <f>UPPER(TEXT(TblMovi[[#This Row],[Data]],"MMM"))</f>
        <v>NOV</v>
      </c>
      <c r="C725" s="1" t="str">
        <f>TEXT(TblMovi[[#This Row],[Data]],"aaaa")</f>
        <v>2023</v>
      </c>
      <c r="D725" s="1" t="s">
        <v>20</v>
      </c>
      <c r="E725" s="1" t="s">
        <v>79</v>
      </c>
      <c r="F725" s="1">
        <v>27</v>
      </c>
    </row>
    <row r="726" spans="1:6" x14ac:dyDescent="0.25">
      <c r="A726" s="11">
        <v>45254</v>
      </c>
      <c r="B726" s="11" t="str">
        <f>UPPER(TEXT(TblMovi[[#This Row],[Data]],"MMM"))</f>
        <v>NOV</v>
      </c>
      <c r="C726" s="1" t="str">
        <f>TEXT(TblMovi[[#This Row],[Data]],"aaaa")</f>
        <v>2023</v>
      </c>
      <c r="D726" s="1" t="s">
        <v>20</v>
      </c>
      <c r="E726" s="1" t="s">
        <v>2</v>
      </c>
      <c r="F726" s="1">
        <v>20</v>
      </c>
    </row>
    <row r="727" spans="1:6" x14ac:dyDescent="0.25">
      <c r="A727" s="11">
        <v>45254</v>
      </c>
      <c r="B727" s="11" t="str">
        <f>UPPER(TEXT(TblMovi[[#This Row],[Data]],"MMM"))</f>
        <v>NOV</v>
      </c>
      <c r="C727" s="1" t="str">
        <f>TEXT(TblMovi[[#This Row],[Data]],"aaaa")</f>
        <v>2023</v>
      </c>
      <c r="D727" s="1" t="s">
        <v>20</v>
      </c>
      <c r="E727" s="1" t="s">
        <v>85</v>
      </c>
      <c r="F727" s="1">
        <v>5</v>
      </c>
    </row>
    <row r="728" spans="1:6" x14ac:dyDescent="0.25">
      <c r="A728" s="11">
        <v>45254</v>
      </c>
      <c r="B728" s="11" t="str">
        <f>UPPER(TEXT(TblMovi[[#This Row],[Data]],"MMM"))</f>
        <v>NOV</v>
      </c>
      <c r="C728" s="1" t="str">
        <f>TEXT(TblMovi[[#This Row],[Data]],"aaaa")</f>
        <v>2023</v>
      </c>
      <c r="D728" s="1" t="s">
        <v>20</v>
      </c>
      <c r="E728" s="1" t="s">
        <v>329</v>
      </c>
      <c r="F728" s="1">
        <v>20</v>
      </c>
    </row>
    <row r="729" spans="1:6" x14ac:dyDescent="0.25">
      <c r="A729" s="11">
        <v>45254</v>
      </c>
      <c r="B729" s="11" t="str">
        <f>UPPER(TEXT(TblMovi[[#This Row],[Data]],"MMM"))</f>
        <v>NOV</v>
      </c>
      <c r="C729" s="1" t="str">
        <f>TEXT(TblMovi[[#This Row],[Data]],"aaaa")</f>
        <v>2023</v>
      </c>
      <c r="D729" s="1" t="s">
        <v>21</v>
      </c>
      <c r="E729" s="1" t="s">
        <v>14</v>
      </c>
      <c r="F729" s="1">
        <v>3</v>
      </c>
    </row>
    <row r="730" spans="1:6" x14ac:dyDescent="0.25">
      <c r="A730" s="11">
        <v>45254</v>
      </c>
      <c r="B730" s="11" t="str">
        <f>UPPER(TEXT(TblMovi[[#This Row],[Data]],"MMM"))</f>
        <v>NOV</v>
      </c>
      <c r="C730" s="1" t="str">
        <f>TEXT(TblMovi[[#This Row],[Data]],"aaaa")</f>
        <v>2023</v>
      </c>
      <c r="D730" s="1" t="s">
        <v>20</v>
      </c>
      <c r="E730" s="1" t="s">
        <v>94</v>
      </c>
      <c r="F730" s="1">
        <v>50</v>
      </c>
    </row>
    <row r="731" spans="1:6" x14ac:dyDescent="0.25">
      <c r="A731" s="11">
        <v>45254</v>
      </c>
      <c r="B731" s="11" t="str">
        <f>UPPER(TEXT(TblMovi[[#This Row],[Data]],"MMM"))</f>
        <v>NOV</v>
      </c>
      <c r="C731" s="1" t="str">
        <f>TEXT(TblMovi[[#This Row],[Data]],"aaaa")</f>
        <v>2023</v>
      </c>
      <c r="D731" s="1" t="s">
        <v>20</v>
      </c>
      <c r="E731" s="1" t="s">
        <v>14</v>
      </c>
      <c r="F731" s="1">
        <v>50</v>
      </c>
    </row>
    <row r="732" spans="1:6" x14ac:dyDescent="0.25">
      <c r="A732" s="11">
        <v>45254</v>
      </c>
      <c r="B732" s="11" t="str">
        <f>UPPER(TEXT(TblMovi[[#This Row],[Data]],"MMM"))</f>
        <v>NOV</v>
      </c>
      <c r="C732" s="1" t="str">
        <f>TEXT(TblMovi[[#This Row],[Data]],"aaaa")</f>
        <v>2023</v>
      </c>
      <c r="D732" s="1" t="s">
        <v>21</v>
      </c>
      <c r="E732" s="1" t="s">
        <v>0</v>
      </c>
      <c r="F732" s="1">
        <v>2</v>
      </c>
    </row>
    <row r="733" spans="1:6" x14ac:dyDescent="0.25">
      <c r="A733" s="11">
        <v>45254</v>
      </c>
      <c r="B733" s="11" t="str">
        <f>UPPER(TEXT(TblMovi[[#This Row],[Data]],"MMM"))</f>
        <v>NOV</v>
      </c>
      <c r="C733" s="1" t="str">
        <f>TEXT(TblMovi[[#This Row],[Data]],"aaaa")</f>
        <v>2023</v>
      </c>
      <c r="D733" s="1" t="s">
        <v>21</v>
      </c>
      <c r="E733" s="1" t="s">
        <v>92</v>
      </c>
      <c r="F733" s="1">
        <v>5</v>
      </c>
    </row>
    <row r="734" spans="1:6" x14ac:dyDescent="0.25">
      <c r="A734" s="11">
        <v>45254</v>
      </c>
      <c r="B734" s="11" t="str">
        <f>UPPER(TEXT(TblMovi[[#This Row],[Data]],"MMM"))</f>
        <v>NOV</v>
      </c>
      <c r="C734" s="1" t="str">
        <f>TEXT(TblMovi[[#This Row],[Data]],"aaaa")</f>
        <v>2023</v>
      </c>
      <c r="D734" s="1" t="s">
        <v>21</v>
      </c>
      <c r="E734" s="1" t="s">
        <v>14</v>
      </c>
      <c r="F734" s="1">
        <v>1</v>
      </c>
    </row>
    <row r="735" spans="1:6" x14ac:dyDescent="0.25">
      <c r="A735" s="11">
        <v>45255</v>
      </c>
      <c r="B735" s="11" t="str">
        <f>UPPER(TEXT(TblMovi[[#This Row],[Data]],"MMM"))</f>
        <v>NOV</v>
      </c>
      <c r="C735" s="1" t="str">
        <f>TEXT(TblMovi[[#This Row],[Data]],"aaaa")</f>
        <v>2023</v>
      </c>
      <c r="D735" s="1" t="s">
        <v>21</v>
      </c>
      <c r="E735" s="1" t="s">
        <v>352</v>
      </c>
      <c r="F735" s="1">
        <v>1</v>
      </c>
    </row>
    <row r="736" spans="1:6" x14ac:dyDescent="0.25">
      <c r="A736" s="11">
        <v>45257</v>
      </c>
      <c r="B736" s="11" t="str">
        <f>UPPER(TEXT(TblMovi[[#This Row],[Data]],"MMM"))</f>
        <v>NOV</v>
      </c>
      <c r="C736" s="1" t="str">
        <f>TEXT(TblMovi[[#This Row],[Data]],"aaaa")</f>
        <v>2023</v>
      </c>
      <c r="D736" s="1" t="s">
        <v>21</v>
      </c>
      <c r="E736" s="1" t="s">
        <v>330</v>
      </c>
      <c r="F736" s="1">
        <v>1</v>
      </c>
    </row>
    <row r="737" spans="1:6" x14ac:dyDescent="0.25">
      <c r="A737" s="11">
        <v>45257</v>
      </c>
      <c r="B737" s="11" t="str">
        <f>UPPER(TEXT(TblMovi[[#This Row],[Data]],"MMM"))</f>
        <v>NOV</v>
      </c>
      <c r="C737" s="1" t="str">
        <f>TEXT(TblMovi[[#This Row],[Data]],"aaaa")</f>
        <v>2023</v>
      </c>
      <c r="D737" s="1" t="s">
        <v>21</v>
      </c>
      <c r="E737" s="1" t="s">
        <v>330</v>
      </c>
      <c r="F737" s="1">
        <v>1</v>
      </c>
    </row>
    <row r="738" spans="1:6" x14ac:dyDescent="0.25">
      <c r="A738" s="11">
        <v>45257</v>
      </c>
      <c r="B738" s="11" t="str">
        <f>UPPER(TEXT(TblMovi[[#This Row],[Data]],"MMM"))</f>
        <v>NOV</v>
      </c>
      <c r="C738" s="1" t="str">
        <f>TEXT(TblMovi[[#This Row],[Data]],"aaaa")</f>
        <v>2023</v>
      </c>
      <c r="D738" s="1" t="s">
        <v>21</v>
      </c>
      <c r="E738" s="1" t="s">
        <v>27</v>
      </c>
      <c r="F738" s="1">
        <v>1</v>
      </c>
    </row>
    <row r="739" spans="1:6" x14ac:dyDescent="0.25">
      <c r="A739" s="11">
        <v>45257</v>
      </c>
      <c r="B739" s="11" t="str">
        <f>UPPER(TEXT(TblMovi[[#This Row],[Data]],"MMM"))</f>
        <v>NOV</v>
      </c>
      <c r="C739" s="1" t="str">
        <f>TEXT(TblMovi[[#This Row],[Data]],"aaaa")</f>
        <v>2023</v>
      </c>
      <c r="D739" s="1" t="s">
        <v>21</v>
      </c>
      <c r="E739" s="1" t="s">
        <v>74</v>
      </c>
      <c r="F739" s="1">
        <v>10</v>
      </c>
    </row>
    <row r="740" spans="1:6" x14ac:dyDescent="0.25">
      <c r="A740" s="11">
        <v>45257</v>
      </c>
      <c r="B740" s="11" t="str">
        <f>UPPER(TEXT(TblMovi[[#This Row],[Data]],"MMM"))</f>
        <v>NOV</v>
      </c>
      <c r="C740" s="1" t="str">
        <f>TEXT(TblMovi[[#This Row],[Data]],"aaaa")</f>
        <v>2023</v>
      </c>
      <c r="D740" s="1" t="s">
        <v>21</v>
      </c>
      <c r="E740" s="1" t="s">
        <v>0</v>
      </c>
      <c r="F740" s="1">
        <v>1</v>
      </c>
    </row>
    <row r="741" spans="1:6" x14ac:dyDescent="0.25">
      <c r="A741" s="11">
        <v>45257</v>
      </c>
      <c r="B741" s="11" t="str">
        <f>UPPER(TEXT(TblMovi[[#This Row],[Data]],"MMM"))</f>
        <v>NOV</v>
      </c>
      <c r="C741" s="1" t="str">
        <f>TEXT(TblMovi[[#This Row],[Data]],"aaaa")</f>
        <v>2023</v>
      </c>
      <c r="D741" s="1" t="s">
        <v>21</v>
      </c>
      <c r="E741" s="1" t="s">
        <v>14</v>
      </c>
      <c r="F741" s="1">
        <v>1</v>
      </c>
    </row>
    <row r="742" spans="1:6" x14ac:dyDescent="0.25">
      <c r="A742" s="11">
        <v>45257</v>
      </c>
      <c r="B742" s="11" t="str">
        <f>UPPER(TEXT(TblMovi[[#This Row],[Data]],"MMM"))</f>
        <v>NOV</v>
      </c>
      <c r="C742" s="1" t="str">
        <f>TEXT(TblMovi[[#This Row],[Data]],"aaaa")</f>
        <v>2023</v>
      </c>
      <c r="D742" s="1" t="s">
        <v>21</v>
      </c>
      <c r="E742" s="1" t="s">
        <v>85</v>
      </c>
      <c r="F742" s="1">
        <v>1</v>
      </c>
    </row>
    <row r="743" spans="1:6" x14ac:dyDescent="0.25">
      <c r="A743" s="11">
        <v>45257</v>
      </c>
      <c r="B743" s="11" t="str">
        <f>UPPER(TEXT(TblMovi[[#This Row],[Data]],"MMM"))</f>
        <v>NOV</v>
      </c>
      <c r="C743" s="1" t="str">
        <f>TEXT(TblMovi[[#This Row],[Data]],"aaaa")</f>
        <v>2023</v>
      </c>
      <c r="D743" s="1" t="s">
        <v>21</v>
      </c>
      <c r="E743" s="1" t="s">
        <v>12</v>
      </c>
      <c r="F743" s="1">
        <v>1</v>
      </c>
    </row>
    <row r="744" spans="1:6" x14ac:dyDescent="0.25">
      <c r="A744" s="11">
        <v>45257</v>
      </c>
      <c r="B744" s="11" t="str">
        <f>UPPER(TEXT(TblMovi[[#This Row],[Data]],"MMM"))</f>
        <v>NOV</v>
      </c>
      <c r="C744" s="1" t="str">
        <f>TEXT(TblMovi[[#This Row],[Data]],"aaaa")</f>
        <v>2023</v>
      </c>
      <c r="D744" s="1" t="s">
        <v>21</v>
      </c>
      <c r="E744" s="1" t="s">
        <v>79</v>
      </c>
      <c r="F744" s="1">
        <v>1</v>
      </c>
    </row>
    <row r="745" spans="1:6" x14ac:dyDescent="0.25">
      <c r="A745" s="11">
        <v>45257</v>
      </c>
      <c r="B745" s="11" t="str">
        <f>UPPER(TEXT(TblMovi[[#This Row],[Data]],"MMM"))</f>
        <v>NOV</v>
      </c>
      <c r="C745" s="1" t="str">
        <f>TEXT(TblMovi[[#This Row],[Data]],"aaaa")</f>
        <v>2023</v>
      </c>
      <c r="D745" s="1" t="s">
        <v>21</v>
      </c>
      <c r="E745" s="1" t="s">
        <v>2</v>
      </c>
      <c r="F745" s="1">
        <v>1</v>
      </c>
    </row>
    <row r="746" spans="1:6" x14ac:dyDescent="0.25">
      <c r="A746" s="11">
        <v>45257</v>
      </c>
      <c r="B746" s="11" t="str">
        <f>UPPER(TEXT(TblMovi[[#This Row],[Data]],"MMM"))</f>
        <v>NOV</v>
      </c>
      <c r="C746" s="1" t="str">
        <f>TEXT(TblMovi[[#This Row],[Data]],"aaaa")</f>
        <v>2023</v>
      </c>
      <c r="D746" s="1" t="s">
        <v>21</v>
      </c>
      <c r="E746" s="1" t="s">
        <v>94</v>
      </c>
      <c r="F746" s="1">
        <v>1</v>
      </c>
    </row>
    <row r="747" spans="1:6" x14ac:dyDescent="0.25">
      <c r="A747" s="11">
        <v>45257</v>
      </c>
      <c r="B747" s="11" t="str">
        <f>UPPER(TEXT(TblMovi[[#This Row],[Data]],"MMM"))</f>
        <v>NOV</v>
      </c>
      <c r="C747" s="1" t="str">
        <f>TEXT(TblMovi[[#This Row],[Data]],"aaaa")</f>
        <v>2023</v>
      </c>
      <c r="D747" s="1" t="s">
        <v>21</v>
      </c>
      <c r="E747" s="1" t="s">
        <v>14</v>
      </c>
      <c r="F747" s="1">
        <v>1</v>
      </c>
    </row>
    <row r="748" spans="1:6" x14ac:dyDescent="0.25">
      <c r="A748" s="11">
        <v>45257</v>
      </c>
      <c r="B748" s="11" t="str">
        <f>UPPER(TEXT(TblMovi[[#This Row],[Data]],"MMM"))</f>
        <v>NOV</v>
      </c>
      <c r="C748" s="1" t="str">
        <f>TEXT(TblMovi[[#This Row],[Data]],"aaaa")</f>
        <v>2023</v>
      </c>
      <c r="D748" s="1" t="s">
        <v>21</v>
      </c>
      <c r="E748" s="1" t="s">
        <v>1</v>
      </c>
      <c r="F748" s="1">
        <v>1</v>
      </c>
    </row>
    <row r="749" spans="1:6" x14ac:dyDescent="0.25">
      <c r="A749" s="11">
        <v>45257</v>
      </c>
      <c r="B749" s="11" t="str">
        <f>UPPER(TEXT(TblMovi[[#This Row],[Data]],"MMM"))</f>
        <v>NOV</v>
      </c>
      <c r="C749" s="1" t="str">
        <f>TEXT(TblMovi[[#This Row],[Data]],"aaaa")</f>
        <v>2023</v>
      </c>
      <c r="D749" s="1" t="s">
        <v>21</v>
      </c>
      <c r="E749" s="1" t="s">
        <v>0</v>
      </c>
      <c r="F749" s="1">
        <v>1</v>
      </c>
    </row>
    <row r="750" spans="1:6" x14ac:dyDescent="0.25">
      <c r="A750" s="11">
        <v>45257</v>
      </c>
      <c r="B750" s="11" t="str">
        <f>UPPER(TEXT(TblMovi[[#This Row],[Data]],"MMM"))</f>
        <v>NOV</v>
      </c>
      <c r="C750" s="1" t="str">
        <f>TEXT(TblMovi[[#This Row],[Data]],"aaaa")</f>
        <v>2023</v>
      </c>
      <c r="D750" s="1" t="s">
        <v>21</v>
      </c>
      <c r="E750" s="1" t="s">
        <v>95</v>
      </c>
      <c r="F750" s="1">
        <v>6</v>
      </c>
    </row>
    <row r="751" spans="1:6" x14ac:dyDescent="0.25">
      <c r="A751" s="11">
        <v>45257</v>
      </c>
      <c r="B751" s="11" t="str">
        <f>UPPER(TEXT(TblMovi[[#This Row],[Data]],"MMM"))</f>
        <v>NOV</v>
      </c>
      <c r="C751" s="1" t="str">
        <f>TEXT(TblMovi[[#This Row],[Data]],"aaaa")</f>
        <v>2023</v>
      </c>
      <c r="D751" s="1" t="s">
        <v>21</v>
      </c>
      <c r="E751" s="1" t="s">
        <v>94</v>
      </c>
      <c r="F751" s="1">
        <v>1</v>
      </c>
    </row>
    <row r="752" spans="1:6" x14ac:dyDescent="0.25">
      <c r="A752" s="11">
        <v>45257</v>
      </c>
      <c r="B752" s="11" t="str">
        <f>UPPER(TEXT(TblMovi[[#This Row],[Data]],"MMM"))</f>
        <v>NOV</v>
      </c>
      <c r="C752" s="1" t="str">
        <f>TEXT(TblMovi[[#This Row],[Data]],"aaaa")</f>
        <v>2023</v>
      </c>
      <c r="D752" s="1" t="s">
        <v>21</v>
      </c>
      <c r="E752" s="1" t="s">
        <v>78</v>
      </c>
      <c r="F752" s="1">
        <v>1</v>
      </c>
    </row>
    <row r="753" spans="1:6" x14ac:dyDescent="0.25">
      <c r="A753" s="11">
        <v>45257</v>
      </c>
      <c r="B753" s="11" t="str">
        <f>UPPER(TEXT(TblMovi[[#This Row],[Data]],"MMM"))</f>
        <v>NOV</v>
      </c>
      <c r="C753" s="1" t="str">
        <f>TEXT(TblMovi[[#This Row],[Data]],"aaaa")</f>
        <v>2023</v>
      </c>
      <c r="D753" s="1" t="s">
        <v>21</v>
      </c>
      <c r="E753" s="1" t="s">
        <v>352</v>
      </c>
      <c r="F753" s="1">
        <v>3</v>
      </c>
    </row>
    <row r="754" spans="1:6" x14ac:dyDescent="0.25">
      <c r="A754" s="11">
        <v>45257</v>
      </c>
      <c r="B754" s="11" t="str">
        <f>UPPER(TEXT(TblMovi[[#This Row],[Data]],"MMM"))</f>
        <v>NOV</v>
      </c>
      <c r="C754" s="1" t="str">
        <f>TEXT(TblMovi[[#This Row],[Data]],"aaaa")</f>
        <v>2023</v>
      </c>
      <c r="D754" s="1" t="s">
        <v>21</v>
      </c>
      <c r="E754" s="1" t="s">
        <v>9</v>
      </c>
      <c r="F754" s="1">
        <v>1</v>
      </c>
    </row>
    <row r="755" spans="1:6" x14ac:dyDescent="0.25">
      <c r="A755" s="11">
        <v>45257</v>
      </c>
      <c r="B755" s="11" t="str">
        <f>UPPER(TEXT(TblMovi[[#This Row],[Data]],"MMM"))</f>
        <v>NOV</v>
      </c>
      <c r="C755" s="1" t="str">
        <f>TEXT(TblMovi[[#This Row],[Data]],"aaaa")</f>
        <v>2023</v>
      </c>
      <c r="D755" s="1" t="s">
        <v>21</v>
      </c>
      <c r="E755" s="1" t="s">
        <v>89</v>
      </c>
      <c r="F755" s="1">
        <v>1</v>
      </c>
    </row>
    <row r="756" spans="1:6" x14ac:dyDescent="0.25">
      <c r="A756" s="11">
        <v>45258</v>
      </c>
      <c r="B756" s="11" t="str">
        <f>UPPER(TEXT(TblMovi[[#This Row],[Data]],"MMM"))</f>
        <v>NOV</v>
      </c>
      <c r="C756" s="1" t="str">
        <f>TEXT(TblMovi[[#This Row],[Data]],"aaaa")</f>
        <v>2023</v>
      </c>
      <c r="D756" s="1" t="s">
        <v>21</v>
      </c>
      <c r="E756" s="1" t="s">
        <v>9</v>
      </c>
      <c r="F756" s="1">
        <v>1</v>
      </c>
    </row>
    <row r="757" spans="1:6" x14ac:dyDescent="0.25">
      <c r="A757" s="11">
        <v>45258</v>
      </c>
      <c r="B757" s="11" t="str">
        <f>UPPER(TEXT(TblMovi[[#This Row],[Data]],"MMM"))</f>
        <v>NOV</v>
      </c>
      <c r="C757" s="1" t="str">
        <f>TEXT(TblMovi[[#This Row],[Data]],"aaaa")</f>
        <v>2023</v>
      </c>
      <c r="D757" s="1" t="s">
        <v>21</v>
      </c>
      <c r="E757" s="1" t="s">
        <v>330</v>
      </c>
      <c r="F757" s="1">
        <v>1</v>
      </c>
    </row>
    <row r="758" spans="1:6" x14ac:dyDescent="0.25">
      <c r="A758" s="11">
        <v>45258</v>
      </c>
      <c r="B758" s="11" t="str">
        <f>UPPER(TEXT(TblMovi[[#This Row],[Data]],"MMM"))</f>
        <v>NOV</v>
      </c>
      <c r="C758" s="1" t="str">
        <f>TEXT(TblMovi[[#This Row],[Data]],"aaaa")</f>
        <v>2023</v>
      </c>
      <c r="D758" s="1" t="s">
        <v>21</v>
      </c>
      <c r="E758" s="1" t="s">
        <v>387</v>
      </c>
      <c r="F758" s="1">
        <v>1</v>
      </c>
    </row>
    <row r="759" spans="1:6" x14ac:dyDescent="0.25">
      <c r="A759" s="11">
        <v>45258</v>
      </c>
      <c r="B759" s="11" t="str">
        <f>UPPER(TEXT(TblMovi[[#This Row],[Data]],"MMM"))</f>
        <v>NOV</v>
      </c>
      <c r="C759" s="1" t="str">
        <f>TEXT(TblMovi[[#This Row],[Data]],"aaaa")</f>
        <v>2023</v>
      </c>
      <c r="D759" s="1" t="s">
        <v>21</v>
      </c>
      <c r="E759" s="1" t="s">
        <v>95</v>
      </c>
      <c r="F759" s="1">
        <v>6</v>
      </c>
    </row>
    <row r="760" spans="1:6" x14ac:dyDescent="0.25">
      <c r="A760" s="11">
        <v>45258</v>
      </c>
      <c r="B760" s="11" t="str">
        <f>UPPER(TEXT(TblMovi[[#This Row],[Data]],"MMM"))</f>
        <v>NOV</v>
      </c>
      <c r="C760" s="1" t="str">
        <f>TEXT(TblMovi[[#This Row],[Data]],"aaaa")</f>
        <v>2023</v>
      </c>
      <c r="D760" s="1" t="s">
        <v>21</v>
      </c>
      <c r="E760" s="1" t="s">
        <v>74</v>
      </c>
      <c r="F760" s="1">
        <v>2</v>
      </c>
    </row>
    <row r="761" spans="1:6" x14ac:dyDescent="0.25">
      <c r="A761" s="11">
        <v>45258</v>
      </c>
      <c r="B761" s="11" t="str">
        <f>UPPER(TEXT(TblMovi[[#This Row],[Data]],"MMM"))</f>
        <v>NOV</v>
      </c>
      <c r="C761" s="1" t="str">
        <f>TEXT(TblMovi[[#This Row],[Data]],"aaaa")</f>
        <v>2023</v>
      </c>
      <c r="D761" s="1" t="s">
        <v>21</v>
      </c>
      <c r="E761" s="1" t="s">
        <v>0</v>
      </c>
      <c r="F761" s="1">
        <v>1</v>
      </c>
    </row>
    <row r="762" spans="1:6" x14ac:dyDescent="0.25">
      <c r="A762" s="11">
        <v>45258</v>
      </c>
      <c r="B762" s="11" t="str">
        <f>UPPER(TEXT(TblMovi[[#This Row],[Data]],"MMM"))</f>
        <v>NOV</v>
      </c>
      <c r="C762" s="1" t="str">
        <f>TEXT(TblMovi[[#This Row],[Data]],"aaaa")</f>
        <v>2023</v>
      </c>
      <c r="D762" s="1" t="s">
        <v>21</v>
      </c>
      <c r="E762" s="1" t="s">
        <v>9</v>
      </c>
      <c r="F762" s="1">
        <v>1</v>
      </c>
    </row>
    <row r="763" spans="1:6" x14ac:dyDescent="0.25">
      <c r="A763" s="11">
        <v>45258</v>
      </c>
      <c r="B763" s="11" t="str">
        <f>UPPER(TEXT(TblMovi[[#This Row],[Data]],"MMM"))</f>
        <v>NOV</v>
      </c>
      <c r="C763" s="1" t="str">
        <f>TEXT(TblMovi[[#This Row],[Data]],"aaaa")</f>
        <v>2023</v>
      </c>
      <c r="D763" s="1" t="s">
        <v>21</v>
      </c>
      <c r="E763" s="1" t="s">
        <v>330</v>
      </c>
      <c r="F763" s="1">
        <v>1</v>
      </c>
    </row>
    <row r="764" spans="1:6" x14ac:dyDescent="0.25">
      <c r="A764" s="11">
        <v>45258</v>
      </c>
      <c r="B764" s="11" t="str">
        <f>UPPER(TEXT(TblMovi[[#This Row],[Data]],"MMM"))</f>
        <v>NOV</v>
      </c>
      <c r="C764" s="1" t="str">
        <f>TEXT(TblMovi[[#This Row],[Data]],"aaaa")</f>
        <v>2023</v>
      </c>
      <c r="D764" s="1" t="s">
        <v>21</v>
      </c>
      <c r="E764" s="1" t="s">
        <v>75</v>
      </c>
      <c r="F764" s="1">
        <v>5</v>
      </c>
    </row>
    <row r="765" spans="1:6" x14ac:dyDescent="0.25">
      <c r="A765" s="11">
        <v>45258</v>
      </c>
      <c r="B765" s="11" t="str">
        <f>UPPER(TEXT(TblMovi[[#This Row],[Data]],"MMM"))</f>
        <v>NOV</v>
      </c>
      <c r="C765" s="1" t="str">
        <f>TEXT(TblMovi[[#This Row],[Data]],"aaaa")</f>
        <v>2023</v>
      </c>
      <c r="D765" s="1" t="s">
        <v>21</v>
      </c>
      <c r="E765" s="1" t="s">
        <v>330</v>
      </c>
      <c r="F765" s="1">
        <v>1</v>
      </c>
    </row>
    <row r="766" spans="1:6" x14ac:dyDescent="0.25">
      <c r="A766" s="11">
        <v>45258</v>
      </c>
      <c r="B766" s="11" t="str">
        <f>UPPER(TEXT(TblMovi[[#This Row],[Data]],"MMM"))</f>
        <v>NOV</v>
      </c>
      <c r="C766" s="1" t="str">
        <f>TEXT(TblMovi[[#This Row],[Data]],"aaaa")</f>
        <v>2023</v>
      </c>
      <c r="D766" s="1" t="s">
        <v>21</v>
      </c>
      <c r="E766" s="1" t="s">
        <v>169</v>
      </c>
      <c r="F766" s="1">
        <v>2</v>
      </c>
    </row>
    <row r="767" spans="1:6" x14ac:dyDescent="0.25">
      <c r="A767" s="11">
        <v>45258</v>
      </c>
      <c r="B767" s="11" t="str">
        <f>UPPER(TEXT(TblMovi[[#This Row],[Data]],"MMM"))</f>
        <v>NOV</v>
      </c>
      <c r="C767" s="1" t="str">
        <f>TEXT(TblMovi[[#This Row],[Data]],"aaaa")</f>
        <v>2023</v>
      </c>
      <c r="D767" s="1" t="s">
        <v>21</v>
      </c>
      <c r="E767" s="1" t="s">
        <v>78</v>
      </c>
      <c r="F767" s="1">
        <v>2</v>
      </c>
    </row>
    <row r="768" spans="1:6" x14ac:dyDescent="0.25">
      <c r="A768" s="11">
        <v>45258</v>
      </c>
      <c r="B768" s="11" t="str">
        <f>UPPER(TEXT(TblMovi[[#This Row],[Data]],"MMM"))</f>
        <v>NOV</v>
      </c>
      <c r="C768" s="1" t="str">
        <f>TEXT(TblMovi[[#This Row],[Data]],"aaaa")</f>
        <v>2023</v>
      </c>
      <c r="D768" s="1" t="s">
        <v>21</v>
      </c>
      <c r="E768" s="1" t="s">
        <v>330</v>
      </c>
      <c r="F768" s="1">
        <v>1</v>
      </c>
    </row>
    <row r="769" spans="1:6" x14ac:dyDescent="0.25">
      <c r="A769" s="11">
        <v>45258</v>
      </c>
      <c r="B769" s="11" t="str">
        <f>UPPER(TEXT(TblMovi[[#This Row],[Data]],"MMM"))</f>
        <v>NOV</v>
      </c>
      <c r="C769" s="1" t="str">
        <f>TEXT(TblMovi[[#This Row],[Data]],"aaaa")</f>
        <v>2023</v>
      </c>
      <c r="D769" s="1" t="s">
        <v>21</v>
      </c>
      <c r="E769" s="1" t="s">
        <v>27</v>
      </c>
      <c r="F769" s="1">
        <v>1</v>
      </c>
    </row>
    <row r="770" spans="1:6" x14ac:dyDescent="0.25">
      <c r="A770" s="11">
        <v>45258</v>
      </c>
      <c r="B770" s="11" t="str">
        <f>UPPER(TEXT(TblMovi[[#This Row],[Data]],"MMM"))</f>
        <v>NOV</v>
      </c>
      <c r="C770" s="1" t="str">
        <f>TEXT(TblMovi[[#This Row],[Data]],"aaaa")</f>
        <v>2023</v>
      </c>
      <c r="D770" s="1" t="s">
        <v>21</v>
      </c>
      <c r="E770" s="1" t="s">
        <v>319</v>
      </c>
      <c r="F770" s="1">
        <v>1</v>
      </c>
    </row>
    <row r="771" spans="1:6" x14ac:dyDescent="0.25">
      <c r="A771" s="11">
        <v>45258</v>
      </c>
      <c r="B771" s="11" t="str">
        <f>UPPER(TEXT(TblMovi[[#This Row],[Data]],"MMM"))</f>
        <v>NOV</v>
      </c>
      <c r="C771" s="1" t="str">
        <f>TEXT(TblMovi[[#This Row],[Data]],"aaaa")</f>
        <v>2023</v>
      </c>
      <c r="D771" s="1" t="s">
        <v>21</v>
      </c>
      <c r="E771" s="1" t="s">
        <v>14</v>
      </c>
      <c r="F771" s="1">
        <v>1</v>
      </c>
    </row>
    <row r="772" spans="1:6" x14ac:dyDescent="0.25">
      <c r="A772" s="11">
        <v>45258</v>
      </c>
      <c r="B772" s="11" t="str">
        <f>UPPER(TEXT(TblMovi[[#This Row],[Data]],"MMM"))</f>
        <v>NOV</v>
      </c>
      <c r="C772" s="1" t="str">
        <f>TEXT(TblMovi[[#This Row],[Data]],"aaaa")</f>
        <v>2023</v>
      </c>
      <c r="D772" s="1" t="s">
        <v>21</v>
      </c>
      <c r="E772" s="1" t="s">
        <v>9</v>
      </c>
      <c r="F772" s="1">
        <v>1</v>
      </c>
    </row>
    <row r="773" spans="1:6" x14ac:dyDescent="0.25">
      <c r="A773" s="11">
        <v>45259</v>
      </c>
      <c r="B773" s="11" t="str">
        <f>UPPER(TEXT(TblMovi[[#This Row],[Data]],"MMM"))</f>
        <v>NOV</v>
      </c>
      <c r="C773" s="1" t="str">
        <f>TEXT(TblMovi[[#This Row],[Data]],"aaaa")</f>
        <v>2023</v>
      </c>
      <c r="D773" s="1" t="s">
        <v>21</v>
      </c>
      <c r="E773" s="1" t="s">
        <v>330</v>
      </c>
      <c r="F773" s="1">
        <v>1</v>
      </c>
    </row>
    <row r="774" spans="1:6" x14ac:dyDescent="0.25">
      <c r="A774" s="11">
        <v>45259</v>
      </c>
      <c r="B774" s="11" t="str">
        <f>UPPER(TEXT(TblMovi[[#This Row],[Data]],"MMM"))</f>
        <v>NOV</v>
      </c>
      <c r="C774" s="1" t="str">
        <f>TEXT(TblMovi[[#This Row],[Data]],"aaaa")</f>
        <v>2023</v>
      </c>
      <c r="D774" s="1" t="s">
        <v>21</v>
      </c>
      <c r="E774" s="1" t="s">
        <v>352</v>
      </c>
      <c r="F774" s="1">
        <v>2</v>
      </c>
    </row>
    <row r="775" spans="1:6" x14ac:dyDescent="0.25">
      <c r="A775" s="11">
        <v>45259</v>
      </c>
      <c r="B775" s="11" t="str">
        <f>UPPER(TEXT(TblMovi[[#This Row],[Data]],"MMM"))</f>
        <v>NOV</v>
      </c>
      <c r="C775" s="1" t="str">
        <f>TEXT(TblMovi[[#This Row],[Data]],"aaaa")</f>
        <v>2023</v>
      </c>
      <c r="D775" s="1" t="s">
        <v>21</v>
      </c>
      <c r="E775" s="1" t="s">
        <v>9</v>
      </c>
      <c r="F775" s="1">
        <v>1</v>
      </c>
    </row>
    <row r="776" spans="1:6" x14ac:dyDescent="0.25">
      <c r="A776" s="11">
        <v>45259</v>
      </c>
      <c r="B776" s="11" t="str">
        <f>UPPER(TEXT(TblMovi[[#This Row],[Data]],"MMM"))</f>
        <v>NOV</v>
      </c>
      <c r="C776" s="1" t="str">
        <f>TEXT(TblMovi[[#This Row],[Data]],"aaaa")</f>
        <v>2023</v>
      </c>
      <c r="D776" s="1" t="s">
        <v>21</v>
      </c>
      <c r="E776" s="1" t="s">
        <v>85</v>
      </c>
      <c r="F776" s="1">
        <v>1</v>
      </c>
    </row>
    <row r="777" spans="1:6" x14ac:dyDescent="0.25">
      <c r="A777" s="11">
        <v>45259</v>
      </c>
      <c r="B777" s="11" t="str">
        <f>UPPER(TEXT(TblMovi[[#This Row],[Data]],"MMM"))</f>
        <v>NOV</v>
      </c>
      <c r="C777" s="1" t="str">
        <f>TEXT(TblMovi[[#This Row],[Data]],"aaaa")</f>
        <v>2023</v>
      </c>
      <c r="D777" s="1" t="s">
        <v>21</v>
      </c>
      <c r="E777" s="1" t="s">
        <v>14</v>
      </c>
      <c r="F777" s="1">
        <v>1</v>
      </c>
    </row>
    <row r="778" spans="1:6" x14ac:dyDescent="0.25">
      <c r="A778" s="11">
        <v>45259</v>
      </c>
      <c r="B778" s="11" t="str">
        <f>UPPER(TEXT(TblMovi[[#This Row],[Data]],"MMM"))</f>
        <v>NOV</v>
      </c>
      <c r="C778" s="1" t="str">
        <f>TEXT(TblMovi[[#This Row],[Data]],"aaaa")</f>
        <v>2023</v>
      </c>
      <c r="D778" s="1" t="s">
        <v>21</v>
      </c>
      <c r="E778" s="1" t="s">
        <v>9</v>
      </c>
      <c r="F778" s="1">
        <v>1</v>
      </c>
    </row>
    <row r="779" spans="1:6" x14ac:dyDescent="0.25">
      <c r="A779" s="11">
        <v>45259</v>
      </c>
      <c r="B779" s="11" t="str">
        <f>UPPER(TEXT(TblMovi[[#This Row],[Data]],"MMM"))</f>
        <v>NOV</v>
      </c>
      <c r="C779" s="1" t="str">
        <f>TEXT(TblMovi[[#This Row],[Data]],"aaaa")</f>
        <v>2023</v>
      </c>
      <c r="D779" s="1" t="s">
        <v>21</v>
      </c>
      <c r="E779" s="1" t="s">
        <v>1</v>
      </c>
      <c r="F779" s="1">
        <v>1</v>
      </c>
    </row>
    <row r="780" spans="1:6" x14ac:dyDescent="0.25">
      <c r="A780" s="11">
        <v>45259</v>
      </c>
      <c r="B780" s="11" t="str">
        <f>UPPER(TEXT(TblMovi[[#This Row],[Data]],"MMM"))</f>
        <v>NOV</v>
      </c>
      <c r="C780" s="1" t="str">
        <f>TEXT(TblMovi[[#This Row],[Data]],"aaaa")</f>
        <v>2023</v>
      </c>
      <c r="D780" s="1" t="s">
        <v>21</v>
      </c>
      <c r="E780" s="1" t="s">
        <v>14</v>
      </c>
      <c r="F780" s="1">
        <v>1</v>
      </c>
    </row>
    <row r="781" spans="1:6" x14ac:dyDescent="0.25">
      <c r="A781" s="11">
        <v>45259</v>
      </c>
      <c r="B781" s="11" t="str">
        <f>UPPER(TEXT(TblMovi[[#This Row],[Data]],"MMM"))</f>
        <v>NOV</v>
      </c>
      <c r="C781" s="1" t="str">
        <f>TEXT(TblMovi[[#This Row],[Data]],"aaaa")</f>
        <v>2023</v>
      </c>
      <c r="D781" s="1" t="s">
        <v>21</v>
      </c>
      <c r="E781" s="1" t="s">
        <v>27</v>
      </c>
      <c r="F781" s="1">
        <v>1</v>
      </c>
    </row>
    <row r="782" spans="1:6" x14ac:dyDescent="0.25">
      <c r="A782" s="11">
        <v>45259</v>
      </c>
      <c r="B782" s="11" t="str">
        <f>UPPER(TEXT(TblMovi[[#This Row],[Data]],"MMM"))</f>
        <v>NOV</v>
      </c>
      <c r="C782" s="1" t="str">
        <f>TEXT(TblMovi[[#This Row],[Data]],"aaaa")</f>
        <v>2023</v>
      </c>
      <c r="D782" s="1" t="s">
        <v>21</v>
      </c>
      <c r="E782" s="1" t="s">
        <v>14</v>
      </c>
      <c r="F782" s="1">
        <v>1</v>
      </c>
    </row>
    <row r="783" spans="1:6" x14ac:dyDescent="0.25">
      <c r="A783" s="11">
        <v>45259</v>
      </c>
      <c r="B783" s="11" t="str">
        <f>UPPER(TEXT(TblMovi[[#This Row],[Data]],"MMM"))</f>
        <v>NOV</v>
      </c>
      <c r="C783" s="1" t="str">
        <f>TEXT(TblMovi[[#This Row],[Data]],"aaaa")</f>
        <v>2023</v>
      </c>
      <c r="D783" s="1" t="s">
        <v>21</v>
      </c>
      <c r="E783" s="1" t="s">
        <v>174</v>
      </c>
      <c r="F783" s="1">
        <v>9</v>
      </c>
    </row>
    <row r="784" spans="1:6" x14ac:dyDescent="0.25">
      <c r="A784" s="11">
        <v>45259</v>
      </c>
      <c r="B784" s="11" t="str">
        <f>UPPER(TEXT(TblMovi[[#This Row],[Data]],"MMM"))</f>
        <v>NOV</v>
      </c>
      <c r="C784" s="1" t="str">
        <f>TEXT(TblMovi[[#This Row],[Data]],"aaaa")</f>
        <v>2023</v>
      </c>
      <c r="D784" s="1" t="s">
        <v>21</v>
      </c>
      <c r="E784" s="1" t="s">
        <v>304</v>
      </c>
      <c r="F784" s="1">
        <v>10</v>
      </c>
    </row>
    <row r="785" spans="1:6" x14ac:dyDescent="0.25">
      <c r="A785" s="11">
        <v>45259</v>
      </c>
      <c r="B785" s="11" t="str">
        <f>UPPER(TEXT(TblMovi[[#This Row],[Data]],"MMM"))</f>
        <v>NOV</v>
      </c>
      <c r="C785" s="1" t="str">
        <f>TEXT(TblMovi[[#This Row],[Data]],"aaaa")</f>
        <v>2023</v>
      </c>
      <c r="D785" s="1" t="s">
        <v>21</v>
      </c>
      <c r="E785" s="1" t="s">
        <v>7</v>
      </c>
      <c r="F785" s="1">
        <v>1</v>
      </c>
    </row>
    <row r="786" spans="1:6" x14ac:dyDescent="0.25">
      <c r="A786" s="11">
        <v>45259</v>
      </c>
      <c r="B786" s="11" t="str">
        <f>UPPER(TEXT(TblMovi[[#This Row],[Data]],"MMM"))</f>
        <v>NOV</v>
      </c>
      <c r="C786" s="1" t="str">
        <f>TEXT(TblMovi[[#This Row],[Data]],"aaaa")</f>
        <v>2023</v>
      </c>
      <c r="D786" s="1" t="s">
        <v>21</v>
      </c>
      <c r="E786" s="1" t="s">
        <v>94</v>
      </c>
      <c r="F786" s="1">
        <v>1</v>
      </c>
    </row>
    <row r="787" spans="1:6" x14ac:dyDescent="0.25">
      <c r="A787" s="11">
        <v>45259</v>
      </c>
      <c r="B787" s="11" t="str">
        <f>UPPER(TEXT(TblMovi[[#This Row],[Data]],"MMM"))</f>
        <v>NOV</v>
      </c>
      <c r="C787" s="1" t="str">
        <f>TEXT(TblMovi[[#This Row],[Data]],"aaaa")</f>
        <v>2023</v>
      </c>
      <c r="D787" s="1" t="s">
        <v>21</v>
      </c>
      <c r="E787" s="1" t="s">
        <v>75</v>
      </c>
      <c r="F787" s="1">
        <v>4</v>
      </c>
    </row>
    <row r="788" spans="1:6" x14ac:dyDescent="0.25">
      <c r="A788" s="11">
        <v>45259</v>
      </c>
      <c r="B788" s="11" t="str">
        <f>UPPER(TEXT(TblMovi[[#This Row],[Data]],"MMM"))</f>
        <v>NOV</v>
      </c>
      <c r="C788" s="1" t="str">
        <f>TEXT(TblMovi[[#This Row],[Data]],"aaaa")</f>
        <v>2023</v>
      </c>
      <c r="D788" s="1" t="s">
        <v>21</v>
      </c>
      <c r="E788" s="1" t="s">
        <v>74</v>
      </c>
      <c r="F788" s="1">
        <v>10</v>
      </c>
    </row>
    <row r="789" spans="1:6" x14ac:dyDescent="0.25">
      <c r="A789" s="11">
        <v>45259</v>
      </c>
      <c r="B789" s="11" t="str">
        <f>UPPER(TEXT(TblMovi[[#This Row],[Data]],"MMM"))</f>
        <v>NOV</v>
      </c>
      <c r="C789" s="1" t="str">
        <f>TEXT(TblMovi[[#This Row],[Data]],"aaaa")</f>
        <v>2023</v>
      </c>
      <c r="D789" s="1" t="s">
        <v>21</v>
      </c>
      <c r="E789" s="1" t="s">
        <v>79</v>
      </c>
      <c r="F789" s="1">
        <v>2</v>
      </c>
    </row>
    <row r="790" spans="1:6" x14ac:dyDescent="0.25">
      <c r="A790" s="11">
        <v>45259</v>
      </c>
      <c r="B790" s="11" t="str">
        <f>UPPER(TEXT(TblMovi[[#This Row],[Data]],"MMM"))</f>
        <v>NOV</v>
      </c>
      <c r="C790" s="1" t="str">
        <f>TEXT(TblMovi[[#This Row],[Data]],"aaaa")</f>
        <v>2023</v>
      </c>
      <c r="D790" s="1" t="s">
        <v>21</v>
      </c>
      <c r="E790" s="1" t="s">
        <v>9</v>
      </c>
      <c r="F790" s="1">
        <v>1</v>
      </c>
    </row>
    <row r="791" spans="1:6" x14ac:dyDescent="0.25">
      <c r="A791" s="11">
        <v>45259</v>
      </c>
      <c r="B791" s="11" t="str">
        <f>UPPER(TEXT(TblMovi[[#This Row],[Data]],"MMM"))</f>
        <v>NOV</v>
      </c>
      <c r="C791" s="1" t="str">
        <f>TEXT(TblMovi[[#This Row],[Data]],"aaaa")</f>
        <v>2023</v>
      </c>
      <c r="D791" s="1" t="s">
        <v>21</v>
      </c>
      <c r="E791" s="1" t="s">
        <v>95</v>
      </c>
      <c r="F791" s="1">
        <v>10</v>
      </c>
    </row>
    <row r="792" spans="1:6" x14ac:dyDescent="0.25">
      <c r="A792" s="11">
        <v>45260</v>
      </c>
      <c r="B792" s="11" t="str">
        <f>UPPER(TEXT(TblMovi[[#This Row],[Data]],"MMM"))</f>
        <v>NOV</v>
      </c>
      <c r="C792" s="1" t="str">
        <f>TEXT(TblMovi[[#This Row],[Data]],"aaaa")</f>
        <v>2023</v>
      </c>
      <c r="D792" s="1" t="s">
        <v>21</v>
      </c>
      <c r="E792" s="1" t="s">
        <v>169</v>
      </c>
      <c r="F792" s="1">
        <v>4</v>
      </c>
    </row>
    <row r="793" spans="1:6" x14ac:dyDescent="0.25">
      <c r="A793" s="11">
        <v>45260</v>
      </c>
      <c r="B793" s="11" t="str">
        <f>UPPER(TEXT(TblMovi[[#This Row],[Data]],"MMM"))</f>
        <v>NOV</v>
      </c>
      <c r="C793" s="1" t="str">
        <f>TEXT(TblMovi[[#This Row],[Data]],"aaaa")</f>
        <v>2023</v>
      </c>
      <c r="D793" s="1" t="s">
        <v>21</v>
      </c>
      <c r="E793" s="1" t="s">
        <v>352</v>
      </c>
      <c r="F793" s="1">
        <v>2</v>
      </c>
    </row>
    <row r="794" spans="1:6" x14ac:dyDescent="0.25">
      <c r="A794" s="11">
        <v>45260</v>
      </c>
      <c r="B794" s="11" t="str">
        <f>UPPER(TEXT(TblMovi[[#This Row],[Data]],"MMM"))</f>
        <v>NOV</v>
      </c>
      <c r="C794" s="1" t="str">
        <f>TEXT(TblMovi[[#This Row],[Data]],"aaaa")</f>
        <v>2023</v>
      </c>
      <c r="D794" s="1" t="s">
        <v>21</v>
      </c>
      <c r="E794" s="1" t="s">
        <v>78</v>
      </c>
      <c r="F794" s="1">
        <v>1</v>
      </c>
    </row>
    <row r="795" spans="1:6" x14ac:dyDescent="0.25">
      <c r="A795" s="11">
        <v>45260</v>
      </c>
      <c r="B795" s="11" t="str">
        <f>UPPER(TEXT(TblMovi[[#This Row],[Data]],"MMM"))</f>
        <v>NOV</v>
      </c>
      <c r="C795" s="1" t="str">
        <f>TEXT(TblMovi[[#This Row],[Data]],"aaaa")</f>
        <v>2023</v>
      </c>
      <c r="D795" s="1" t="s">
        <v>21</v>
      </c>
      <c r="E795" s="1" t="s">
        <v>2</v>
      </c>
      <c r="F795" s="1">
        <v>1</v>
      </c>
    </row>
    <row r="796" spans="1:6" x14ac:dyDescent="0.25">
      <c r="A796" s="11">
        <v>45260</v>
      </c>
      <c r="B796" s="11" t="str">
        <f>UPPER(TEXT(TblMovi[[#This Row],[Data]],"MMM"))</f>
        <v>NOV</v>
      </c>
      <c r="C796" s="1" t="str">
        <f>TEXT(TblMovi[[#This Row],[Data]],"aaaa")</f>
        <v>2023</v>
      </c>
      <c r="D796" s="1" t="s">
        <v>21</v>
      </c>
      <c r="E796" s="1" t="s">
        <v>79</v>
      </c>
      <c r="F796" s="1">
        <v>1</v>
      </c>
    </row>
    <row r="797" spans="1:6" x14ac:dyDescent="0.25">
      <c r="A797" s="11">
        <v>45260</v>
      </c>
      <c r="B797" s="11" t="str">
        <f>UPPER(TEXT(TblMovi[[#This Row],[Data]],"MMM"))</f>
        <v>NOV</v>
      </c>
      <c r="C797" s="1" t="str">
        <f>TEXT(TblMovi[[#This Row],[Data]],"aaaa")</f>
        <v>2023</v>
      </c>
      <c r="D797" s="1" t="s">
        <v>21</v>
      </c>
      <c r="E797" s="1" t="s">
        <v>329</v>
      </c>
      <c r="F797" s="1">
        <v>1</v>
      </c>
    </row>
    <row r="798" spans="1:6" x14ac:dyDescent="0.25">
      <c r="A798" s="11">
        <v>45260</v>
      </c>
      <c r="B798" s="11" t="str">
        <f>UPPER(TEXT(TblMovi[[#This Row],[Data]],"MMM"))</f>
        <v>NOV</v>
      </c>
      <c r="C798" s="1" t="str">
        <f>TEXT(TblMovi[[#This Row],[Data]],"aaaa")</f>
        <v>2023</v>
      </c>
      <c r="D798" s="1" t="s">
        <v>21</v>
      </c>
      <c r="E798" s="1" t="s">
        <v>94</v>
      </c>
      <c r="F798" s="1">
        <v>1</v>
      </c>
    </row>
    <row r="799" spans="1:6" x14ac:dyDescent="0.25">
      <c r="A799" s="11">
        <v>45260</v>
      </c>
      <c r="B799" s="11" t="str">
        <f>UPPER(TEXT(TblMovi[[#This Row],[Data]],"MMM"))</f>
        <v>NOV</v>
      </c>
      <c r="C799" s="1" t="str">
        <f>TEXT(TblMovi[[#This Row],[Data]],"aaaa")</f>
        <v>2023</v>
      </c>
      <c r="D799" s="1" t="s">
        <v>21</v>
      </c>
      <c r="E799" s="1" t="s">
        <v>14</v>
      </c>
      <c r="F799" s="1">
        <v>1</v>
      </c>
    </row>
    <row r="800" spans="1:6" x14ac:dyDescent="0.25">
      <c r="A800" s="11">
        <v>45260</v>
      </c>
      <c r="B800" s="11" t="str">
        <f>UPPER(TEXT(TblMovi[[#This Row],[Data]],"MMM"))</f>
        <v>NOV</v>
      </c>
      <c r="C800" s="1" t="str">
        <f>TEXT(TblMovi[[#This Row],[Data]],"aaaa")</f>
        <v>2023</v>
      </c>
      <c r="D800" s="1" t="s">
        <v>21</v>
      </c>
      <c r="E800" s="1" t="s">
        <v>74</v>
      </c>
      <c r="F800" s="1">
        <v>11</v>
      </c>
    </row>
    <row r="801" spans="1:6" x14ac:dyDescent="0.25">
      <c r="A801" s="11">
        <v>45260</v>
      </c>
      <c r="B801" s="11" t="str">
        <f>UPPER(TEXT(TblMovi[[#This Row],[Data]],"MMM"))</f>
        <v>NOV</v>
      </c>
      <c r="C801" s="1" t="str">
        <f>TEXT(TblMovi[[#This Row],[Data]],"aaaa")</f>
        <v>2023</v>
      </c>
      <c r="D801" s="1" t="s">
        <v>21</v>
      </c>
      <c r="E801" s="1" t="s">
        <v>1</v>
      </c>
      <c r="F801" s="1">
        <v>1</v>
      </c>
    </row>
    <row r="802" spans="1:6" x14ac:dyDescent="0.25">
      <c r="A802" s="11">
        <v>45260</v>
      </c>
      <c r="B802" s="11" t="str">
        <f>UPPER(TEXT(TblMovi[[#This Row],[Data]],"MMM"))</f>
        <v>NOV</v>
      </c>
      <c r="C802" s="1" t="str">
        <f>TEXT(TblMovi[[#This Row],[Data]],"aaaa")</f>
        <v>2023</v>
      </c>
      <c r="D802" s="1" t="s">
        <v>21</v>
      </c>
      <c r="E802" s="1" t="s">
        <v>0</v>
      </c>
      <c r="F802" s="1">
        <v>1</v>
      </c>
    </row>
    <row r="803" spans="1:6" x14ac:dyDescent="0.25">
      <c r="A803" s="11">
        <v>45260</v>
      </c>
      <c r="B803" s="11" t="str">
        <f>UPPER(TEXT(TblMovi[[#This Row],[Data]],"MMM"))</f>
        <v>NOV</v>
      </c>
      <c r="C803" s="1" t="str">
        <f>TEXT(TblMovi[[#This Row],[Data]],"aaaa")</f>
        <v>2023</v>
      </c>
      <c r="D803" s="1" t="s">
        <v>21</v>
      </c>
      <c r="E803" s="1" t="s">
        <v>333</v>
      </c>
      <c r="F803" s="1">
        <v>1</v>
      </c>
    </row>
    <row r="804" spans="1:6" x14ac:dyDescent="0.25">
      <c r="A804" s="11">
        <v>45260</v>
      </c>
      <c r="B804" s="11" t="str">
        <f>UPPER(TEXT(TblMovi[[#This Row],[Data]],"MMM"))</f>
        <v>NOV</v>
      </c>
      <c r="C804" s="1" t="str">
        <f>TEXT(TblMovi[[#This Row],[Data]],"aaaa")</f>
        <v>2023</v>
      </c>
      <c r="D804" s="1" t="s">
        <v>21</v>
      </c>
      <c r="E804" s="1" t="s">
        <v>74</v>
      </c>
      <c r="F804" s="1">
        <v>5</v>
      </c>
    </row>
    <row r="805" spans="1:6" x14ac:dyDescent="0.25">
      <c r="A805" s="11">
        <v>45261</v>
      </c>
      <c r="B805" s="11" t="str">
        <f>UPPER(TEXT(TblMovi[[#This Row],[Data]],"MMM"))</f>
        <v>DEZ</v>
      </c>
      <c r="C805" s="1" t="str">
        <f>TEXT(TblMovi[[#This Row],[Data]],"aaaa")</f>
        <v>2023</v>
      </c>
      <c r="D805" s="1" t="s">
        <v>21</v>
      </c>
      <c r="E805" s="1" t="s">
        <v>95</v>
      </c>
      <c r="F805" s="1">
        <v>6</v>
      </c>
    </row>
    <row r="806" spans="1:6" x14ac:dyDescent="0.25">
      <c r="A806" s="11">
        <v>45261</v>
      </c>
      <c r="B806" s="11" t="str">
        <f>UPPER(TEXT(TblMovi[[#This Row],[Data]],"MMM"))</f>
        <v>DEZ</v>
      </c>
      <c r="C806" s="1" t="str">
        <f>TEXT(TblMovi[[#This Row],[Data]],"aaaa")</f>
        <v>2023</v>
      </c>
      <c r="D806" s="1" t="s">
        <v>21</v>
      </c>
      <c r="E806" s="1" t="s">
        <v>352</v>
      </c>
      <c r="F806" s="1">
        <v>2</v>
      </c>
    </row>
    <row r="807" spans="1:6" x14ac:dyDescent="0.25">
      <c r="A807" s="11">
        <v>45261</v>
      </c>
      <c r="B807" s="11" t="str">
        <f>UPPER(TEXT(TblMovi[[#This Row],[Data]],"MMM"))</f>
        <v>DEZ</v>
      </c>
      <c r="C807" s="1" t="str">
        <f>TEXT(TblMovi[[#This Row],[Data]],"aaaa")</f>
        <v>2023</v>
      </c>
      <c r="D807" s="1" t="s">
        <v>21</v>
      </c>
      <c r="E807" s="1" t="s">
        <v>1</v>
      </c>
      <c r="F807" s="1">
        <v>1</v>
      </c>
    </row>
    <row r="808" spans="1:6" x14ac:dyDescent="0.25">
      <c r="A808" s="11">
        <v>45261</v>
      </c>
      <c r="B808" s="11" t="str">
        <f>UPPER(TEXT(TblMovi[[#This Row],[Data]],"MMM"))</f>
        <v>DEZ</v>
      </c>
      <c r="C808" s="1" t="str">
        <f>TEXT(TblMovi[[#This Row],[Data]],"aaaa")</f>
        <v>2023</v>
      </c>
      <c r="D808" s="1" t="s">
        <v>21</v>
      </c>
      <c r="E808" s="1" t="s">
        <v>94</v>
      </c>
      <c r="F808" s="1">
        <v>1</v>
      </c>
    </row>
    <row r="809" spans="1:6" x14ac:dyDescent="0.25">
      <c r="A809" s="11">
        <v>45261</v>
      </c>
      <c r="B809" s="11" t="str">
        <f>UPPER(TEXT(TblMovi[[#This Row],[Data]],"MMM"))</f>
        <v>DEZ</v>
      </c>
      <c r="C809" s="1" t="str">
        <f>TEXT(TblMovi[[#This Row],[Data]],"aaaa")</f>
        <v>2023</v>
      </c>
      <c r="D809" s="1" t="s">
        <v>21</v>
      </c>
      <c r="E809" s="1" t="s">
        <v>9</v>
      </c>
      <c r="F809" s="1">
        <v>1</v>
      </c>
    </row>
    <row r="810" spans="1:6" x14ac:dyDescent="0.25">
      <c r="A810" s="11">
        <v>45264</v>
      </c>
      <c r="B810" s="11" t="str">
        <f>UPPER(TEXT(TblMovi[[#This Row],[Data]],"MMM"))</f>
        <v>DEZ</v>
      </c>
      <c r="C810" s="1" t="str">
        <f>TEXT(TblMovi[[#This Row],[Data]],"aaaa")</f>
        <v>2023</v>
      </c>
      <c r="D810" s="1" t="s">
        <v>21</v>
      </c>
      <c r="E810" s="1" t="s">
        <v>75</v>
      </c>
      <c r="F810" s="1">
        <v>2</v>
      </c>
    </row>
    <row r="811" spans="1:6" x14ac:dyDescent="0.25">
      <c r="A811" s="11">
        <v>45264</v>
      </c>
      <c r="B811" s="11" t="str">
        <f>UPPER(TEXT(TblMovi[[#This Row],[Data]],"MMM"))</f>
        <v>DEZ</v>
      </c>
      <c r="C811" s="1" t="str">
        <f>TEXT(TblMovi[[#This Row],[Data]],"aaaa")</f>
        <v>2023</v>
      </c>
      <c r="D811" s="1" t="s">
        <v>21</v>
      </c>
      <c r="E811" s="1" t="s">
        <v>78</v>
      </c>
      <c r="F811" s="1">
        <v>1</v>
      </c>
    </row>
    <row r="812" spans="1:6" x14ac:dyDescent="0.25">
      <c r="A812" s="11">
        <v>45264</v>
      </c>
      <c r="B812" s="11" t="str">
        <f>UPPER(TEXT(TblMovi[[#This Row],[Data]],"MMM"))</f>
        <v>DEZ</v>
      </c>
      <c r="C812" s="1" t="str">
        <f>TEXT(TblMovi[[#This Row],[Data]],"aaaa")</f>
        <v>2023</v>
      </c>
      <c r="D812" s="1" t="s">
        <v>21</v>
      </c>
      <c r="E812" s="1" t="s">
        <v>1</v>
      </c>
      <c r="F812" s="1">
        <v>1</v>
      </c>
    </row>
    <row r="813" spans="1:6" x14ac:dyDescent="0.25">
      <c r="A813" s="11">
        <v>45264</v>
      </c>
      <c r="B813" s="11" t="str">
        <f>UPPER(TEXT(TblMovi[[#This Row],[Data]],"MMM"))</f>
        <v>DEZ</v>
      </c>
      <c r="C813" s="1" t="str">
        <f>TEXT(TblMovi[[#This Row],[Data]],"aaaa")</f>
        <v>2023</v>
      </c>
      <c r="D813" s="1" t="s">
        <v>21</v>
      </c>
      <c r="E813" s="1" t="s">
        <v>85</v>
      </c>
      <c r="F813" s="1">
        <v>1</v>
      </c>
    </row>
    <row r="814" spans="1:6" x14ac:dyDescent="0.25">
      <c r="A814" s="11">
        <v>45264</v>
      </c>
      <c r="B814" s="11" t="str">
        <f>UPPER(TEXT(TblMovi[[#This Row],[Data]],"MMM"))</f>
        <v>DEZ</v>
      </c>
      <c r="C814" s="1" t="str">
        <f>TEXT(TblMovi[[#This Row],[Data]],"aaaa")</f>
        <v>2023</v>
      </c>
      <c r="D814" s="1" t="s">
        <v>21</v>
      </c>
      <c r="E814" s="1" t="s">
        <v>12</v>
      </c>
      <c r="F814" s="1">
        <v>1</v>
      </c>
    </row>
    <row r="815" spans="1:6" x14ac:dyDescent="0.25">
      <c r="A815" s="11">
        <v>45264</v>
      </c>
      <c r="B815" s="11" t="str">
        <f>UPPER(TEXT(TblMovi[[#This Row],[Data]],"MMM"))</f>
        <v>DEZ</v>
      </c>
      <c r="C815" s="1" t="str">
        <f>TEXT(TblMovi[[#This Row],[Data]],"aaaa")</f>
        <v>2023</v>
      </c>
      <c r="D815" s="1" t="s">
        <v>21</v>
      </c>
      <c r="E815" s="1" t="s">
        <v>169</v>
      </c>
      <c r="F815" s="1">
        <v>4</v>
      </c>
    </row>
    <row r="816" spans="1:6" x14ac:dyDescent="0.25">
      <c r="A816" s="11">
        <v>45264</v>
      </c>
      <c r="B816" s="11" t="str">
        <f>UPPER(TEXT(TblMovi[[#This Row],[Data]],"MMM"))</f>
        <v>DEZ</v>
      </c>
      <c r="C816" s="1" t="str">
        <f>TEXT(TblMovi[[#This Row],[Data]],"aaaa")</f>
        <v>2023</v>
      </c>
      <c r="D816" s="1" t="s">
        <v>21</v>
      </c>
      <c r="E816" s="1" t="s">
        <v>169</v>
      </c>
      <c r="F816" s="1">
        <v>2</v>
      </c>
    </row>
    <row r="817" spans="1:6" x14ac:dyDescent="0.25">
      <c r="A817" s="11">
        <v>45264</v>
      </c>
      <c r="B817" s="11" t="str">
        <f>UPPER(TEXT(TblMovi[[#This Row],[Data]],"MMM"))</f>
        <v>DEZ</v>
      </c>
      <c r="C817" s="1" t="str">
        <f>TEXT(TblMovi[[#This Row],[Data]],"aaaa")</f>
        <v>2023</v>
      </c>
      <c r="D817" s="1" t="s">
        <v>21</v>
      </c>
      <c r="E817" s="1" t="s">
        <v>169</v>
      </c>
      <c r="F817" s="1">
        <v>1</v>
      </c>
    </row>
    <row r="818" spans="1:6" x14ac:dyDescent="0.25">
      <c r="A818" s="11">
        <v>45264</v>
      </c>
      <c r="B818" s="11" t="str">
        <f>UPPER(TEXT(TblMovi[[#This Row],[Data]],"MMM"))</f>
        <v>DEZ</v>
      </c>
      <c r="C818" s="1" t="str">
        <f>TEXT(TblMovi[[#This Row],[Data]],"aaaa")</f>
        <v>2023</v>
      </c>
      <c r="D818" s="1" t="s">
        <v>21</v>
      </c>
      <c r="E818" s="1" t="s">
        <v>319</v>
      </c>
      <c r="F818" s="1">
        <v>1</v>
      </c>
    </row>
    <row r="819" spans="1:6" x14ac:dyDescent="0.25">
      <c r="A819" s="11">
        <v>45264</v>
      </c>
      <c r="B819" s="11" t="str">
        <f>UPPER(TEXT(TblMovi[[#This Row],[Data]],"MMM"))</f>
        <v>DEZ</v>
      </c>
      <c r="C819" s="1" t="str">
        <f>TEXT(TblMovi[[#This Row],[Data]],"aaaa")</f>
        <v>2023</v>
      </c>
      <c r="D819" s="1" t="s">
        <v>21</v>
      </c>
      <c r="E819" s="1" t="s">
        <v>1</v>
      </c>
      <c r="F819" s="1">
        <v>1</v>
      </c>
    </row>
    <row r="820" spans="1:6" x14ac:dyDescent="0.25">
      <c r="A820" s="11">
        <v>45264</v>
      </c>
      <c r="B820" s="11" t="str">
        <f>UPPER(TEXT(TblMovi[[#This Row],[Data]],"MMM"))</f>
        <v>DEZ</v>
      </c>
      <c r="C820" s="1" t="str">
        <f>TEXT(TblMovi[[#This Row],[Data]],"aaaa")</f>
        <v>2023</v>
      </c>
      <c r="D820" s="1" t="s">
        <v>21</v>
      </c>
      <c r="E820" s="1" t="s">
        <v>1</v>
      </c>
      <c r="F820" s="1">
        <v>1</v>
      </c>
    </row>
    <row r="821" spans="1:6" x14ac:dyDescent="0.25">
      <c r="A821" s="11">
        <v>45264</v>
      </c>
      <c r="B821" s="11" t="str">
        <f>UPPER(TEXT(TblMovi[[#This Row],[Data]],"MMM"))</f>
        <v>DEZ</v>
      </c>
      <c r="C821" s="1" t="str">
        <f>TEXT(TblMovi[[#This Row],[Data]],"aaaa")</f>
        <v>2023</v>
      </c>
      <c r="D821" s="1" t="s">
        <v>21</v>
      </c>
      <c r="E821" s="1" t="s">
        <v>14</v>
      </c>
      <c r="F821" s="1">
        <v>1</v>
      </c>
    </row>
    <row r="822" spans="1:6" x14ac:dyDescent="0.25">
      <c r="A822" s="11">
        <v>45264</v>
      </c>
      <c r="B822" s="11" t="str">
        <f>UPPER(TEXT(TblMovi[[#This Row],[Data]],"MMM"))</f>
        <v>DEZ</v>
      </c>
      <c r="C822" s="1" t="str">
        <f>TEXT(TblMovi[[#This Row],[Data]],"aaaa")</f>
        <v>2023</v>
      </c>
      <c r="D822" s="1" t="s">
        <v>20</v>
      </c>
      <c r="E822" s="1" t="s">
        <v>335</v>
      </c>
      <c r="F822" s="1">
        <v>4</v>
      </c>
    </row>
    <row r="823" spans="1:6" x14ac:dyDescent="0.25">
      <c r="A823" s="11">
        <v>45264</v>
      </c>
      <c r="B823" s="11" t="str">
        <f>UPPER(TEXT(TblMovi[[#This Row],[Data]],"MMM"))</f>
        <v>DEZ</v>
      </c>
      <c r="C823" s="1" t="str">
        <f>TEXT(TblMovi[[#This Row],[Data]],"aaaa")</f>
        <v>2023</v>
      </c>
      <c r="D823" s="1" t="s">
        <v>20</v>
      </c>
      <c r="E823" s="1" t="s">
        <v>319</v>
      </c>
      <c r="F823" s="1">
        <v>40</v>
      </c>
    </row>
    <row r="824" spans="1:6" x14ac:dyDescent="0.25">
      <c r="A824" s="11">
        <v>45264</v>
      </c>
      <c r="B824" s="11" t="str">
        <f>UPPER(TEXT(TblMovi[[#This Row],[Data]],"MMM"))</f>
        <v>DEZ</v>
      </c>
      <c r="C824" s="1" t="str">
        <f>TEXT(TblMovi[[#This Row],[Data]],"aaaa")</f>
        <v>2023</v>
      </c>
      <c r="D824" s="1" t="s">
        <v>21</v>
      </c>
      <c r="E824" s="1" t="s">
        <v>319</v>
      </c>
      <c r="F824" s="1">
        <v>8</v>
      </c>
    </row>
    <row r="825" spans="1:6" x14ac:dyDescent="0.25">
      <c r="A825" s="11">
        <v>45264</v>
      </c>
      <c r="B825" s="11" t="str">
        <f>UPPER(TEXT(TblMovi[[#This Row],[Data]],"MMM"))</f>
        <v>DEZ</v>
      </c>
      <c r="C825" s="1" t="str">
        <f>TEXT(TblMovi[[#This Row],[Data]],"aaaa")</f>
        <v>2023</v>
      </c>
      <c r="D825" s="1" t="s">
        <v>21</v>
      </c>
      <c r="E825" s="1" t="s">
        <v>319</v>
      </c>
      <c r="F825" s="1">
        <v>1</v>
      </c>
    </row>
    <row r="826" spans="1:6" x14ac:dyDescent="0.25">
      <c r="A826" s="11">
        <v>45264</v>
      </c>
      <c r="B826" s="11" t="str">
        <f>UPPER(TEXT(TblMovi[[#This Row],[Data]],"MMM"))</f>
        <v>DEZ</v>
      </c>
      <c r="C826" s="1" t="str">
        <f>TEXT(TblMovi[[#This Row],[Data]],"aaaa")</f>
        <v>2023</v>
      </c>
      <c r="D826" s="1" t="s">
        <v>21</v>
      </c>
      <c r="E826" s="1" t="s">
        <v>319</v>
      </c>
      <c r="F826" s="1">
        <v>1</v>
      </c>
    </row>
    <row r="827" spans="1:6" x14ac:dyDescent="0.25">
      <c r="A827" s="11">
        <v>45264</v>
      </c>
      <c r="B827" s="11" t="str">
        <f>UPPER(TEXT(TblMovi[[#This Row],[Data]],"MMM"))</f>
        <v>DEZ</v>
      </c>
      <c r="C827" s="1" t="str">
        <f>TEXT(TblMovi[[#This Row],[Data]],"aaaa")</f>
        <v>2023</v>
      </c>
      <c r="D827" s="1" t="s">
        <v>21</v>
      </c>
      <c r="E827" s="1" t="s">
        <v>319</v>
      </c>
      <c r="F827" s="1">
        <v>1</v>
      </c>
    </row>
    <row r="828" spans="1:6" x14ac:dyDescent="0.25">
      <c r="A828" s="11">
        <v>45264</v>
      </c>
      <c r="B828" s="11" t="str">
        <f>UPPER(TEXT(TblMovi[[#This Row],[Data]],"MMM"))</f>
        <v>DEZ</v>
      </c>
      <c r="C828" s="1" t="str">
        <f>TEXT(TblMovi[[#This Row],[Data]],"aaaa")</f>
        <v>2023</v>
      </c>
      <c r="D828" s="1" t="s">
        <v>21</v>
      </c>
      <c r="E828" s="1" t="s">
        <v>169</v>
      </c>
      <c r="F828" s="1">
        <v>3</v>
      </c>
    </row>
    <row r="829" spans="1:6" x14ac:dyDescent="0.25">
      <c r="A829" s="11">
        <v>45264</v>
      </c>
      <c r="B829" s="11" t="str">
        <f>UPPER(TEXT(TblMovi[[#This Row],[Data]],"MMM"))</f>
        <v>DEZ</v>
      </c>
      <c r="C829" s="1" t="str">
        <f>TEXT(TblMovi[[#This Row],[Data]],"aaaa")</f>
        <v>2023</v>
      </c>
      <c r="D829" s="1" t="s">
        <v>21</v>
      </c>
      <c r="E829" s="1" t="s">
        <v>330</v>
      </c>
      <c r="F829" s="1">
        <v>1</v>
      </c>
    </row>
    <row r="830" spans="1:6" x14ac:dyDescent="0.25">
      <c r="A830" s="11">
        <v>45264</v>
      </c>
      <c r="B830" s="11" t="str">
        <f>UPPER(TEXT(TblMovi[[#This Row],[Data]],"MMM"))</f>
        <v>DEZ</v>
      </c>
      <c r="C830" s="1" t="str">
        <f>TEXT(TblMovi[[#This Row],[Data]],"aaaa")</f>
        <v>2023</v>
      </c>
      <c r="D830" s="1" t="s">
        <v>21</v>
      </c>
      <c r="E830" s="1" t="s">
        <v>27</v>
      </c>
      <c r="F830" s="1">
        <v>1</v>
      </c>
    </row>
    <row r="831" spans="1:6" x14ac:dyDescent="0.25">
      <c r="A831" s="11">
        <v>45264</v>
      </c>
      <c r="B831" s="11" t="str">
        <f>UPPER(TEXT(TblMovi[[#This Row],[Data]],"MMM"))</f>
        <v>DEZ</v>
      </c>
      <c r="C831" s="1" t="str">
        <f>TEXT(TblMovi[[#This Row],[Data]],"aaaa")</f>
        <v>2023</v>
      </c>
      <c r="D831" s="1" t="s">
        <v>21</v>
      </c>
      <c r="E831" s="1" t="s">
        <v>46</v>
      </c>
      <c r="F831" s="1">
        <v>12</v>
      </c>
    </row>
    <row r="832" spans="1:6" x14ac:dyDescent="0.25">
      <c r="A832" s="11">
        <v>45264</v>
      </c>
      <c r="B832" s="11" t="str">
        <f>UPPER(TEXT(TblMovi[[#This Row],[Data]],"MMM"))</f>
        <v>DEZ</v>
      </c>
      <c r="C832" s="1" t="str">
        <f>TEXT(TblMovi[[#This Row],[Data]],"aaaa")</f>
        <v>2023</v>
      </c>
      <c r="D832" s="1" t="s">
        <v>21</v>
      </c>
      <c r="E832" s="1" t="s">
        <v>46</v>
      </c>
      <c r="F832" s="1">
        <v>12</v>
      </c>
    </row>
    <row r="833" spans="1:6" x14ac:dyDescent="0.25">
      <c r="A833" s="11">
        <v>45265</v>
      </c>
      <c r="B833" s="11" t="str">
        <f>UPPER(TEXT(TblMovi[[#This Row],[Data]],"MMM"))</f>
        <v>DEZ</v>
      </c>
      <c r="C833" s="1" t="str">
        <f>TEXT(TblMovi[[#This Row],[Data]],"aaaa")</f>
        <v>2023</v>
      </c>
      <c r="D833" s="1" t="s">
        <v>21</v>
      </c>
      <c r="E833" s="1" t="s">
        <v>169</v>
      </c>
      <c r="F833" s="1">
        <v>2</v>
      </c>
    </row>
    <row r="834" spans="1:6" x14ac:dyDescent="0.25">
      <c r="A834" s="11">
        <v>45265</v>
      </c>
      <c r="B834" s="11" t="str">
        <f>UPPER(TEXT(TblMovi[[#This Row],[Data]],"MMM"))</f>
        <v>DEZ</v>
      </c>
      <c r="C834" s="1" t="str">
        <f>TEXT(TblMovi[[#This Row],[Data]],"aaaa")</f>
        <v>2023</v>
      </c>
      <c r="D834" s="1" t="s">
        <v>21</v>
      </c>
      <c r="E834" s="1" t="s">
        <v>95</v>
      </c>
      <c r="F834" s="1">
        <v>6</v>
      </c>
    </row>
    <row r="835" spans="1:6" x14ac:dyDescent="0.25">
      <c r="A835" s="11">
        <v>45265</v>
      </c>
      <c r="B835" s="11" t="str">
        <f>UPPER(TEXT(TblMovi[[#This Row],[Data]],"MMM"))</f>
        <v>DEZ</v>
      </c>
      <c r="C835" s="1" t="str">
        <f>TEXT(TblMovi[[#This Row],[Data]],"aaaa")</f>
        <v>2023</v>
      </c>
      <c r="D835" s="1" t="s">
        <v>21</v>
      </c>
      <c r="E835" s="1" t="s">
        <v>9</v>
      </c>
      <c r="F835" s="1">
        <v>1</v>
      </c>
    </row>
    <row r="836" spans="1:6" x14ac:dyDescent="0.25">
      <c r="A836" s="11">
        <v>45265</v>
      </c>
      <c r="B836" s="11" t="str">
        <f>UPPER(TEXT(TblMovi[[#This Row],[Data]],"MMM"))</f>
        <v>DEZ</v>
      </c>
      <c r="C836" s="1" t="str">
        <f>TEXT(TblMovi[[#This Row],[Data]],"aaaa")</f>
        <v>2023</v>
      </c>
      <c r="D836" s="1" t="s">
        <v>21</v>
      </c>
      <c r="E836" s="1" t="s">
        <v>75</v>
      </c>
      <c r="F836" s="1">
        <v>6</v>
      </c>
    </row>
    <row r="837" spans="1:6" x14ac:dyDescent="0.25">
      <c r="A837" s="11">
        <v>45265</v>
      </c>
      <c r="B837" s="11" t="str">
        <f>UPPER(TEXT(TblMovi[[#This Row],[Data]],"MMM"))</f>
        <v>DEZ</v>
      </c>
      <c r="C837" s="1" t="str">
        <f>TEXT(TblMovi[[#This Row],[Data]],"aaaa")</f>
        <v>2023</v>
      </c>
      <c r="D837" s="1" t="s">
        <v>21</v>
      </c>
      <c r="E837" s="1" t="s">
        <v>169</v>
      </c>
      <c r="F837" s="1">
        <v>2</v>
      </c>
    </row>
    <row r="838" spans="1:6" x14ac:dyDescent="0.25">
      <c r="A838" s="11">
        <v>45265</v>
      </c>
      <c r="B838" s="11" t="str">
        <f>UPPER(TEXT(TblMovi[[#This Row],[Data]],"MMM"))</f>
        <v>DEZ</v>
      </c>
      <c r="C838" s="1" t="str">
        <f>TEXT(TblMovi[[#This Row],[Data]],"aaaa")</f>
        <v>2023</v>
      </c>
      <c r="D838" s="1" t="s">
        <v>21</v>
      </c>
      <c r="E838" s="1" t="s">
        <v>319</v>
      </c>
      <c r="F838" s="1">
        <v>1</v>
      </c>
    </row>
    <row r="839" spans="1:6" x14ac:dyDescent="0.25">
      <c r="A839" s="11">
        <v>45265</v>
      </c>
      <c r="B839" s="11" t="str">
        <f>UPPER(TEXT(TblMovi[[#This Row],[Data]],"MMM"))</f>
        <v>DEZ</v>
      </c>
      <c r="C839" s="1" t="str">
        <f>TEXT(TblMovi[[#This Row],[Data]],"aaaa")</f>
        <v>2023</v>
      </c>
      <c r="D839" s="1" t="s">
        <v>21</v>
      </c>
      <c r="E839" s="1" t="s">
        <v>319</v>
      </c>
      <c r="F839" s="1">
        <v>1</v>
      </c>
    </row>
    <row r="840" spans="1:6" x14ac:dyDescent="0.25">
      <c r="A840" s="11">
        <v>45265</v>
      </c>
      <c r="B840" s="11" t="str">
        <f>UPPER(TEXT(TblMovi[[#This Row],[Data]],"MMM"))</f>
        <v>DEZ</v>
      </c>
      <c r="C840" s="1" t="str">
        <f>TEXT(TblMovi[[#This Row],[Data]],"aaaa")</f>
        <v>2023</v>
      </c>
      <c r="D840" s="1" t="s">
        <v>21</v>
      </c>
      <c r="E840" s="1" t="s">
        <v>74</v>
      </c>
      <c r="F840" s="1">
        <v>10</v>
      </c>
    </row>
    <row r="841" spans="1:6" x14ac:dyDescent="0.25">
      <c r="A841" s="11">
        <v>45265</v>
      </c>
      <c r="B841" s="11" t="str">
        <f>UPPER(TEXT(TblMovi[[#This Row],[Data]],"MMM"))</f>
        <v>DEZ</v>
      </c>
      <c r="C841" s="1" t="str">
        <f>TEXT(TblMovi[[#This Row],[Data]],"aaaa")</f>
        <v>2023</v>
      </c>
      <c r="D841" s="1" t="s">
        <v>21</v>
      </c>
      <c r="E841" s="1" t="s">
        <v>93</v>
      </c>
      <c r="F841" s="1">
        <v>2</v>
      </c>
    </row>
    <row r="842" spans="1:6" x14ac:dyDescent="0.25">
      <c r="A842" s="11">
        <v>45265</v>
      </c>
      <c r="B842" s="11" t="str">
        <f>UPPER(TEXT(TblMovi[[#This Row],[Data]],"MMM"))</f>
        <v>DEZ</v>
      </c>
      <c r="C842" s="1" t="str">
        <f>TEXT(TblMovi[[#This Row],[Data]],"aaaa")</f>
        <v>2023</v>
      </c>
      <c r="D842" s="1" t="s">
        <v>21</v>
      </c>
      <c r="E842" s="1" t="s">
        <v>94</v>
      </c>
      <c r="F842" s="1">
        <v>1</v>
      </c>
    </row>
    <row r="843" spans="1:6" x14ac:dyDescent="0.25">
      <c r="A843" s="11">
        <v>45265</v>
      </c>
      <c r="B843" s="11" t="str">
        <f>UPPER(TEXT(TblMovi[[#This Row],[Data]],"MMM"))</f>
        <v>DEZ</v>
      </c>
      <c r="C843" s="1" t="str">
        <f>TEXT(TblMovi[[#This Row],[Data]],"aaaa")</f>
        <v>2023</v>
      </c>
      <c r="D843" s="1" t="s">
        <v>21</v>
      </c>
      <c r="E843" s="1" t="s">
        <v>0</v>
      </c>
      <c r="F843" s="1">
        <v>1</v>
      </c>
    </row>
    <row r="844" spans="1:6" x14ac:dyDescent="0.25">
      <c r="A844" s="11">
        <v>45265</v>
      </c>
      <c r="B844" s="11" t="str">
        <f>UPPER(TEXT(TblMovi[[#This Row],[Data]],"MMM"))</f>
        <v>DEZ</v>
      </c>
      <c r="C844" s="1" t="str">
        <f>TEXT(TblMovi[[#This Row],[Data]],"aaaa")</f>
        <v>2023</v>
      </c>
      <c r="D844" s="1" t="s">
        <v>21</v>
      </c>
      <c r="E844" s="1" t="s">
        <v>1</v>
      </c>
      <c r="F844" s="1">
        <v>1</v>
      </c>
    </row>
    <row r="845" spans="1:6" x14ac:dyDescent="0.25">
      <c r="A845" s="11">
        <v>45265</v>
      </c>
      <c r="B845" s="11" t="str">
        <f>UPPER(TEXT(TblMovi[[#This Row],[Data]],"MMM"))</f>
        <v>DEZ</v>
      </c>
      <c r="C845" s="1" t="str">
        <f>TEXT(TblMovi[[#This Row],[Data]],"aaaa")</f>
        <v>2023</v>
      </c>
      <c r="D845" s="1" t="s">
        <v>21</v>
      </c>
      <c r="E845" s="1" t="s">
        <v>79</v>
      </c>
      <c r="F845" s="1">
        <v>1</v>
      </c>
    </row>
    <row r="846" spans="1:6" x14ac:dyDescent="0.25">
      <c r="A846" s="11">
        <v>45265</v>
      </c>
      <c r="B846" s="11" t="str">
        <f>UPPER(TEXT(TblMovi[[#This Row],[Data]],"MMM"))</f>
        <v>DEZ</v>
      </c>
      <c r="C846" s="1" t="str">
        <f>TEXT(TblMovi[[#This Row],[Data]],"aaaa")</f>
        <v>2023</v>
      </c>
      <c r="D846" s="1" t="s">
        <v>21</v>
      </c>
      <c r="E846" s="1" t="s">
        <v>1</v>
      </c>
      <c r="F846" s="1">
        <v>1</v>
      </c>
    </row>
    <row r="847" spans="1:6" x14ac:dyDescent="0.25">
      <c r="A847" s="11">
        <v>45265</v>
      </c>
      <c r="B847" s="11" t="str">
        <f>UPPER(TEXT(TblMovi[[#This Row],[Data]],"MMM"))</f>
        <v>DEZ</v>
      </c>
      <c r="C847" s="1" t="str">
        <f>TEXT(TblMovi[[#This Row],[Data]],"aaaa")</f>
        <v>2023</v>
      </c>
      <c r="D847" s="1" t="s">
        <v>21</v>
      </c>
      <c r="E847" s="1" t="s">
        <v>14</v>
      </c>
      <c r="F847" s="1">
        <v>2</v>
      </c>
    </row>
    <row r="848" spans="1:6" x14ac:dyDescent="0.25">
      <c r="A848" s="11">
        <v>45265</v>
      </c>
      <c r="B848" s="11" t="str">
        <f>UPPER(TEXT(TblMovi[[#This Row],[Data]],"MMM"))</f>
        <v>DEZ</v>
      </c>
      <c r="C848" s="1" t="str">
        <f>TEXT(TblMovi[[#This Row],[Data]],"aaaa")</f>
        <v>2023</v>
      </c>
      <c r="D848" s="1" t="s">
        <v>21</v>
      </c>
      <c r="E848" s="1" t="s">
        <v>352</v>
      </c>
      <c r="F848" s="1">
        <v>4</v>
      </c>
    </row>
    <row r="849" spans="1:6" x14ac:dyDescent="0.25">
      <c r="A849" s="11">
        <v>45265</v>
      </c>
      <c r="B849" s="11" t="str">
        <f>UPPER(TEXT(TblMovi[[#This Row],[Data]],"MMM"))</f>
        <v>DEZ</v>
      </c>
      <c r="C849" s="1" t="str">
        <f>TEXT(TblMovi[[#This Row],[Data]],"aaaa")</f>
        <v>2023</v>
      </c>
      <c r="D849" s="1" t="s">
        <v>21</v>
      </c>
      <c r="E849" s="1" t="s">
        <v>75</v>
      </c>
      <c r="F849" s="1">
        <v>6</v>
      </c>
    </row>
    <row r="850" spans="1:6" x14ac:dyDescent="0.25">
      <c r="A850" s="11">
        <v>45265</v>
      </c>
      <c r="B850" s="11" t="str">
        <f>UPPER(TEXT(TblMovi[[#This Row],[Data]],"MMM"))</f>
        <v>DEZ</v>
      </c>
      <c r="C850" s="1" t="str">
        <f>TEXT(TblMovi[[#This Row],[Data]],"aaaa")</f>
        <v>2023</v>
      </c>
      <c r="D850" s="1" t="s">
        <v>21</v>
      </c>
      <c r="E850" s="1" t="s">
        <v>94</v>
      </c>
      <c r="F850" s="1">
        <v>1</v>
      </c>
    </row>
    <row r="851" spans="1:6" x14ac:dyDescent="0.25">
      <c r="A851" s="11">
        <v>45265</v>
      </c>
      <c r="B851" s="11" t="str">
        <f>UPPER(TEXT(TblMovi[[#This Row],[Data]],"MMM"))</f>
        <v>DEZ</v>
      </c>
      <c r="C851" s="1" t="str">
        <f>TEXT(TblMovi[[#This Row],[Data]],"aaaa")</f>
        <v>2023</v>
      </c>
      <c r="D851" s="1" t="s">
        <v>21</v>
      </c>
      <c r="E851" s="1" t="s">
        <v>79</v>
      </c>
      <c r="F851" s="1">
        <v>1</v>
      </c>
    </row>
    <row r="852" spans="1:6" x14ac:dyDescent="0.25">
      <c r="A852" s="11">
        <v>45266</v>
      </c>
      <c r="B852" s="11" t="str">
        <f>UPPER(TEXT(TblMovi[[#This Row],[Data]],"MMM"))</f>
        <v>DEZ</v>
      </c>
      <c r="C852" s="1" t="str">
        <f>TEXT(TblMovi[[#This Row],[Data]],"aaaa")</f>
        <v>2023</v>
      </c>
      <c r="D852" s="1" t="s">
        <v>21</v>
      </c>
      <c r="E852" s="1" t="s">
        <v>330</v>
      </c>
      <c r="F852" s="1">
        <v>1</v>
      </c>
    </row>
    <row r="853" spans="1:6" x14ac:dyDescent="0.25">
      <c r="A853" s="11">
        <v>45266</v>
      </c>
      <c r="B853" s="11" t="str">
        <f>UPPER(TEXT(TblMovi[[#This Row],[Data]],"MMM"))</f>
        <v>DEZ</v>
      </c>
      <c r="C853" s="1" t="str">
        <f>TEXT(TblMovi[[#This Row],[Data]],"aaaa")</f>
        <v>2023</v>
      </c>
      <c r="D853" s="1" t="s">
        <v>21</v>
      </c>
      <c r="E853" s="1" t="s">
        <v>48</v>
      </c>
      <c r="F853" s="1">
        <v>6</v>
      </c>
    </row>
    <row r="854" spans="1:6" x14ac:dyDescent="0.25">
      <c r="A854" s="11">
        <v>45266</v>
      </c>
      <c r="B854" s="11" t="str">
        <f>UPPER(TEXT(TblMovi[[#This Row],[Data]],"MMM"))</f>
        <v>DEZ</v>
      </c>
      <c r="C854" s="1" t="str">
        <f>TEXT(TblMovi[[#This Row],[Data]],"aaaa")</f>
        <v>2023</v>
      </c>
      <c r="D854" s="1" t="s">
        <v>21</v>
      </c>
      <c r="E854" s="1" t="s">
        <v>319</v>
      </c>
      <c r="F854" s="1">
        <v>1</v>
      </c>
    </row>
    <row r="855" spans="1:6" x14ac:dyDescent="0.25">
      <c r="A855" s="11">
        <v>45266</v>
      </c>
      <c r="B855" s="11" t="str">
        <f>UPPER(TEXT(TblMovi[[#This Row],[Data]],"MMM"))</f>
        <v>DEZ</v>
      </c>
      <c r="C855" s="1" t="str">
        <f>TEXT(TblMovi[[#This Row],[Data]],"aaaa")</f>
        <v>2023</v>
      </c>
      <c r="D855" s="1" t="s">
        <v>21</v>
      </c>
      <c r="E855" s="1" t="s">
        <v>9</v>
      </c>
      <c r="F855" s="1">
        <v>3</v>
      </c>
    </row>
    <row r="856" spans="1:6" x14ac:dyDescent="0.25">
      <c r="A856" s="11">
        <v>45266</v>
      </c>
      <c r="B856" s="11" t="str">
        <f>UPPER(TEXT(TblMovi[[#This Row],[Data]],"MMM"))</f>
        <v>DEZ</v>
      </c>
      <c r="C856" s="1" t="str">
        <f>TEXT(TblMovi[[#This Row],[Data]],"aaaa")</f>
        <v>2023</v>
      </c>
      <c r="D856" s="1" t="s">
        <v>21</v>
      </c>
      <c r="E856" s="1" t="s">
        <v>9</v>
      </c>
      <c r="F856" s="1">
        <v>1</v>
      </c>
    </row>
    <row r="857" spans="1:6" x14ac:dyDescent="0.25">
      <c r="A857" s="11">
        <v>45266</v>
      </c>
      <c r="B857" s="11" t="str">
        <f>UPPER(TEXT(TblMovi[[#This Row],[Data]],"MMM"))</f>
        <v>DEZ</v>
      </c>
      <c r="C857" s="1" t="str">
        <f>TEXT(TblMovi[[#This Row],[Data]],"aaaa")</f>
        <v>2023</v>
      </c>
      <c r="D857" s="1" t="s">
        <v>21</v>
      </c>
      <c r="E857" s="1" t="s">
        <v>0</v>
      </c>
      <c r="F857" s="1">
        <v>1</v>
      </c>
    </row>
    <row r="858" spans="1:6" x14ac:dyDescent="0.25">
      <c r="A858" s="11">
        <v>45266</v>
      </c>
      <c r="B858" s="11" t="str">
        <f>UPPER(TEXT(TblMovi[[#This Row],[Data]],"MMM"))</f>
        <v>DEZ</v>
      </c>
      <c r="C858" s="1" t="str">
        <f>TEXT(TblMovi[[#This Row],[Data]],"aaaa")</f>
        <v>2023</v>
      </c>
      <c r="D858" s="1" t="s">
        <v>21</v>
      </c>
      <c r="E858" s="1" t="s">
        <v>74</v>
      </c>
      <c r="F858" s="1">
        <v>10</v>
      </c>
    </row>
    <row r="859" spans="1:6" x14ac:dyDescent="0.25">
      <c r="A859" s="11">
        <v>45266</v>
      </c>
      <c r="B859" s="11" t="str">
        <f>UPPER(TEXT(TblMovi[[#This Row],[Data]],"MMM"))</f>
        <v>DEZ</v>
      </c>
      <c r="C859" s="1" t="str">
        <f>TEXT(TblMovi[[#This Row],[Data]],"aaaa")</f>
        <v>2023</v>
      </c>
      <c r="D859" s="1" t="s">
        <v>21</v>
      </c>
      <c r="E859" s="1" t="s">
        <v>75</v>
      </c>
      <c r="F859" s="1">
        <v>4</v>
      </c>
    </row>
    <row r="860" spans="1:6" x14ac:dyDescent="0.25">
      <c r="A860" s="11">
        <v>45266</v>
      </c>
      <c r="B860" s="11" t="str">
        <f>UPPER(TEXT(TblMovi[[#This Row],[Data]],"MMM"))</f>
        <v>DEZ</v>
      </c>
      <c r="C860" s="1" t="str">
        <f>TEXT(TblMovi[[#This Row],[Data]],"aaaa")</f>
        <v>2023</v>
      </c>
      <c r="D860" s="1" t="s">
        <v>21</v>
      </c>
      <c r="E860" s="1" t="s">
        <v>85</v>
      </c>
      <c r="F860" s="1">
        <v>1</v>
      </c>
    </row>
    <row r="861" spans="1:6" x14ac:dyDescent="0.25">
      <c r="A861" s="11">
        <v>45266</v>
      </c>
      <c r="B861" s="11" t="str">
        <f>UPPER(TEXT(TblMovi[[#This Row],[Data]],"MMM"))</f>
        <v>DEZ</v>
      </c>
      <c r="C861" s="1" t="str">
        <f>TEXT(TblMovi[[#This Row],[Data]],"aaaa")</f>
        <v>2023</v>
      </c>
      <c r="D861" s="1" t="s">
        <v>21</v>
      </c>
      <c r="E861" s="1" t="s">
        <v>12</v>
      </c>
      <c r="F861" s="1">
        <v>1</v>
      </c>
    </row>
    <row r="862" spans="1:6" x14ac:dyDescent="0.25">
      <c r="A862" s="11">
        <v>45266</v>
      </c>
      <c r="B862" s="11" t="str">
        <f>UPPER(TEXT(TblMovi[[#This Row],[Data]],"MMM"))</f>
        <v>DEZ</v>
      </c>
      <c r="C862" s="1" t="str">
        <f>TEXT(TblMovi[[#This Row],[Data]],"aaaa")</f>
        <v>2023</v>
      </c>
      <c r="D862" s="1" t="s">
        <v>21</v>
      </c>
      <c r="E862" s="1" t="s">
        <v>79</v>
      </c>
      <c r="F862" s="1">
        <v>1</v>
      </c>
    </row>
    <row r="863" spans="1:6" x14ac:dyDescent="0.25">
      <c r="A863" s="11">
        <v>45266</v>
      </c>
      <c r="B863" s="11" t="str">
        <f>UPPER(TEXT(TblMovi[[#This Row],[Data]],"MMM"))</f>
        <v>DEZ</v>
      </c>
      <c r="C863" s="1" t="str">
        <f>TEXT(TblMovi[[#This Row],[Data]],"aaaa")</f>
        <v>2023</v>
      </c>
      <c r="D863" s="1" t="s">
        <v>21</v>
      </c>
      <c r="E863" s="1" t="s">
        <v>2</v>
      </c>
      <c r="F863" s="1">
        <v>1</v>
      </c>
    </row>
    <row r="864" spans="1:6" x14ac:dyDescent="0.25">
      <c r="A864" s="11">
        <v>45266</v>
      </c>
      <c r="B864" s="11" t="str">
        <f>UPPER(TEXT(TblMovi[[#This Row],[Data]],"MMM"))</f>
        <v>DEZ</v>
      </c>
      <c r="C864" s="1" t="str">
        <f>TEXT(TblMovi[[#This Row],[Data]],"aaaa")</f>
        <v>2023</v>
      </c>
      <c r="D864" s="1" t="s">
        <v>21</v>
      </c>
      <c r="E864" s="1" t="s">
        <v>78</v>
      </c>
      <c r="F864" s="1">
        <v>2</v>
      </c>
    </row>
    <row r="865" spans="1:6" x14ac:dyDescent="0.25">
      <c r="A865" s="11">
        <v>45266</v>
      </c>
      <c r="B865" s="11" t="str">
        <f>UPPER(TEXT(TblMovi[[#This Row],[Data]],"MMM"))</f>
        <v>DEZ</v>
      </c>
      <c r="C865" s="1" t="str">
        <f>TEXT(TblMovi[[#This Row],[Data]],"aaaa")</f>
        <v>2023</v>
      </c>
      <c r="D865" s="1" t="s">
        <v>21</v>
      </c>
      <c r="E865" s="1" t="s">
        <v>319</v>
      </c>
      <c r="F865" s="1">
        <v>1</v>
      </c>
    </row>
    <row r="866" spans="1:6" x14ac:dyDescent="0.25">
      <c r="A866" s="11">
        <v>45266</v>
      </c>
      <c r="B866" s="11" t="str">
        <f>UPPER(TEXT(TblMovi[[#This Row],[Data]],"MMM"))</f>
        <v>DEZ</v>
      </c>
      <c r="C866" s="1" t="str">
        <f>TEXT(TblMovi[[#This Row],[Data]],"aaaa")</f>
        <v>2023</v>
      </c>
      <c r="D866" s="1" t="s">
        <v>21</v>
      </c>
      <c r="E866" s="1" t="s">
        <v>75</v>
      </c>
      <c r="F866" s="1">
        <v>8</v>
      </c>
    </row>
    <row r="867" spans="1:6" x14ac:dyDescent="0.25">
      <c r="A867" s="11">
        <v>45266</v>
      </c>
      <c r="B867" s="11" t="str">
        <f>UPPER(TEXT(TblMovi[[#This Row],[Data]],"MMM"))</f>
        <v>DEZ</v>
      </c>
      <c r="C867" s="1" t="str">
        <f>TEXT(TblMovi[[#This Row],[Data]],"aaaa")</f>
        <v>2023</v>
      </c>
      <c r="D867" s="1" t="s">
        <v>20</v>
      </c>
      <c r="E867" s="1" t="s">
        <v>89</v>
      </c>
      <c r="F867" s="1">
        <v>7</v>
      </c>
    </row>
    <row r="868" spans="1:6" x14ac:dyDescent="0.25">
      <c r="A868" s="11">
        <v>45266</v>
      </c>
      <c r="B868" s="11" t="str">
        <f>UPPER(TEXT(TblMovi[[#This Row],[Data]],"MMM"))</f>
        <v>DEZ</v>
      </c>
      <c r="C868" s="1" t="str">
        <f>TEXT(TblMovi[[#This Row],[Data]],"aaaa")</f>
        <v>2023</v>
      </c>
      <c r="D868" s="1" t="s">
        <v>21</v>
      </c>
      <c r="E868" s="1" t="s">
        <v>75</v>
      </c>
      <c r="F868" s="1">
        <v>4</v>
      </c>
    </row>
    <row r="869" spans="1:6" x14ac:dyDescent="0.25">
      <c r="A869" s="11">
        <v>45266</v>
      </c>
      <c r="B869" s="11" t="str">
        <f>UPPER(TEXT(TblMovi[[#This Row],[Data]],"MMM"))</f>
        <v>DEZ</v>
      </c>
      <c r="C869" s="1" t="str">
        <f>TEXT(TblMovi[[#This Row],[Data]],"aaaa")</f>
        <v>2023</v>
      </c>
      <c r="D869" s="1" t="s">
        <v>21</v>
      </c>
      <c r="E869" s="1" t="s">
        <v>95</v>
      </c>
      <c r="F869" s="1">
        <v>6</v>
      </c>
    </row>
    <row r="870" spans="1:6" x14ac:dyDescent="0.25">
      <c r="A870" s="11">
        <v>45266</v>
      </c>
      <c r="B870" s="11" t="str">
        <f>UPPER(TEXT(TblMovi[[#This Row],[Data]],"MMM"))</f>
        <v>DEZ</v>
      </c>
      <c r="C870" s="1" t="str">
        <f>TEXT(TblMovi[[#This Row],[Data]],"aaaa")</f>
        <v>2023</v>
      </c>
      <c r="D870" s="1" t="s">
        <v>21</v>
      </c>
      <c r="E870" s="1" t="s">
        <v>174</v>
      </c>
      <c r="F870" s="1">
        <v>50</v>
      </c>
    </row>
    <row r="871" spans="1:6" x14ac:dyDescent="0.25">
      <c r="A871" s="11">
        <v>45266</v>
      </c>
      <c r="B871" s="11" t="str">
        <f>UPPER(TEXT(TblMovi[[#This Row],[Data]],"MMM"))</f>
        <v>DEZ</v>
      </c>
      <c r="C871" s="1" t="str">
        <f>TEXT(TblMovi[[#This Row],[Data]],"aaaa")</f>
        <v>2023</v>
      </c>
      <c r="D871" s="1" t="s">
        <v>21</v>
      </c>
      <c r="E871" s="1" t="s">
        <v>27</v>
      </c>
      <c r="F871" s="1">
        <v>2</v>
      </c>
    </row>
    <row r="872" spans="1:6" x14ac:dyDescent="0.25">
      <c r="A872" s="11">
        <v>45267</v>
      </c>
      <c r="B872" s="11" t="str">
        <f>UPPER(TEXT(TblMovi[[#This Row],[Data]],"MMM"))</f>
        <v>DEZ</v>
      </c>
      <c r="C872" s="1" t="str">
        <f>TEXT(TblMovi[[#This Row],[Data]],"aaaa")</f>
        <v>2023</v>
      </c>
      <c r="D872" s="1" t="s">
        <v>21</v>
      </c>
      <c r="E872" s="1" t="s">
        <v>169</v>
      </c>
      <c r="F872" s="1">
        <v>4</v>
      </c>
    </row>
    <row r="873" spans="1:6" x14ac:dyDescent="0.25">
      <c r="A873" s="11">
        <v>45267</v>
      </c>
      <c r="B873" s="11" t="str">
        <f>UPPER(TEXT(TblMovi[[#This Row],[Data]],"MMM"))</f>
        <v>DEZ</v>
      </c>
      <c r="C873" s="1" t="str">
        <f>TEXT(TblMovi[[#This Row],[Data]],"aaaa")</f>
        <v>2023</v>
      </c>
      <c r="D873" s="1" t="s">
        <v>21</v>
      </c>
      <c r="E873" s="1" t="s">
        <v>27</v>
      </c>
      <c r="F873" s="1">
        <v>2</v>
      </c>
    </row>
    <row r="874" spans="1:6" x14ac:dyDescent="0.25">
      <c r="A874" s="11">
        <v>45267</v>
      </c>
      <c r="B874" s="11" t="str">
        <f>UPPER(TEXT(TblMovi[[#This Row],[Data]],"MMM"))</f>
        <v>DEZ</v>
      </c>
      <c r="C874" s="1" t="str">
        <f>TEXT(TblMovi[[#This Row],[Data]],"aaaa")</f>
        <v>2023</v>
      </c>
      <c r="D874" s="1" t="s">
        <v>21</v>
      </c>
      <c r="E874" s="1" t="s">
        <v>330</v>
      </c>
      <c r="F874" s="1">
        <v>1</v>
      </c>
    </row>
    <row r="875" spans="1:6" x14ac:dyDescent="0.25">
      <c r="A875" s="11">
        <v>45267</v>
      </c>
      <c r="B875" s="11" t="str">
        <f>UPPER(TEXT(TblMovi[[#This Row],[Data]],"MMM"))</f>
        <v>DEZ</v>
      </c>
      <c r="C875" s="1" t="str">
        <f>TEXT(TblMovi[[#This Row],[Data]],"aaaa")</f>
        <v>2023</v>
      </c>
      <c r="D875" s="1" t="s">
        <v>21</v>
      </c>
      <c r="E875" s="1" t="s">
        <v>169</v>
      </c>
      <c r="F875" s="1">
        <v>4</v>
      </c>
    </row>
    <row r="876" spans="1:6" x14ac:dyDescent="0.25">
      <c r="A876" s="11">
        <v>45267</v>
      </c>
      <c r="B876" s="11" t="str">
        <f>UPPER(TEXT(TblMovi[[#This Row],[Data]],"MMM"))</f>
        <v>DEZ</v>
      </c>
      <c r="C876" s="1" t="str">
        <f>TEXT(TblMovi[[#This Row],[Data]],"aaaa")</f>
        <v>2023</v>
      </c>
      <c r="D876" s="1" t="s">
        <v>21</v>
      </c>
      <c r="E876" s="1" t="s">
        <v>330</v>
      </c>
      <c r="F876" s="1">
        <v>1</v>
      </c>
    </row>
    <row r="877" spans="1:6" x14ac:dyDescent="0.25">
      <c r="A877" s="11">
        <v>45267</v>
      </c>
      <c r="B877" s="11" t="str">
        <f>UPPER(TEXT(TblMovi[[#This Row],[Data]],"MMM"))</f>
        <v>DEZ</v>
      </c>
      <c r="C877" s="1" t="str">
        <f>TEXT(TblMovi[[#This Row],[Data]],"aaaa")</f>
        <v>2023</v>
      </c>
      <c r="D877" s="1" t="s">
        <v>21</v>
      </c>
      <c r="E877" s="1" t="s">
        <v>169</v>
      </c>
      <c r="F877" s="1">
        <v>3</v>
      </c>
    </row>
    <row r="878" spans="1:6" x14ac:dyDescent="0.25">
      <c r="A878" s="11">
        <v>45267</v>
      </c>
      <c r="B878" s="11" t="str">
        <f>UPPER(TEXT(TblMovi[[#This Row],[Data]],"MMM"))</f>
        <v>DEZ</v>
      </c>
      <c r="C878" s="1" t="str">
        <f>TEXT(TblMovi[[#This Row],[Data]],"aaaa")</f>
        <v>2023</v>
      </c>
      <c r="D878" s="1" t="s">
        <v>21</v>
      </c>
      <c r="E878" s="1" t="s">
        <v>74</v>
      </c>
      <c r="F878" s="1">
        <v>10</v>
      </c>
    </row>
    <row r="879" spans="1:6" x14ac:dyDescent="0.25">
      <c r="A879" s="11">
        <v>45267</v>
      </c>
      <c r="B879" s="11" t="str">
        <f>UPPER(TEXT(TblMovi[[#This Row],[Data]],"MMM"))</f>
        <v>DEZ</v>
      </c>
      <c r="C879" s="1" t="str">
        <f>TEXT(TblMovi[[#This Row],[Data]],"aaaa")</f>
        <v>2023</v>
      </c>
      <c r="D879" s="1" t="s">
        <v>21</v>
      </c>
      <c r="E879" s="1" t="s">
        <v>75</v>
      </c>
      <c r="F879" s="1">
        <v>5</v>
      </c>
    </row>
    <row r="880" spans="1:6" x14ac:dyDescent="0.25">
      <c r="A880" s="11">
        <v>45267</v>
      </c>
      <c r="B880" s="11" t="str">
        <f>UPPER(TEXT(TblMovi[[#This Row],[Data]],"MMM"))</f>
        <v>DEZ</v>
      </c>
      <c r="C880" s="1" t="str">
        <f>TEXT(TblMovi[[#This Row],[Data]],"aaaa")</f>
        <v>2023</v>
      </c>
      <c r="D880" s="1" t="s">
        <v>21</v>
      </c>
      <c r="E880" s="1" t="s">
        <v>95</v>
      </c>
      <c r="F880" s="1">
        <v>6</v>
      </c>
    </row>
    <row r="881" spans="1:6" x14ac:dyDescent="0.25">
      <c r="A881" s="11">
        <v>45268</v>
      </c>
      <c r="B881" s="11" t="str">
        <f>UPPER(TEXT(TblMovi[[#This Row],[Data]],"MMM"))</f>
        <v>DEZ</v>
      </c>
      <c r="C881" s="1" t="str">
        <f>TEXT(TblMovi[[#This Row],[Data]],"aaaa")</f>
        <v>2023</v>
      </c>
      <c r="D881" s="1" t="s">
        <v>21</v>
      </c>
      <c r="E881" s="1" t="s">
        <v>169</v>
      </c>
      <c r="F881" s="1">
        <v>4</v>
      </c>
    </row>
    <row r="882" spans="1:6" x14ac:dyDescent="0.25">
      <c r="A882" s="11">
        <v>45268</v>
      </c>
      <c r="B882" s="11" t="str">
        <f>UPPER(TEXT(TblMovi[[#This Row],[Data]],"MMM"))</f>
        <v>DEZ</v>
      </c>
      <c r="C882" s="1" t="str">
        <f>TEXT(TblMovi[[#This Row],[Data]],"aaaa")</f>
        <v>2023</v>
      </c>
      <c r="D882" s="1" t="s">
        <v>21</v>
      </c>
      <c r="E882" s="1" t="s">
        <v>95</v>
      </c>
      <c r="F882" s="1">
        <v>6</v>
      </c>
    </row>
    <row r="883" spans="1:6" x14ac:dyDescent="0.25">
      <c r="A883" s="11">
        <v>45268</v>
      </c>
      <c r="B883" s="11" t="str">
        <f>UPPER(TEXT(TblMovi[[#This Row],[Data]],"MMM"))</f>
        <v>DEZ</v>
      </c>
      <c r="C883" s="1" t="str">
        <f>TEXT(TblMovi[[#This Row],[Data]],"aaaa")</f>
        <v>2023</v>
      </c>
      <c r="D883" s="1" t="s">
        <v>21</v>
      </c>
      <c r="E883" s="1" t="s">
        <v>339</v>
      </c>
      <c r="F883" s="1">
        <v>2</v>
      </c>
    </row>
    <row r="884" spans="1:6" x14ac:dyDescent="0.25">
      <c r="A884" s="11">
        <v>45268</v>
      </c>
      <c r="B884" s="11" t="str">
        <f>UPPER(TEXT(TblMovi[[#This Row],[Data]],"MMM"))</f>
        <v>DEZ</v>
      </c>
      <c r="C884" s="1" t="str">
        <f>TEXT(TblMovi[[#This Row],[Data]],"aaaa")</f>
        <v>2023</v>
      </c>
      <c r="D884" s="1" t="s">
        <v>21</v>
      </c>
      <c r="E884" s="1" t="s">
        <v>330</v>
      </c>
      <c r="F884" s="1">
        <v>1</v>
      </c>
    </row>
    <row r="885" spans="1:6" x14ac:dyDescent="0.25">
      <c r="A885" s="11">
        <v>45268</v>
      </c>
      <c r="B885" s="11" t="str">
        <f>UPPER(TEXT(TblMovi[[#This Row],[Data]],"MMM"))</f>
        <v>DEZ</v>
      </c>
      <c r="C885" s="1" t="str">
        <f>TEXT(TblMovi[[#This Row],[Data]],"aaaa")</f>
        <v>2023</v>
      </c>
      <c r="D885" s="1" t="s">
        <v>21</v>
      </c>
      <c r="E885" s="1" t="s">
        <v>352</v>
      </c>
      <c r="F885" s="1">
        <v>3</v>
      </c>
    </row>
    <row r="886" spans="1:6" x14ac:dyDescent="0.25">
      <c r="A886" s="11">
        <v>45268</v>
      </c>
      <c r="B886" s="11" t="str">
        <f>UPPER(TEXT(TblMovi[[#This Row],[Data]],"MMM"))</f>
        <v>DEZ</v>
      </c>
      <c r="C886" s="1" t="str">
        <f>TEXT(TblMovi[[#This Row],[Data]],"aaaa")</f>
        <v>2023</v>
      </c>
      <c r="D886" s="1" t="s">
        <v>21</v>
      </c>
      <c r="E886" s="1" t="s">
        <v>89</v>
      </c>
      <c r="F886" s="1">
        <v>1</v>
      </c>
    </row>
    <row r="887" spans="1:6" x14ac:dyDescent="0.25">
      <c r="A887" s="11">
        <v>45268</v>
      </c>
      <c r="B887" s="11" t="str">
        <f>UPPER(TEXT(TblMovi[[#This Row],[Data]],"MMM"))</f>
        <v>DEZ</v>
      </c>
      <c r="C887" s="1" t="str">
        <f>TEXT(TblMovi[[#This Row],[Data]],"aaaa")</f>
        <v>2023</v>
      </c>
      <c r="D887" s="1" t="s">
        <v>21</v>
      </c>
      <c r="E887" s="1" t="s">
        <v>95</v>
      </c>
      <c r="F887" s="1">
        <v>3</v>
      </c>
    </row>
    <row r="888" spans="1:6" x14ac:dyDescent="0.25">
      <c r="A888" s="11">
        <v>45268</v>
      </c>
      <c r="B888" s="11" t="str">
        <f>UPPER(TEXT(TblMovi[[#This Row],[Data]],"MMM"))</f>
        <v>DEZ</v>
      </c>
      <c r="C888" s="1" t="str">
        <f>TEXT(TblMovi[[#This Row],[Data]],"aaaa")</f>
        <v>2023</v>
      </c>
      <c r="D888" s="1" t="s">
        <v>21</v>
      </c>
      <c r="E888" s="1" t="s">
        <v>9</v>
      </c>
      <c r="F888" s="1">
        <v>1</v>
      </c>
    </row>
    <row r="889" spans="1:6" x14ac:dyDescent="0.25">
      <c r="A889" s="11">
        <v>45268</v>
      </c>
      <c r="B889" s="11" t="str">
        <f>UPPER(TEXT(TblMovi[[#This Row],[Data]],"MMM"))</f>
        <v>DEZ</v>
      </c>
      <c r="C889" s="1" t="str">
        <f>TEXT(TblMovi[[#This Row],[Data]],"aaaa")</f>
        <v>2023</v>
      </c>
      <c r="D889" s="1" t="s">
        <v>21</v>
      </c>
      <c r="E889" s="1" t="s">
        <v>14</v>
      </c>
      <c r="F889" s="1">
        <v>1</v>
      </c>
    </row>
    <row r="890" spans="1:6" x14ac:dyDescent="0.25">
      <c r="A890" s="11">
        <v>45268</v>
      </c>
      <c r="B890" s="11" t="str">
        <f>UPPER(TEXT(TblMovi[[#This Row],[Data]],"MMM"))</f>
        <v>DEZ</v>
      </c>
      <c r="C890" s="1" t="str">
        <f>TEXT(TblMovi[[#This Row],[Data]],"aaaa")</f>
        <v>2023</v>
      </c>
      <c r="D890" s="1" t="s">
        <v>21</v>
      </c>
      <c r="E890" s="1" t="s">
        <v>74</v>
      </c>
      <c r="F890" s="1">
        <v>10</v>
      </c>
    </row>
    <row r="891" spans="1:6" x14ac:dyDescent="0.25">
      <c r="A891" s="11">
        <v>45268</v>
      </c>
      <c r="B891" s="11" t="str">
        <f>UPPER(TEXT(TblMovi[[#This Row],[Data]],"MMM"))</f>
        <v>DEZ</v>
      </c>
      <c r="C891" s="1" t="str">
        <f>TEXT(TblMovi[[#This Row],[Data]],"aaaa")</f>
        <v>2023</v>
      </c>
      <c r="D891" s="1" t="s">
        <v>21</v>
      </c>
      <c r="E891" s="1" t="s">
        <v>0</v>
      </c>
      <c r="F891" s="1">
        <v>2</v>
      </c>
    </row>
    <row r="892" spans="1:6" x14ac:dyDescent="0.25">
      <c r="A892" s="11">
        <v>45268</v>
      </c>
      <c r="B892" s="11" t="str">
        <f>UPPER(TEXT(TblMovi[[#This Row],[Data]],"MMM"))</f>
        <v>DEZ</v>
      </c>
      <c r="C892" s="1" t="str">
        <f>TEXT(TblMovi[[#This Row],[Data]],"aaaa")</f>
        <v>2023</v>
      </c>
      <c r="D892" s="1" t="s">
        <v>21</v>
      </c>
      <c r="E892" s="1" t="s">
        <v>9</v>
      </c>
      <c r="F892" s="1">
        <v>1</v>
      </c>
    </row>
    <row r="893" spans="1:6" x14ac:dyDescent="0.25">
      <c r="A893" s="11">
        <v>45268</v>
      </c>
      <c r="B893" s="11" t="str">
        <f>UPPER(TEXT(TblMovi[[#This Row],[Data]],"MMM"))</f>
        <v>DEZ</v>
      </c>
      <c r="C893" s="1" t="str">
        <f>TEXT(TblMovi[[#This Row],[Data]],"aaaa")</f>
        <v>2023</v>
      </c>
      <c r="D893" s="1" t="s">
        <v>21</v>
      </c>
      <c r="E893" s="1" t="s">
        <v>330</v>
      </c>
      <c r="F893" s="1">
        <v>1</v>
      </c>
    </row>
    <row r="894" spans="1:6" x14ac:dyDescent="0.25">
      <c r="A894" s="11">
        <v>45268</v>
      </c>
      <c r="B894" s="11" t="str">
        <f>UPPER(TEXT(TblMovi[[#This Row],[Data]],"MMM"))</f>
        <v>DEZ</v>
      </c>
      <c r="C894" s="1" t="str">
        <f>TEXT(TblMovi[[#This Row],[Data]],"aaaa")</f>
        <v>2023</v>
      </c>
      <c r="D894" s="1" t="s">
        <v>21</v>
      </c>
      <c r="E894" s="1" t="s">
        <v>27</v>
      </c>
      <c r="F894" s="1">
        <v>3</v>
      </c>
    </row>
    <row r="895" spans="1:6" x14ac:dyDescent="0.25">
      <c r="A895" s="11">
        <v>45270</v>
      </c>
      <c r="B895" s="11" t="str">
        <f>UPPER(TEXT(TblMovi[[#This Row],[Data]],"MMM"))</f>
        <v>DEZ</v>
      </c>
      <c r="C895" s="1" t="str">
        <f>TEXT(TblMovi[[#This Row],[Data]],"aaaa")</f>
        <v>2023</v>
      </c>
      <c r="D895" s="1" t="s">
        <v>21</v>
      </c>
      <c r="E895" s="1" t="s">
        <v>78</v>
      </c>
      <c r="F895" s="1">
        <v>1</v>
      </c>
    </row>
    <row r="896" spans="1:6" x14ac:dyDescent="0.25">
      <c r="A896" s="11">
        <v>45270</v>
      </c>
      <c r="B896" s="11" t="str">
        <f>UPPER(TEXT(TblMovi[[#This Row],[Data]],"MMM"))</f>
        <v>DEZ</v>
      </c>
      <c r="C896" s="1" t="str">
        <f>TEXT(TblMovi[[#This Row],[Data]],"aaaa")</f>
        <v>2023</v>
      </c>
      <c r="D896" s="1" t="s">
        <v>21</v>
      </c>
      <c r="E896" s="1" t="s">
        <v>93</v>
      </c>
      <c r="F896" s="1">
        <v>1</v>
      </c>
    </row>
    <row r="897" spans="1:6" x14ac:dyDescent="0.25">
      <c r="A897" s="11">
        <v>45270</v>
      </c>
      <c r="B897" s="11" t="str">
        <f>UPPER(TEXT(TblMovi[[#This Row],[Data]],"MMM"))</f>
        <v>DEZ</v>
      </c>
      <c r="C897" s="1" t="str">
        <f>TEXT(TblMovi[[#This Row],[Data]],"aaaa")</f>
        <v>2023</v>
      </c>
      <c r="D897" s="1" t="s">
        <v>21</v>
      </c>
      <c r="E897" s="1" t="s">
        <v>79</v>
      </c>
      <c r="F897" s="1">
        <v>1</v>
      </c>
    </row>
    <row r="898" spans="1:6" x14ac:dyDescent="0.25">
      <c r="A898" s="11">
        <v>45270</v>
      </c>
      <c r="B898" s="11" t="str">
        <f>UPPER(TEXT(TblMovi[[#This Row],[Data]],"MMM"))</f>
        <v>DEZ</v>
      </c>
      <c r="C898" s="1" t="str">
        <f>TEXT(TblMovi[[#This Row],[Data]],"aaaa")</f>
        <v>2023</v>
      </c>
      <c r="D898" s="1" t="s">
        <v>21</v>
      </c>
      <c r="E898" s="1" t="s">
        <v>0</v>
      </c>
      <c r="F898" s="1">
        <v>1</v>
      </c>
    </row>
    <row r="899" spans="1:6" x14ac:dyDescent="0.25">
      <c r="A899" s="11">
        <v>45270</v>
      </c>
      <c r="B899" s="11" t="str">
        <f>UPPER(TEXT(TblMovi[[#This Row],[Data]],"MMM"))</f>
        <v>DEZ</v>
      </c>
      <c r="C899" s="1" t="str">
        <f>TEXT(TblMovi[[#This Row],[Data]],"aaaa")</f>
        <v>2023</v>
      </c>
      <c r="D899" s="1" t="s">
        <v>21</v>
      </c>
      <c r="E899" s="1" t="s">
        <v>169</v>
      </c>
      <c r="F899" s="1">
        <v>4</v>
      </c>
    </row>
    <row r="900" spans="1:6" x14ac:dyDescent="0.25">
      <c r="A900" s="11">
        <v>45271</v>
      </c>
      <c r="B900" s="11" t="str">
        <f>UPPER(TEXT(TblMovi[[#This Row],[Data]],"MMM"))</f>
        <v>DEZ</v>
      </c>
      <c r="C900" s="1" t="str">
        <f>TEXT(TblMovi[[#This Row],[Data]],"aaaa")</f>
        <v>2023</v>
      </c>
      <c r="D900" s="1" t="s">
        <v>21</v>
      </c>
      <c r="E900" s="1" t="s">
        <v>85</v>
      </c>
      <c r="F900" s="1">
        <v>1</v>
      </c>
    </row>
    <row r="901" spans="1:6" x14ac:dyDescent="0.25">
      <c r="A901" s="11">
        <v>45271</v>
      </c>
      <c r="B901" s="11" t="str">
        <f>UPPER(TEXT(TblMovi[[#This Row],[Data]],"MMM"))</f>
        <v>DEZ</v>
      </c>
      <c r="C901" s="1" t="str">
        <f>TEXT(TblMovi[[#This Row],[Data]],"aaaa")</f>
        <v>2023</v>
      </c>
      <c r="D901" s="1" t="s">
        <v>21</v>
      </c>
      <c r="E901" s="1" t="s">
        <v>93</v>
      </c>
      <c r="F901" s="1">
        <v>1</v>
      </c>
    </row>
    <row r="902" spans="1:6" x14ac:dyDescent="0.25">
      <c r="A902" s="11">
        <v>45271</v>
      </c>
      <c r="B902" s="11" t="str">
        <f>UPPER(TEXT(TblMovi[[#This Row],[Data]],"MMM"))</f>
        <v>DEZ</v>
      </c>
      <c r="C902" s="1" t="str">
        <f>TEXT(TblMovi[[#This Row],[Data]],"aaaa")</f>
        <v>2023</v>
      </c>
      <c r="D902" s="1" t="s">
        <v>21</v>
      </c>
      <c r="E902" s="1" t="s">
        <v>74</v>
      </c>
      <c r="F902" s="1">
        <v>10</v>
      </c>
    </row>
    <row r="903" spans="1:6" x14ac:dyDescent="0.25">
      <c r="A903" s="11">
        <v>45271</v>
      </c>
      <c r="B903" s="11" t="str">
        <f>UPPER(TEXT(TblMovi[[#This Row],[Data]],"MMM"))</f>
        <v>DEZ</v>
      </c>
      <c r="C903" s="1" t="str">
        <f>TEXT(TblMovi[[#This Row],[Data]],"aaaa")</f>
        <v>2023</v>
      </c>
      <c r="D903" s="1" t="s">
        <v>21</v>
      </c>
      <c r="E903" s="1" t="s">
        <v>75</v>
      </c>
      <c r="F903" s="1">
        <v>4</v>
      </c>
    </row>
    <row r="904" spans="1:6" x14ac:dyDescent="0.25">
      <c r="A904" s="11">
        <v>45271</v>
      </c>
      <c r="B904" s="11" t="str">
        <f>UPPER(TEXT(TblMovi[[#This Row],[Data]],"MMM"))</f>
        <v>DEZ</v>
      </c>
      <c r="C904" s="1" t="str">
        <f>TEXT(TblMovi[[#This Row],[Data]],"aaaa")</f>
        <v>2023</v>
      </c>
      <c r="D904" s="1" t="s">
        <v>21</v>
      </c>
      <c r="E904" s="1" t="s">
        <v>1</v>
      </c>
      <c r="F904" s="1">
        <v>2</v>
      </c>
    </row>
    <row r="905" spans="1:6" x14ac:dyDescent="0.25">
      <c r="A905" s="11">
        <v>45271</v>
      </c>
      <c r="B905" s="11" t="str">
        <f>UPPER(TEXT(TblMovi[[#This Row],[Data]],"MMM"))</f>
        <v>DEZ</v>
      </c>
      <c r="C905" s="1" t="str">
        <f>TEXT(TblMovi[[#This Row],[Data]],"aaaa")</f>
        <v>2023</v>
      </c>
      <c r="D905" s="1" t="s">
        <v>21</v>
      </c>
      <c r="E905" s="1" t="s">
        <v>14</v>
      </c>
      <c r="F905" s="1">
        <v>1</v>
      </c>
    </row>
    <row r="906" spans="1:6" x14ac:dyDescent="0.25">
      <c r="A906" s="11">
        <v>45271</v>
      </c>
      <c r="B906" s="11" t="str">
        <f>UPPER(TEXT(TblMovi[[#This Row],[Data]],"MMM"))</f>
        <v>DEZ</v>
      </c>
      <c r="C906" s="1" t="str">
        <f>TEXT(TblMovi[[#This Row],[Data]],"aaaa")</f>
        <v>2023</v>
      </c>
      <c r="D906" s="1" t="s">
        <v>21</v>
      </c>
      <c r="E906" s="1" t="s">
        <v>169</v>
      </c>
      <c r="F906" s="1">
        <v>2</v>
      </c>
    </row>
    <row r="907" spans="1:6" x14ac:dyDescent="0.25">
      <c r="A907" s="11">
        <v>45271</v>
      </c>
      <c r="B907" s="11" t="str">
        <f>UPPER(TEXT(TblMovi[[#This Row],[Data]],"MMM"))</f>
        <v>DEZ</v>
      </c>
      <c r="C907" s="1" t="str">
        <f>TEXT(TblMovi[[#This Row],[Data]],"aaaa")</f>
        <v>2023</v>
      </c>
      <c r="D907" s="1" t="s">
        <v>21</v>
      </c>
      <c r="E907" s="1" t="s">
        <v>0</v>
      </c>
      <c r="F907" s="1">
        <v>1</v>
      </c>
    </row>
    <row r="908" spans="1:6" x14ac:dyDescent="0.25">
      <c r="A908" s="11">
        <v>45271</v>
      </c>
      <c r="B908" s="11" t="str">
        <f>UPPER(TEXT(TblMovi[[#This Row],[Data]],"MMM"))</f>
        <v>DEZ</v>
      </c>
      <c r="C908" s="1" t="str">
        <f>TEXT(TblMovi[[#This Row],[Data]],"aaaa")</f>
        <v>2023</v>
      </c>
      <c r="D908" s="1" t="s">
        <v>21</v>
      </c>
      <c r="E908" s="1" t="s">
        <v>319</v>
      </c>
      <c r="F908" s="1">
        <v>1</v>
      </c>
    </row>
    <row r="909" spans="1:6" x14ac:dyDescent="0.25">
      <c r="A909" s="11">
        <v>45271</v>
      </c>
      <c r="B909" s="11" t="str">
        <f>UPPER(TEXT(TblMovi[[#This Row],[Data]],"MMM"))</f>
        <v>DEZ</v>
      </c>
      <c r="C909" s="1" t="str">
        <f>TEXT(TblMovi[[#This Row],[Data]],"aaaa")</f>
        <v>2023</v>
      </c>
      <c r="D909" s="1" t="s">
        <v>21</v>
      </c>
      <c r="E909" s="1" t="s">
        <v>319</v>
      </c>
      <c r="F909" s="1">
        <v>1</v>
      </c>
    </row>
    <row r="910" spans="1:6" x14ac:dyDescent="0.25">
      <c r="A910" s="11">
        <v>45271</v>
      </c>
      <c r="B910" s="11" t="str">
        <f>UPPER(TEXT(TblMovi[[#This Row],[Data]],"MMM"))</f>
        <v>DEZ</v>
      </c>
      <c r="C910" s="1" t="str">
        <f>TEXT(TblMovi[[#This Row],[Data]],"aaaa")</f>
        <v>2023</v>
      </c>
      <c r="D910" s="1" t="s">
        <v>21</v>
      </c>
      <c r="E910" s="1" t="s">
        <v>95</v>
      </c>
      <c r="F910" s="1">
        <v>10</v>
      </c>
    </row>
    <row r="911" spans="1:6" x14ac:dyDescent="0.25">
      <c r="A911" s="11">
        <v>45271</v>
      </c>
      <c r="B911" s="11" t="str">
        <f>UPPER(TEXT(TblMovi[[#This Row],[Data]],"MMM"))</f>
        <v>DEZ</v>
      </c>
      <c r="C911" s="1" t="str">
        <f>TEXT(TblMovi[[#This Row],[Data]],"aaaa")</f>
        <v>2023</v>
      </c>
      <c r="D911" s="1" t="s">
        <v>21</v>
      </c>
      <c r="E911" s="1" t="s">
        <v>95</v>
      </c>
      <c r="F911" s="1">
        <v>1</v>
      </c>
    </row>
    <row r="912" spans="1:6" x14ac:dyDescent="0.25">
      <c r="A912" s="11">
        <v>45271</v>
      </c>
      <c r="B912" s="11" t="str">
        <f>UPPER(TEXT(TblMovi[[#This Row],[Data]],"MMM"))</f>
        <v>DEZ</v>
      </c>
      <c r="C912" s="1" t="str">
        <f>TEXT(TblMovi[[#This Row],[Data]],"aaaa")</f>
        <v>2023</v>
      </c>
      <c r="D912" s="1" t="s">
        <v>21</v>
      </c>
      <c r="E912" s="1" t="s">
        <v>319</v>
      </c>
      <c r="F912" s="1">
        <v>1</v>
      </c>
    </row>
    <row r="913" spans="1:6" x14ac:dyDescent="0.25">
      <c r="A913" s="11">
        <v>45271</v>
      </c>
      <c r="B913" s="11" t="str">
        <f>UPPER(TEXT(TblMovi[[#This Row],[Data]],"MMM"))</f>
        <v>DEZ</v>
      </c>
      <c r="C913" s="1" t="str">
        <f>TEXT(TblMovi[[#This Row],[Data]],"aaaa")</f>
        <v>2023</v>
      </c>
      <c r="D913" s="1" t="s">
        <v>21</v>
      </c>
      <c r="E913" s="1" t="s">
        <v>319</v>
      </c>
      <c r="F913" s="1">
        <v>1</v>
      </c>
    </row>
    <row r="914" spans="1:6" x14ac:dyDescent="0.25">
      <c r="A914" s="11">
        <v>45271</v>
      </c>
      <c r="B914" s="11" t="str">
        <f>UPPER(TEXT(TblMovi[[#This Row],[Data]],"MMM"))</f>
        <v>DEZ</v>
      </c>
      <c r="C914" s="1" t="str">
        <f>TEXT(TblMovi[[#This Row],[Data]],"aaaa")</f>
        <v>2023</v>
      </c>
      <c r="D914" s="1" t="s">
        <v>21</v>
      </c>
      <c r="E914" s="1" t="s">
        <v>319</v>
      </c>
      <c r="F914" s="1">
        <v>1</v>
      </c>
    </row>
    <row r="915" spans="1:6" x14ac:dyDescent="0.25">
      <c r="A915" s="11">
        <v>45271</v>
      </c>
      <c r="B915" s="11" t="str">
        <f>UPPER(TEXT(TblMovi[[#This Row],[Data]],"MMM"))</f>
        <v>DEZ</v>
      </c>
      <c r="C915" s="1" t="str">
        <f>TEXT(TblMovi[[#This Row],[Data]],"aaaa")</f>
        <v>2023</v>
      </c>
      <c r="D915" s="1" t="s">
        <v>21</v>
      </c>
      <c r="E915" s="1" t="s">
        <v>330</v>
      </c>
      <c r="F915" s="1">
        <v>1</v>
      </c>
    </row>
    <row r="916" spans="1:6" x14ac:dyDescent="0.25">
      <c r="A916" s="11">
        <v>45271</v>
      </c>
      <c r="B916" s="11" t="str">
        <f>UPPER(TEXT(TblMovi[[#This Row],[Data]],"MMM"))</f>
        <v>DEZ</v>
      </c>
      <c r="C916" s="1" t="str">
        <f>TEXT(TblMovi[[#This Row],[Data]],"aaaa")</f>
        <v>2023</v>
      </c>
      <c r="D916" s="1" t="s">
        <v>21</v>
      </c>
      <c r="E916" s="1" t="s">
        <v>7</v>
      </c>
      <c r="F916" s="1">
        <v>1</v>
      </c>
    </row>
    <row r="917" spans="1:6" x14ac:dyDescent="0.25">
      <c r="A917" s="11">
        <v>45271</v>
      </c>
      <c r="B917" s="11" t="str">
        <f>UPPER(TEXT(TblMovi[[#This Row],[Data]],"MMM"))</f>
        <v>DEZ</v>
      </c>
      <c r="C917" s="1" t="str">
        <f>TEXT(TblMovi[[#This Row],[Data]],"aaaa")</f>
        <v>2023</v>
      </c>
      <c r="D917" s="1" t="s">
        <v>21</v>
      </c>
      <c r="E917" s="1" t="s">
        <v>75</v>
      </c>
      <c r="F917" s="1">
        <v>6</v>
      </c>
    </row>
    <row r="918" spans="1:6" x14ac:dyDescent="0.25">
      <c r="A918" s="11">
        <v>45271</v>
      </c>
      <c r="B918" s="11" t="str">
        <f>UPPER(TEXT(TblMovi[[#This Row],[Data]],"MMM"))</f>
        <v>DEZ</v>
      </c>
      <c r="C918" s="1" t="str">
        <f>TEXT(TblMovi[[#This Row],[Data]],"aaaa")</f>
        <v>2023</v>
      </c>
      <c r="D918" s="1" t="s">
        <v>21</v>
      </c>
      <c r="E918" s="1" t="s">
        <v>352</v>
      </c>
      <c r="F918" s="1">
        <v>3</v>
      </c>
    </row>
    <row r="919" spans="1:6" x14ac:dyDescent="0.25">
      <c r="A919" s="11">
        <v>45272</v>
      </c>
      <c r="B919" s="11" t="str">
        <f>UPPER(TEXT(TblMovi[[#This Row],[Data]],"MMM"))</f>
        <v>DEZ</v>
      </c>
      <c r="C919" s="1" t="str">
        <f>TEXT(TblMovi[[#This Row],[Data]],"aaaa")</f>
        <v>2023</v>
      </c>
      <c r="D919" s="1" t="s">
        <v>21</v>
      </c>
      <c r="E919" s="1" t="s">
        <v>27</v>
      </c>
      <c r="F919" s="1">
        <v>2</v>
      </c>
    </row>
    <row r="920" spans="1:6" x14ac:dyDescent="0.25">
      <c r="A920" s="11">
        <v>45272</v>
      </c>
      <c r="B920" s="11" t="str">
        <f>UPPER(TEXT(TblMovi[[#This Row],[Data]],"MMM"))</f>
        <v>DEZ</v>
      </c>
      <c r="C920" s="1" t="str">
        <f>TEXT(TblMovi[[#This Row],[Data]],"aaaa")</f>
        <v>2023</v>
      </c>
      <c r="D920" s="1" t="s">
        <v>21</v>
      </c>
      <c r="E920" s="1" t="s">
        <v>75</v>
      </c>
      <c r="F920" s="1">
        <v>1</v>
      </c>
    </row>
    <row r="921" spans="1:6" x14ac:dyDescent="0.25">
      <c r="A921" s="11">
        <v>45272</v>
      </c>
      <c r="B921" s="11" t="str">
        <f>UPPER(TEXT(TblMovi[[#This Row],[Data]],"MMM"))</f>
        <v>DEZ</v>
      </c>
      <c r="C921" s="1" t="str">
        <f>TEXT(TblMovi[[#This Row],[Data]],"aaaa")</f>
        <v>2023</v>
      </c>
      <c r="D921" s="1" t="s">
        <v>21</v>
      </c>
      <c r="E921" s="1" t="s">
        <v>330</v>
      </c>
      <c r="F921" s="1">
        <v>1</v>
      </c>
    </row>
    <row r="922" spans="1:6" x14ac:dyDescent="0.25">
      <c r="A922" s="11">
        <v>45272</v>
      </c>
      <c r="B922" s="11" t="str">
        <f>UPPER(TEXT(TblMovi[[#This Row],[Data]],"MMM"))</f>
        <v>DEZ</v>
      </c>
      <c r="C922" s="1" t="str">
        <f>TEXT(TblMovi[[#This Row],[Data]],"aaaa")</f>
        <v>2023</v>
      </c>
      <c r="D922" s="1" t="s">
        <v>21</v>
      </c>
      <c r="E922" s="1" t="s">
        <v>75</v>
      </c>
      <c r="F922" s="1">
        <v>6</v>
      </c>
    </row>
    <row r="923" spans="1:6" x14ac:dyDescent="0.25">
      <c r="A923" s="11">
        <v>45272</v>
      </c>
      <c r="B923" s="11" t="str">
        <f>UPPER(TEXT(TblMovi[[#This Row],[Data]],"MMM"))</f>
        <v>DEZ</v>
      </c>
      <c r="C923" s="1" t="str">
        <f>TEXT(TblMovi[[#This Row],[Data]],"aaaa")</f>
        <v>2023</v>
      </c>
      <c r="D923" s="1" t="s">
        <v>21</v>
      </c>
      <c r="E923" s="1" t="s">
        <v>0</v>
      </c>
      <c r="F923" s="1">
        <v>1</v>
      </c>
    </row>
    <row r="924" spans="1:6" x14ac:dyDescent="0.25">
      <c r="A924" s="11">
        <v>45272</v>
      </c>
      <c r="B924" s="11" t="str">
        <f>UPPER(TEXT(TblMovi[[#This Row],[Data]],"MMM"))</f>
        <v>DEZ</v>
      </c>
      <c r="C924" s="1" t="str">
        <f>TEXT(TblMovi[[#This Row],[Data]],"aaaa")</f>
        <v>2023</v>
      </c>
      <c r="D924" s="1" t="s">
        <v>21</v>
      </c>
      <c r="E924" s="1" t="s">
        <v>14</v>
      </c>
      <c r="F924" s="1">
        <v>1</v>
      </c>
    </row>
    <row r="925" spans="1:6" x14ac:dyDescent="0.25">
      <c r="A925" s="11">
        <v>45272</v>
      </c>
      <c r="B925" s="11" t="str">
        <f>UPPER(TEXT(TblMovi[[#This Row],[Data]],"MMM"))</f>
        <v>DEZ</v>
      </c>
      <c r="C925" s="1" t="str">
        <f>TEXT(TblMovi[[#This Row],[Data]],"aaaa")</f>
        <v>2023</v>
      </c>
      <c r="D925" s="1" t="s">
        <v>21</v>
      </c>
      <c r="E925" s="1" t="s">
        <v>0</v>
      </c>
      <c r="F925" s="1">
        <v>1</v>
      </c>
    </row>
    <row r="926" spans="1:6" x14ac:dyDescent="0.25">
      <c r="A926" s="11">
        <v>45272</v>
      </c>
      <c r="B926" s="11" t="str">
        <f>UPPER(TEXT(TblMovi[[#This Row],[Data]],"MMM"))</f>
        <v>DEZ</v>
      </c>
      <c r="C926" s="1" t="str">
        <f>TEXT(TblMovi[[#This Row],[Data]],"aaaa")</f>
        <v>2023</v>
      </c>
      <c r="D926" s="1" t="s">
        <v>21</v>
      </c>
      <c r="E926" s="1" t="s">
        <v>79</v>
      </c>
      <c r="F926" s="1">
        <v>1</v>
      </c>
    </row>
    <row r="927" spans="1:6" x14ac:dyDescent="0.25">
      <c r="A927" s="11">
        <v>45272</v>
      </c>
      <c r="B927" s="11" t="str">
        <f>UPPER(TEXT(TblMovi[[#This Row],[Data]],"MMM"))</f>
        <v>DEZ</v>
      </c>
      <c r="C927" s="1" t="str">
        <f>TEXT(TblMovi[[#This Row],[Data]],"aaaa")</f>
        <v>2023</v>
      </c>
      <c r="D927" s="1" t="s">
        <v>21</v>
      </c>
      <c r="E927" s="1" t="s">
        <v>2</v>
      </c>
      <c r="F927" s="1">
        <v>1</v>
      </c>
    </row>
    <row r="928" spans="1:6" x14ac:dyDescent="0.25">
      <c r="A928" s="11">
        <v>45272</v>
      </c>
      <c r="B928" s="11" t="str">
        <f>UPPER(TEXT(TblMovi[[#This Row],[Data]],"MMM"))</f>
        <v>DEZ</v>
      </c>
      <c r="C928" s="1" t="str">
        <f>TEXT(TblMovi[[#This Row],[Data]],"aaaa")</f>
        <v>2023</v>
      </c>
      <c r="D928" s="1" t="s">
        <v>21</v>
      </c>
      <c r="E928" s="1" t="s">
        <v>352</v>
      </c>
      <c r="F928" s="1">
        <v>2</v>
      </c>
    </row>
    <row r="929" spans="1:6" x14ac:dyDescent="0.25">
      <c r="A929" s="11">
        <v>45272</v>
      </c>
      <c r="B929" s="11" t="str">
        <f>UPPER(TEXT(TblMovi[[#This Row],[Data]],"MMM"))</f>
        <v>DEZ</v>
      </c>
      <c r="C929" s="1" t="str">
        <f>TEXT(TblMovi[[#This Row],[Data]],"aaaa")</f>
        <v>2023</v>
      </c>
      <c r="D929" s="1" t="s">
        <v>21</v>
      </c>
      <c r="E929" s="1" t="s">
        <v>74</v>
      </c>
      <c r="F929" s="1">
        <v>10</v>
      </c>
    </row>
    <row r="930" spans="1:6" x14ac:dyDescent="0.25">
      <c r="A930" s="11">
        <v>45272</v>
      </c>
      <c r="B930" s="11" t="str">
        <f>UPPER(TEXT(TblMovi[[#This Row],[Data]],"MMM"))</f>
        <v>DEZ</v>
      </c>
      <c r="C930" s="1" t="str">
        <f>TEXT(TblMovi[[#This Row],[Data]],"aaaa")</f>
        <v>2023</v>
      </c>
      <c r="D930" s="1" t="s">
        <v>21</v>
      </c>
      <c r="E930" s="1" t="s">
        <v>75</v>
      </c>
      <c r="F930" s="1">
        <v>4</v>
      </c>
    </row>
    <row r="931" spans="1:6" x14ac:dyDescent="0.25">
      <c r="A931" s="11">
        <v>45272</v>
      </c>
      <c r="B931" s="11" t="str">
        <f>UPPER(TEXT(TblMovi[[#This Row],[Data]],"MMM"))</f>
        <v>DEZ</v>
      </c>
      <c r="C931" s="1" t="str">
        <f>TEXT(TblMovi[[#This Row],[Data]],"aaaa")</f>
        <v>2023</v>
      </c>
      <c r="D931" s="1" t="s">
        <v>21</v>
      </c>
      <c r="E931" s="1" t="s">
        <v>78</v>
      </c>
      <c r="F931" s="1">
        <v>1</v>
      </c>
    </row>
    <row r="932" spans="1:6" x14ac:dyDescent="0.25">
      <c r="A932" s="11">
        <v>45272</v>
      </c>
      <c r="B932" s="11" t="str">
        <f>UPPER(TEXT(TblMovi[[#This Row],[Data]],"MMM"))</f>
        <v>DEZ</v>
      </c>
      <c r="C932" s="1" t="str">
        <f>TEXT(TblMovi[[#This Row],[Data]],"aaaa")</f>
        <v>2023</v>
      </c>
      <c r="D932" s="1" t="s">
        <v>21</v>
      </c>
      <c r="E932" s="1" t="s">
        <v>1</v>
      </c>
      <c r="F932" s="1">
        <v>1</v>
      </c>
    </row>
    <row r="933" spans="1:6" x14ac:dyDescent="0.25">
      <c r="A933" s="11">
        <v>45272</v>
      </c>
      <c r="B933" s="11" t="str">
        <f>UPPER(TEXT(TblMovi[[#This Row],[Data]],"MMM"))</f>
        <v>DEZ</v>
      </c>
      <c r="C933" s="1" t="str">
        <f>TEXT(TblMovi[[#This Row],[Data]],"aaaa")</f>
        <v>2023</v>
      </c>
      <c r="D933" s="1" t="s">
        <v>21</v>
      </c>
      <c r="E933" s="1" t="s">
        <v>352</v>
      </c>
      <c r="F933" s="1">
        <v>5</v>
      </c>
    </row>
    <row r="934" spans="1:6" x14ac:dyDescent="0.25">
      <c r="A934" s="11">
        <v>45273</v>
      </c>
      <c r="B934" s="11" t="str">
        <f>UPPER(TEXT(TblMovi[[#This Row],[Data]],"MMM"))</f>
        <v>DEZ</v>
      </c>
      <c r="C934" s="1" t="str">
        <f>TEXT(TblMovi[[#This Row],[Data]],"aaaa")</f>
        <v>2023</v>
      </c>
      <c r="D934" s="1" t="s">
        <v>21</v>
      </c>
      <c r="E934" s="1" t="s">
        <v>89</v>
      </c>
      <c r="F934" s="1">
        <v>2</v>
      </c>
    </row>
    <row r="935" spans="1:6" x14ac:dyDescent="0.25">
      <c r="A935" s="11">
        <v>45273</v>
      </c>
      <c r="B935" s="11" t="str">
        <f>UPPER(TEXT(TblMovi[[#This Row],[Data]],"MMM"))</f>
        <v>DEZ</v>
      </c>
      <c r="C935" s="1" t="str">
        <f>TEXT(TblMovi[[#This Row],[Data]],"aaaa")</f>
        <v>2023</v>
      </c>
      <c r="D935" s="1" t="s">
        <v>21</v>
      </c>
      <c r="E935" s="1" t="s">
        <v>0</v>
      </c>
      <c r="F935" s="1">
        <v>2</v>
      </c>
    </row>
    <row r="936" spans="1:6" x14ac:dyDescent="0.25">
      <c r="A936" s="11">
        <v>45273</v>
      </c>
      <c r="B936" s="11" t="str">
        <f>UPPER(TEXT(TblMovi[[#This Row],[Data]],"MMM"))</f>
        <v>DEZ</v>
      </c>
      <c r="C936" s="1" t="str">
        <f>TEXT(TblMovi[[#This Row],[Data]],"aaaa")</f>
        <v>2023</v>
      </c>
      <c r="D936" s="1" t="s">
        <v>21</v>
      </c>
      <c r="E936" s="1" t="s">
        <v>1</v>
      </c>
      <c r="F936" s="1">
        <v>2</v>
      </c>
    </row>
    <row r="937" spans="1:6" x14ac:dyDescent="0.25">
      <c r="A937" s="11">
        <v>45273</v>
      </c>
      <c r="B937" s="11" t="str">
        <f>UPPER(TEXT(TblMovi[[#This Row],[Data]],"MMM"))</f>
        <v>DEZ</v>
      </c>
      <c r="C937" s="1" t="str">
        <f>TEXT(TblMovi[[#This Row],[Data]],"aaaa")</f>
        <v>2023</v>
      </c>
      <c r="D937" s="1" t="s">
        <v>21</v>
      </c>
      <c r="E937" s="1" t="s">
        <v>74</v>
      </c>
      <c r="F937" s="1">
        <v>10</v>
      </c>
    </row>
    <row r="938" spans="1:6" x14ac:dyDescent="0.25">
      <c r="A938" s="11">
        <v>45273</v>
      </c>
      <c r="B938" s="11" t="str">
        <f>UPPER(TEXT(TblMovi[[#This Row],[Data]],"MMM"))</f>
        <v>DEZ</v>
      </c>
      <c r="C938" s="1" t="str">
        <f>TEXT(TblMovi[[#This Row],[Data]],"aaaa")</f>
        <v>2023</v>
      </c>
      <c r="D938" s="1" t="s">
        <v>21</v>
      </c>
      <c r="E938" s="1" t="s">
        <v>75</v>
      </c>
      <c r="F938" s="1">
        <v>4</v>
      </c>
    </row>
    <row r="939" spans="1:6" x14ac:dyDescent="0.25">
      <c r="A939" s="11">
        <v>45273</v>
      </c>
      <c r="B939" s="11" t="str">
        <f>UPPER(TEXT(TblMovi[[#This Row],[Data]],"MMM"))</f>
        <v>DEZ</v>
      </c>
      <c r="C939" s="1" t="str">
        <f>TEXT(TblMovi[[#This Row],[Data]],"aaaa")</f>
        <v>2023</v>
      </c>
      <c r="D939" s="1" t="s">
        <v>21</v>
      </c>
      <c r="E939" s="1" t="s">
        <v>14</v>
      </c>
      <c r="F939" s="1">
        <v>1</v>
      </c>
    </row>
    <row r="940" spans="1:6" x14ac:dyDescent="0.25">
      <c r="A940" s="11">
        <v>45273</v>
      </c>
      <c r="B940" s="11" t="str">
        <f>UPPER(TEXT(TblMovi[[#This Row],[Data]],"MMM"))</f>
        <v>DEZ</v>
      </c>
      <c r="C940" s="1" t="str">
        <f>TEXT(TblMovi[[#This Row],[Data]],"aaaa")</f>
        <v>2023</v>
      </c>
      <c r="D940" s="1" t="s">
        <v>21</v>
      </c>
      <c r="E940" s="1" t="s">
        <v>79</v>
      </c>
      <c r="F940" s="1">
        <v>1</v>
      </c>
    </row>
    <row r="941" spans="1:6" x14ac:dyDescent="0.25">
      <c r="A941" s="11">
        <v>45273</v>
      </c>
      <c r="B941" s="11" t="str">
        <f>UPPER(TEXT(TblMovi[[#This Row],[Data]],"MMM"))</f>
        <v>DEZ</v>
      </c>
      <c r="C941" s="1" t="str">
        <f>TEXT(TblMovi[[#This Row],[Data]],"aaaa")</f>
        <v>2023</v>
      </c>
      <c r="D941" s="1" t="s">
        <v>21</v>
      </c>
      <c r="E941" s="1" t="s">
        <v>2</v>
      </c>
      <c r="F941" s="1">
        <v>1</v>
      </c>
    </row>
    <row r="942" spans="1:6" x14ac:dyDescent="0.25">
      <c r="A942" s="11">
        <v>45273</v>
      </c>
      <c r="B942" s="11" t="str">
        <f>UPPER(TEXT(TblMovi[[#This Row],[Data]],"MMM"))</f>
        <v>DEZ</v>
      </c>
      <c r="C942" s="1" t="str">
        <f>TEXT(TblMovi[[#This Row],[Data]],"aaaa")</f>
        <v>2023</v>
      </c>
      <c r="D942" s="1" t="s">
        <v>21</v>
      </c>
      <c r="E942" s="1" t="s">
        <v>352</v>
      </c>
      <c r="F942" s="1">
        <v>2</v>
      </c>
    </row>
    <row r="943" spans="1:6" x14ac:dyDescent="0.25">
      <c r="A943" s="11">
        <v>45274</v>
      </c>
      <c r="B943" s="11" t="str">
        <f>UPPER(TEXT(TblMovi[[#This Row],[Data]],"MMM"))</f>
        <v>DEZ</v>
      </c>
      <c r="C943" s="1" t="str">
        <f>TEXT(TblMovi[[#This Row],[Data]],"aaaa")</f>
        <v>2023</v>
      </c>
      <c r="D943" s="1" t="s">
        <v>21</v>
      </c>
      <c r="E943" s="1" t="s">
        <v>0</v>
      </c>
      <c r="F943" s="1">
        <v>2</v>
      </c>
    </row>
    <row r="944" spans="1:6" x14ac:dyDescent="0.25">
      <c r="A944" s="11">
        <v>45274</v>
      </c>
      <c r="B944" s="11" t="str">
        <f>UPPER(TEXT(TblMovi[[#This Row],[Data]],"MMM"))</f>
        <v>DEZ</v>
      </c>
      <c r="C944" s="1" t="str">
        <f>TEXT(TblMovi[[#This Row],[Data]],"aaaa")</f>
        <v>2023</v>
      </c>
      <c r="D944" s="1" t="s">
        <v>21</v>
      </c>
      <c r="E944" s="1" t="s">
        <v>1</v>
      </c>
      <c r="F944" s="1">
        <v>1</v>
      </c>
    </row>
    <row r="945" spans="1:6" x14ac:dyDescent="0.25">
      <c r="A945" s="11">
        <v>45274</v>
      </c>
      <c r="B945" s="11" t="str">
        <f>UPPER(TEXT(TblMovi[[#This Row],[Data]],"MMM"))</f>
        <v>DEZ</v>
      </c>
      <c r="C945" s="1" t="str">
        <f>TEXT(TblMovi[[#This Row],[Data]],"aaaa")</f>
        <v>2023</v>
      </c>
      <c r="D945" s="1" t="s">
        <v>21</v>
      </c>
      <c r="E945" s="1" t="s">
        <v>78</v>
      </c>
      <c r="F945" s="1">
        <v>1</v>
      </c>
    </row>
    <row r="946" spans="1:6" x14ac:dyDescent="0.25">
      <c r="A946" s="11">
        <v>45274</v>
      </c>
      <c r="B946" s="11" t="str">
        <f>UPPER(TEXT(TblMovi[[#This Row],[Data]],"MMM"))</f>
        <v>DEZ</v>
      </c>
      <c r="C946" s="1" t="str">
        <f>TEXT(TblMovi[[#This Row],[Data]],"aaaa")</f>
        <v>2023</v>
      </c>
      <c r="D946" s="1" t="s">
        <v>21</v>
      </c>
      <c r="E946" s="1" t="s">
        <v>93</v>
      </c>
      <c r="F946" s="1">
        <v>1</v>
      </c>
    </row>
    <row r="947" spans="1:6" x14ac:dyDescent="0.25">
      <c r="A947" s="11">
        <v>45274</v>
      </c>
      <c r="B947" s="11" t="str">
        <f>UPPER(TEXT(TblMovi[[#This Row],[Data]],"MMM"))</f>
        <v>DEZ</v>
      </c>
      <c r="C947" s="1" t="str">
        <f>TEXT(TblMovi[[#This Row],[Data]],"aaaa")</f>
        <v>2023</v>
      </c>
      <c r="D947" s="1" t="s">
        <v>21</v>
      </c>
      <c r="E947" s="1" t="s">
        <v>74</v>
      </c>
      <c r="F947" s="1">
        <v>10</v>
      </c>
    </row>
    <row r="948" spans="1:6" x14ac:dyDescent="0.25">
      <c r="A948" s="11">
        <v>45274</v>
      </c>
      <c r="B948" s="11" t="str">
        <f>UPPER(TEXT(TblMovi[[#This Row],[Data]],"MMM"))</f>
        <v>DEZ</v>
      </c>
      <c r="C948" s="1" t="str">
        <f>TEXT(TblMovi[[#This Row],[Data]],"aaaa")</f>
        <v>2023</v>
      </c>
      <c r="D948" s="1" t="s">
        <v>21</v>
      </c>
      <c r="E948" s="1" t="s">
        <v>75</v>
      </c>
      <c r="F948" s="1">
        <v>4</v>
      </c>
    </row>
    <row r="949" spans="1:6" x14ac:dyDescent="0.25">
      <c r="A949" s="11">
        <v>45274</v>
      </c>
      <c r="B949" s="11" t="str">
        <f>UPPER(TEXT(TblMovi[[#This Row],[Data]],"MMM"))</f>
        <v>DEZ</v>
      </c>
      <c r="C949" s="1" t="str">
        <f>TEXT(TblMovi[[#This Row],[Data]],"aaaa")</f>
        <v>2023</v>
      </c>
      <c r="D949" s="1" t="s">
        <v>21</v>
      </c>
      <c r="E949" s="1" t="s">
        <v>79</v>
      </c>
      <c r="F949" s="1">
        <v>1</v>
      </c>
    </row>
    <row r="950" spans="1:6" x14ac:dyDescent="0.25">
      <c r="A950" s="11">
        <v>45274</v>
      </c>
      <c r="B950" s="11" t="str">
        <f>UPPER(TEXT(TblMovi[[#This Row],[Data]],"MMM"))</f>
        <v>DEZ</v>
      </c>
      <c r="C950" s="1" t="str">
        <f>TEXT(TblMovi[[#This Row],[Data]],"aaaa")</f>
        <v>2023</v>
      </c>
      <c r="D950" s="1" t="s">
        <v>21</v>
      </c>
      <c r="E950" s="1" t="s">
        <v>2</v>
      </c>
      <c r="F950" s="1">
        <v>1</v>
      </c>
    </row>
    <row r="951" spans="1:6" x14ac:dyDescent="0.25">
      <c r="A951" s="11">
        <v>45274</v>
      </c>
      <c r="B951" s="11" t="str">
        <f>UPPER(TEXT(TblMovi[[#This Row],[Data]],"MMM"))</f>
        <v>DEZ</v>
      </c>
      <c r="C951" s="1" t="str">
        <f>TEXT(TblMovi[[#This Row],[Data]],"aaaa")</f>
        <v>2023</v>
      </c>
      <c r="D951" s="1" t="s">
        <v>21</v>
      </c>
      <c r="E951" s="1" t="s">
        <v>14</v>
      </c>
      <c r="F951" s="1">
        <v>2</v>
      </c>
    </row>
    <row r="952" spans="1:6" x14ac:dyDescent="0.25">
      <c r="A952" s="11">
        <v>45274</v>
      </c>
      <c r="B952" s="11" t="str">
        <f>UPPER(TEXT(TblMovi[[#This Row],[Data]],"MMM"))</f>
        <v>DEZ</v>
      </c>
      <c r="C952" s="1" t="str">
        <f>TEXT(TblMovi[[#This Row],[Data]],"aaaa")</f>
        <v>2023</v>
      </c>
      <c r="D952" s="1" t="s">
        <v>21</v>
      </c>
      <c r="E952" s="1" t="s">
        <v>169</v>
      </c>
      <c r="F952" s="1">
        <v>6</v>
      </c>
    </row>
    <row r="953" spans="1:6" x14ac:dyDescent="0.25">
      <c r="A953" s="11">
        <v>45274</v>
      </c>
      <c r="B953" s="11" t="str">
        <f>UPPER(TEXT(TblMovi[[#This Row],[Data]],"MMM"))</f>
        <v>DEZ</v>
      </c>
      <c r="C953" s="1" t="str">
        <f>TEXT(TblMovi[[#This Row],[Data]],"aaaa")</f>
        <v>2023</v>
      </c>
      <c r="D953" s="1" t="s">
        <v>21</v>
      </c>
      <c r="E953" s="1" t="s">
        <v>75</v>
      </c>
      <c r="F953" s="1">
        <v>1</v>
      </c>
    </row>
    <row r="954" spans="1:6" x14ac:dyDescent="0.25">
      <c r="A954" s="11">
        <v>45274</v>
      </c>
      <c r="B954" s="11" t="str">
        <f>UPPER(TEXT(TblMovi[[#This Row],[Data]],"MMM"))</f>
        <v>DEZ</v>
      </c>
      <c r="C954" s="1" t="str">
        <f>TEXT(TblMovi[[#This Row],[Data]],"aaaa")</f>
        <v>2023</v>
      </c>
      <c r="D954" s="1" t="s">
        <v>21</v>
      </c>
      <c r="E954" s="1" t="s">
        <v>319</v>
      </c>
      <c r="F954" s="1">
        <v>1</v>
      </c>
    </row>
    <row r="955" spans="1:6" x14ac:dyDescent="0.25">
      <c r="A955" s="11">
        <v>45274</v>
      </c>
      <c r="B955" s="11" t="str">
        <f>UPPER(TEXT(TblMovi[[#This Row],[Data]],"MMM"))</f>
        <v>DEZ</v>
      </c>
      <c r="C955" s="1" t="str">
        <f>TEXT(TblMovi[[#This Row],[Data]],"aaaa")</f>
        <v>2023</v>
      </c>
      <c r="D955" s="1" t="s">
        <v>21</v>
      </c>
      <c r="E955" s="1" t="s">
        <v>319</v>
      </c>
      <c r="F955" s="1">
        <v>1</v>
      </c>
    </row>
    <row r="956" spans="1:6" x14ac:dyDescent="0.25">
      <c r="A956" s="11">
        <v>45274</v>
      </c>
      <c r="B956" s="11" t="str">
        <f>UPPER(TEXT(TblMovi[[#This Row],[Data]],"MMM"))</f>
        <v>DEZ</v>
      </c>
      <c r="C956" s="1" t="str">
        <f>TEXT(TblMovi[[#This Row],[Data]],"aaaa")</f>
        <v>2023</v>
      </c>
      <c r="D956" s="1" t="s">
        <v>21</v>
      </c>
      <c r="E956" s="1" t="s">
        <v>27</v>
      </c>
      <c r="F956" s="1">
        <v>3</v>
      </c>
    </row>
    <row r="957" spans="1:6" x14ac:dyDescent="0.25">
      <c r="A957" s="11">
        <v>45274</v>
      </c>
      <c r="B957" s="11" t="str">
        <f>UPPER(TEXT(TblMovi[[#This Row],[Data]],"MMM"))</f>
        <v>DEZ</v>
      </c>
      <c r="C957" s="1" t="str">
        <f>TEXT(TblMovi[[#This Row],[Data]],"aaaa")</f>
        <v>2023</v>
      </c>
      <c r="D957" s="1" t="s">
        <v>21</v>
      </c>
      <c r="E957" s="1" t="s">
        <v>89</v>
      </c>
      <c r="F957" s="1">
        <v>1</v>
      </c>
    </row>
    <row r="958" spans="1:6" x14ac:dyDescent="0.25">
      <c r="A958" s="11">
        <v>45274</v>
      </c>
      <c r="B958" s="11" t="str">
        <f>UPPER(TEXT(TblMovi[[#This Row],[Data]],"MMM"))</f>
        <v>DEZ</v>
      </c>
      <c r="C958" s="1" t="str">
        <f>TEXT(TblMovi[[#This Row],[Data]],"aaaa")</f>
        <v>2023</v>
      </c>
      <c r="D958" s="1" t="s">
        <v>21</v>
      </c>
      <c r="E958" s="1" t="s">
        <v>75</v>
      </c>
      <c r="F958" s="1">
        <v>4</v>
      </c>
    </row>
    <row r="959" spans="1:6" x14ac:dyDescent="0.25">
      <c r="A959" s="11">
        <v>45274</v>
      </c>
      <c r="B959" s="11" t="str">
        <f>UPPER(TEXT(TblMovi[[#This Row],[Data]],"MMM"))</f>
        <v>DEZ</v>
      </c>
      <c r="C959" s="1" t="str">
        <f>TEXT(TblMovi[[#This Row],[Data]],"aaaa")</f>
        <v>2023</v>
      </c>
      <c r="D959" s="1" t="s">
        <v>21</v>
      </c>
      <c r="E959" s="1" t="s">
        <v>95</v>
      </c>
      <c r="F959" s="1">
        <v>3</v>
      </c>
    </row>
    <row r="960" spans="1:6" x14ac:dyDescent="0.25">
      <c r="A960" s="11">
        <v>45274</v>
      </c>
      <c r="B960" s="11" t="str">
        <f>UPPER(TEXT(TblMovi[[#This Row],[Data]],"MMM"))</f>
        <v>DEZ</v>
      </c>
      <c r="C960" s="1" t="str">
        <f>TEXT(TblMovi[[#This Row],[Data]],"aaaa")</f>
        <v>2023</v>
      </c>
      <c r="D960" s="1" t="s">
        <v>21</v>
      </c>
      <c r="E960" s="1" t="s">
        <v>0</v>
      </c>
      <c r="F960" s="1">
        <v>2</v>
      </c>
    </row>
    <row r="961" spans="1:6" x14ac:dyDescent="0.25">
      <c r="A961" s="11">
        <v>45274</v>
      </c>
      <c r="B961" s="11" t="str">
        <f>UPPER(TEXT(TblMovi[[#This Row],[Data]],"MMM"))</f>
        <v>DEZ</v>
      </c>
      <c r="C961" s="1" t="str">
        <f>TEXT(TblMovi[[#This Row],[Data]],"aaaa")</f>
        <v>2023</v>
      </c>
      <c r="D961" s="1" t="s">
        <v>21</v>
      </c>
      <c r="E961" s="1" t="s">
        <v>169</v>
      </c>
      <c r="F961" s="1">
        <v>4</v>
      </c>
    </row>
    <row r="962" spans="1:6" x14ac:dyDescent="0.25">
      <c r="A962" s="11">
        <v>45275</v>
      </c>
      <c r="B962" s="11" t="str">
        <f>UPPER(TEXT(TblMovi[[#This Row],[Data]],"MMM"))</f>
        <v>DEZ</v>
      </c>
      <c r="C962" s="1" t="str">
        <f>TEXT(TblMovi[[#This Row],[Data]],"aaaa")</f>
        <v>2023</v>
      </c>
      <c r="D962" s="1" t="s">
        <v>21</v>
      </c>
      <c r="E962" s="1" t="s">
        <v>95</v>
      </c>
      <c r="F962" s="1">
        <v>10</v>
      </c>
    </row>
    <row r="963" spans="1:6" x14ac:dyDescent="0.25">
      <c r="A963" s="11">
        <v>45275</v>
      </c>
      <c r="B963" s="11" t="str">
        <f>UPPER(TEXT(TblMovi[[#This Row],[Data]],"MMM"))</f>
        <v>DEZ</v>
      </c>
      <c r="C963" s="1" t="str">
        <f>TEXT(TblMovi[[#This Row],[Data]],"aaaa")</f>
        <v>2023</v>
      </c>
      <c r="D963" s="1" t="s">
        <v>21</v>
      </c>
      <c r="E963" s="1" t="s">
        <v>330</v>
      </c>
      <c r="F963" s="1">
        <v>1</v>
      </c>
    </row>
    <row r="964" spans="1:6" x14ac:dyDescent="0.25">
      <c r="A964" s="11">
        <v>45275</v>
      </c>
      <c r="B964" s="11" t="str">
        <f>UPPER(TEXT(TblMovi[[#This Row],[Data]],"MMM"))</f>
        <v>DEZ</v>
      </c>
      <c r="C964" s="1" t="str">
        <f>TEXT(TblMovi[[#This Row],[Data]],"aaaa")</f>
        <v>2023</v>
      </c>
      <c r="D964" s="1" t="s">
        <v>21</v>
      </c>
      <c r="E964" s="1" t="s">
        <v>75</v>
      </c>
      <c r="F964" s="1">
        <v>4</v>
      </c>
    </row>
    <row r="965" spans="1:6" x14ac:dyDescent="0.25">
      <c r="A965" s="11">
        <v>45275</v>
      </c>
      <c r="B965" s="11" t="str">
        <f>UPPER(TEXT(TblMovi[[#This Row],[Data]],"MMM"))</f>
        <v>DEZ</v>
      </c>
      <c r="C965" s="1" t="str">
        <f>TEXT(TblMovi[[#This Row],[Data]],"aaaa")</f>
        <v>2023</v>
      </c>
      <c r="D965" s="1" t="s">
        <v>21</v>
      </c>
      <c r="E965" s="1" t="s">
        <v>0</v>
      </c>
      <c r="F965" s="1">
        <v>2</v>
      </c>
    </row>
    <row r="966" spans="1:6" x14ac:dyDescent="0.25">
      <c r="A966" s="11">
        <v>45275</v>
      </c>
      <c r="B966" s="11" t="str">
        <f>UPPER(TEXT(TblMovi[[#This Row],[Data]],"MMM"))</f>
        <v>DEZ</v>
      </c>
      <c r="C966" s="1" t="str">
        <f>TEXT(TblMovi[[#This Row],[Data]],"aaaa")</f>
        <v>2023</v>
      </c>
      <c r="D966" s="1" t="s">
        <v>21</v>
      </c>
      <c r="E966" s="1" t="s">
        <v>1</v>
      </c>
      <c r="F966" s="1">
        <v>1</v>
      </c>
    </row>
    <row r="967" spans="1:6" x14ac:dyDescent="0.25">
      <c r="A967" s="11">
        <v>45275</v>
      </c>
      <c r="B967" s="11" t="str">
        <f>UPPER(TEXT(TblMovi[[#This Row],[Data]],"MMM"))</f>
        <v>DEZ</v>
      </c>
      <c r="C967" s="1" t="str">
        <f>TEXT(TblMovi[[#This Row],[Data]],"aaaa")</f>
        <v>2023</v>
      </c>
      <c r="D967" s="1" t="s">
        <v>21</v>
      </c>
      <c r="E967" s="1" t="s">
        <v>78</v>
      </c>
      <c r="F967" s="1">
        <v>1</v>
      </c>
    </row>
    <row r="968" spans="1:6" x14ac:dyDescent="0.25">
      <c r="A968" s="11">
        <v>45275</v>
      </c>
      <c r="B968" s="11" t="str">
        <f>UPPER(TEXT(TblMovi[[#This Row],[Data]],"MMM"))</f>
        <v>DEZ</v>
      </c>
      <c r="C968" s="1" t="str">
        <f>TEXT(TblMovi[[#This Row],[Data]],"aaaa")</f>
        <v>2023</v>
      </c>
      <c r="D968" s="1" t="s">
        <v>21</v>
      </c>
      <c r="E968" s="1" t="s">
        <v>93</v>
      </c>
      <c r="F968" s="1">
        <v>1</v>
      </c>
    </row>
    <row r="969" spans="1:6" x14ac:dyDescent="0.25">
      <c r="A969" s="11">
        <v>45275</v>
      </c>
      <c r="B969" s="11" t="str">
        <f>UPPER(TEXT(TblMovi[[#This Row],[Data]],"MMM"))</f>
        <v>DEZ</v>
      </c>
      <c r="C969" s="1" t="str">
        <f>TEXT(TblMovi[[#This Row],[Data]],"aaaa")</f>
        <v>2023</v>
      </c>
      <c r="D969" s="1" t="s">
        <v>21</v>
      </c>
      <c r="E969" s="1" t="s">
        <v>74</v>
      </c>
      <c r="F969" s="1">
        <v>10</v>
      </c>
    </row>
    <row r="970" spans="1:6" x14ac:dyDescent="0.25">
      <c r="A970" s="11">
        <v>45275</v>
      </c>
      <c r="B970" s="11" t="str">
        <f>UPPER(TEXT(TblMovi[[#This Row],[Data]],"MMM"))</f>
        <v>DEZ</v>
      </c>
      <c r="C970" s="1" t="str">
        <f>TEXT(TblMovi[[#This Row],[Data]],"aaaa")</f>
        <v>2023</v>
      </c>
      <c r="D970" s="1" t="s">
        <v>21</v>
      </c>
      <c r="E970" s="1" t="s">
        <v>75</v>
      </c>
      <c r="F970" s="1">
        <v>4</v>
      </c>
    </row>
    <row r="971" spans="1:6" x14ac:dyDescent="0.25">
      <c r="A971" s="11">
        <v>45275</v>
      </c>
      <c r="B971" s="11" t="str">
        <f>UPPER(TEXT(TblMovi[[#This Row],[Data]],"MMM"))</f>
        <v>DEZ</v>
      </c>
      <c r="C971" s="1" t="str">
        <f>TEXT(TblMovi[[#This Row],[Data]],"aaaa")</f>
        <v>2023</v>
      </c>
      <c r="D971" s="1" t="s">
        <v>21</v>
      </c>
      <c r="E971" s="1" t="s">
        <v>79</v>
      </c>
      <c r="F971" s="1">
        <v>1</v>
      </c>
    </row>
    <row r="972" spans="1:6" x14ac:dyDescent="0.25">
      <c r="A972" s="11">
        <v>45275</v>
      </c>
      <c r="B972" s="11" t="str">
        <f>UPPER(TEXT(TblMovi[[#This Row],[Data]],"MMM"))</f>
        <v>DEZ</v>
      </c>
      <c r="C972" s="1" t="str">
        <f>TEXT(TblMovi[[#This Row],[Data]],"aaaa")</f>
        <v>2023</v>
      </c>
      <c r="D972" s="1" t="s">
        <v>21</v>
      </c>
      <c r="E972" s="1" t="s">
        <v>2</v>
      </c>
      <c r="F972" s="1">
        <v>1</v>
      </c>
    </row>
    <row r="973" spans="1:6" x14ac:dyDescent="0.25">
      <c r="A973" s="11">
        <v>45275</v>
      </c>
      <c r="B973" s="11" t="str">
        <f>UPPER(TEXT(TblMovi[[#This Row],[Data]],"MMM"))</f>
        <v>DEZ</v>
      </c>
      <c r="C973" s="1" t="str">
        <f>TEXT(TblMovi[[#This Row],[Data]],"aaaa")</f>
        <v>2023</v>
      </c>
      <c r="D973" s="1" t="s">
        <v>21</v>
      </c>
      <c r="E973" s="1" t="s">
        <v>14</v>
      </c>
      <c r="F973" s="1">
        <v>2</v>
      </c>
    </row>
    <row r="974" spans="1:6" x14ac:dyDescent="0.25">
      <c r="A974" s="11">
        <v>45275</v>
      </c>
      <c r="B974" s="11" t="str">
        <f>UPPER(TEXT(TblMovi[[#This Row],[Data]],"MMM"))</f>
        <v>DEZ</v>
      </c>
      <c r="C974" s="1" t="str">
        <f>TEXT(TblMovi[[#This Row],[Data]],"aaaa")</f>
        <v>2023</v>
      </c>
      <c r="D974" s="1" t="s">
        <v>20</v>
      </c>
      <c r="E974" s="1" t="s">
        <v>352</v>
      </c>
      <c r="F974" s="1">
        <v>36</v>
      </c>
    </row>
    <row r="975" spans="1:6" x14ac:dyDescent="0.25">
      <c r="A975" s="11">
        <v>45275</v>
      </c>
      <c r="B975" s="11" t="str">
        <f>UPPER(TEXT(TblMovi[[#This Row],[Data]],"MMM"))</f>
        <v>DEZ</v>
      </c>
      <c r="C975" s="1" t="str">
        <f>TEXT(TblMovi[[#This Row],[Data]],"aaaa")</f>
        <v>2023</v>
      </c>
      <c r="D975" s="1" t="s">
        <v>20</v>
      </c>
      <c r="E975" s="1" t="s">
        <v>89</v>
      </c>
      <c r="F975" s="1">
        <v>32</v>
      </c>
    </row>
    <row r="976" spans="1:6" x14ac:dyDescent="0.25">
      <c r="A976" s="11">
        <v>45275</v>
      </c>
      <c r="B976" s="11" t="str">
        <f>UPPER(TEXT(TblMovi[[#This Row],[Data]],"MMM"))</f>
        <v>DEZ</v>
      </c>
      <c r="C976" s="1" t="str">
        <f>TEXT(TblMovi[[#This Row],[Data]],"aaaa")</f>
        <v>2023</v>
      </c>
      <c r="D976" s="1" t="s">
        <v>21</v>
      </c>
      <c r="E976" s="1" t="s">
        <v>78</v>
      </c>
      <c r="F976" s="1">
        <v>1</v>
      </c>
    </row>
    <row r="977" spans="1:6" x14ac:dyDescent="0.25">
      <c r="A977" s="11">
        <v>45275</v>
      </c>
      <c r="B977" s="11" t="str">
        <f>UPPER(TEXT(TblMovi[[#This Row],[Data]],"MMM"))</f>
        <v>DEZ</v>
      </c>
      <c r="C977" s="1" t="str">
        <f>TEXT(TblMovi[[#This Row],[Data]],"aaaa")</f>
        <v>2023</v>
      </c>
      <c r="D977" s="1" t="s">
        <v>21</v>
      </c>
      <c r="E977" s="1" t="s">
        <v>95</v>
      </c>
      <c r="F977" s="1">
        <v>3</v>
      </c>
    </row>
    <row r="978" spans="1:6" x14ac:dyDescent="0.25">
      <c r="A978" s="11">
        <v>45275</v>
      </c>
      <c r="B978" s="11" t="str">
        <f>UPPER(TEXT(TblMovi[[#This Row],[Data]],"MMM"))</f>
        <v>DEZ</v>
      </c>
      <c r="C978" s="1" t="str">
        <f>TEXT(TblMovi[[#This Row],[Data]],"aaaa")</f>
        <v>2023</v>
      </c>
      <c r="D978" s="1" t="s">
        <v>21</v>
      </c>
      <c r="E978" s="1" t="s">
        <v>89</v>
      </c>
      <c r="F978" s="1">
        <v>1</v>
      </c>
    </row>
    <row r="979" spans="1:6" x14ac:dyDescent="0.25">
      <c r="A979" s="11">
        <v>45275</v>
      </c>
      <c r="B979" s="11" t="str">
        <f>UPPER(TEXT(TblMovi[[#This Row],[Data]],"MMM"))</f>
        <v>DEZ</v>
      </c>
      <c r="C979" s="1" t="str">
        <f>TEXT(TblMovi[[#This Row],[Data]],"aaaa")</f>
        <v>2023</v>
      </c>
      <c r="D979" s="1" t="s">
        <v>21</v>
      </c>
      <c r="E979" s="1" t="s">
        <v>352</v>
      </c>
      <c r="F979" s="1">
        <v>5</v>
      </c>
    </row>
    <row r="980" spans="1:6" x14ac:dyDescent="0.25">
      <c r="A980" s="11">
        <v>45275</v>
      </c>
      <c r="B980" s="11" t="str">
        <f>UPPER(TEXT(TblMovi[[#This Row],[Data]],"MMM"))</f>
        <v>DEZ</v>
      </c>
      <c r="C980" s="1" t="str">
        <f>TEXT(TblMovi[[#This Row],[Data]],"aaaa")</f>
        <v>2023</v>
      </c>
      <c r="D980" s="1" t="s">
        <v>21</v>
      </c>
      <c r="E980" s="1" t="s">
        <v>95</v>
      </c>
      <c r="F980" s="1">
        <v>10</v>
      </c>
    </row>
    <row r="981" spans="1:6" x14ac:dyDescent="0.25">
      <c r="A981" s="11">
        <v>45275</v>
      </c>
      <c r="B981" s="11" t="str">
        <f>UPPER(TEXT(TblMovi[[#This Row],[Data]],"MMM"))</f>
        <v>DEZ</v>
      </c>
      <c r="C981" s="1" t="str">
        <f>TEXT(TblMovi[[#This Row],[Data]],"aaaa")</f>
        <v>2023</v>
      </c>
      <c r="D981" s="1" t="s">
        <v>21</v>
      </c>
      <c r="E981" s="1" t="s">
        <v>330</v>
      </c>
      <c r="F981" s="1">
        <v>1</v>
      </c>
    </row>
    <row r="982" spans="1:6" x14ac:dyDescent="0.25">
      <c r="A982" s="11">
        <v>45275</v>
      </c>
      <c r="B982" s="11" t="str">
        <f>UPPER(TEXT(TblMovi[[#This Row],[Data]],"MMM"))</f>
        <v>DEZ</v>
      </c>
      <c r="C982" s="1" t="str">
        <f>TEXT(TblMovi[[#This Row],[Data]],"aaaa")</f>
        <v>2023</v>
      </c>
      <c r="D982" s="1" t="s">
        <v>21</v>
      </c>
      <c r="E982" s="1" t="s">
        <v>75</v>
      </c>
      <c r="F982" s="1">
        <v>4</v>
      </c>
    </row>
    <row r="983" spans="1:6" x14ac:dyDescent="0.25">
      <c r="A983" s="11">
        <v>45275</v>
      </c>
      <c r="B983" s="11" t="str">
        <f>UPPER(TEXT(TblMovi[[#This Row],[Data]],"MMM"))</f>
        <v>DEZ</v>
      </c>
      <c r="C983" s="1" t="str">
        <f>TEXT(TblMovi[[#This Row],[Data]],"aaaa")</f>
        <v>2023</v>
      </c>
      <c r="D983" s="1" t="s">
        <v>21</v>
      </c>
      <c r="E983" s="1" t="s">
        <v>0</v>
      </c>
      <c r="F983" s="1">
        <v>2</v>
      </c>
    </row>
    <row r="984" spans="1:6" x14ac:dyDescent="0.25">
      <c r="A984" s="11">
        <v>45275</v>
      </c>
      <c r="B984" s="11" t="str">
        <f>UPPER(TEXT(TblMovi[[#This Row],[Data]],"MMM"))</f>
        <v>DEZ</v>
      </c>
      <c r="C984" s="1" t="str">
        <f>TEXT(TblMovi[[#This Row],[Data]],"aaaa")</f>
        <v>2023</v>
      </c>
      <c r="D984" s="1" t="s">
        <v>21</v>
      </c>
      <c r="E984" s="1" t="s">
        <v>1</v>
      </c>
      <c r="F984" s="1">
        <v>1</v>
      </c>
    </row>
    <row r="985" spans="1:6" x14ac:dyDescent="0.25">
      <c r="A985" s="11">
        <v>45275</v>
      </c>
      <c r="B985" s="11" t="str">
        <f>UPPER(TEXT(TblMovi[[#This Row],[Data]],"MMM"))</f>
        <v>DEZ</v>
      </c>
      <c r="C985" s="1" t="str">
        <f>TEXT(TblMovi[[#This Row],[Data]],"aaaa")</f>
        <v>2023</v>
      </c>
      <c r="D985" s="1" t="s">
        <v>21</v>
      </c>
      <c r="E985" s="1" t="s">
        <v>78</v>
      </c>
      <c r="F985" s="1">
        <v>1</v>
      </c>
    </row>
    <row r="986" spans="1:6" x14ac:dyDescent="0.25">
      <c r="A986" s="11">
        <v>45275</v>
      </c>
      <c r="B986" s="11" t="str">
        <f>UPPER(TEXT(TblMovi[[#This Row],[Data]],"MMM"))</f>
        <v>DEZ</v>
      </c>
      <c r="C986" s="1" t="str">
        <f>TEXT(TblMovi[[#This Row],[Data]],"aaaa")</f>
        <v>2023</v>
      </c>
      <c r="D986" s="1" t="s">
        <v>21</v>
      </c>
      <c r="E986" s="1" t="s">
        <v>93</v>
      </c>
      <c r="F986" s="1">
        <v>1</v>
      </c>
    </row>
    <row r="987" spans="1:6" x14ac:dyDescent="0.25">
      <c r="A987" s="11">
        <v>45275</v>
      </c>
      <c r="B987" s="11" t="str">
        <f>UPPER(TEXT(TblMovi[[#This Row],[Data]],"MMM"))</f>
        <v>DEZ</v>
      </c>
      <c r="C987" s="1" t="str">
        <f>TEXT(TblMovi[[#This Row],[Data]],"aaaa")</f>
        <v>2023</v>
      </c>
      <c r="D987" s="1" t="s">
        <v>21</v>
      </c>
      <c r="E987" s="1" t="s">
        <v>74</v>
      </c>
      <c r="F987" s="1">
        <v>10</v>
      </c>
    </row>
    <row r="988" spans="1:6" x14ac:dyDescent="0.25">
      <c r="A988" s="11">
        <v>45275</v>
      </c>
      <c r="B988" s="11" t="str">
        <f>UPPER(TEXT(TblMovi[[#This Row],[Data]],"MMM"))</f>
        <v>DEZ</v>
      </c>
      <c r="C988" s="1" t="str">
        <f>TEXT(TblMovi[[#This Row],[Data]],"aaaa")</f>
        <v>2023</v>
      </c>
      <c r="D988" s="1" t="s">
        <v>21</v>
      </c>
      <c r="E988" s="1" t="s">
        <v>75</v>
      </c>
      <c r="F988" s="1">
        <v>4</v>
      </c>
    </row>
    <row r="989" spans="1:6" x14ac:dyDescent="0.25">
      <c r="A989" s="11">
        <v>45275</v>
      </c>
      <c r="B989" s="11" t="str">
        <f>UPPER(TEXT(TblMovi[[#This Row],[Data]],"MMM"))</f>
        <v>DEZ</v>
      </c>
      <c r="C989" s="1" t="str">
        <f>TEXT(TblMovi[[#This Row],[Data]],"aaaa")</f>
        <v>2023</v>
      </c>
      <c r="D989" s="1" t="s">
        <v>21</v>
      </c>
      <c r="E989" s="1" t="s">
        <v>79</v>
      </c>
      <c r="F989" s="1">
        <v>1</v>
      </c>
    </row>
    <row r="990" spans="1:6" x14ac:dyDescent="0.25">
      <c r="A990" s="11">
        <v>45275</v>
      </c>
      <c r="B990" s="11" t="str">
        <f>UPPER(TEXT(TblMovi[[#This Row],[Data]],"MMM"))</f>
        <v>DEZ</v>
      </c>
      <c r="C990" s="1" t="str">
        <f>TEXT(TblMovi[[#This Row],[Data]],"aaaa")</f>
        <v>2023</v>
      </c>
      <c r="D990" s="1" t="s">
        <v>21</v>
      </c>
      <c r="E990" s="1" t="s">
        <v>2</v>
      </c>
      <c r="F990" s="1">
        <v>1</v>
      </c>
    </row>
    <row r="991" spans="1:6" x14ac:dyDescent="0.25">
      <c r="A991" s="11">
        <v>45275</v>
      </c>
      <c r="B991" s="11" t="str">
        <f>UPPER(TEXT(TblMovi[[#This Row],[Data]],"MMM"))</f>
        <v>DEZ</v>
      </c>
      <c r="C991" s="1" t="str">
        <f>TEXT(TblMovi[[#This Row],[Data]],"aaaa")</f>
        <v>2023</v>
      </c>
      <c r="D991" s="1" t="s">
        <v>21</v>
      </c>
      <c r="E991" s="1" t="s">
        <v>14</v>
      </c>
      <c r="F991" s="1">
        <v>2</v>
      </c>
    </row>
    <row r="992" spans="1:6" x14ac:dyDescent="0.25">
      <c r="A992" s="11">
        <v>45275</v>
      </c>
      <c r="B992" s="11" t="str">
        <f>UPPER(TEXT(TblMovi[[#This Row],[Data]],"MMM"))</f>
        <v>DEZ</v>
      </c>
      <c r="C992" s="1" t="str">
        <f>TEXT(TblMovi[[#This Row],[Data]],"aaaa")</f>
        <v>2023</v>
      </c>
      <c r="D992" s="1" t="s">
        <v>20</v>
      </c>
      <c r="E992" s="1" t="s">
        <v>352</v>
      </c>
      <c r="F992" s="1">
        <v>36</v>
      </c>
    </row>
    <row r="993" spans="1:6" x14ac:dyDescent="0.25">
      <c r="A993" s="11">
        <v>45275</v>
      </c>
      <c r="B993" s="11" t="str">
        <f>UPPER(TEXT(TblMovi[[#This Row],[Data]],"MMM"))</f>
        <v>DEZ</v>
      </c>
      <c r="C993" s="1" t="str">
        <f>TEXT(TblMovi[[#This Row],[Data]],"aaaa")</f>
        <v>2023</v>
      </c>
      <c r="D993" s="1" t="s">
        <v>20</v>
      </c>
      <c r="E993" s="1" t="s">
        <v>89</v>
      </c>
      <c r="F993" s="1">
        <v>32</v>
      </c>
    </row>
    <row r="994" spans="1:6" x14ac:dyDescent="0.25">
      <c r="A994" s="11">
        <v>45275</v>
      </c>
      <c r="B994" s="11" t="str">
        <f>UPPER(TEXT(TblMovi[[#This Row],[Data]],"MMM"))</f>
        <v>DEZ</v>
      </c>
      <c r="C994" s="1" t="str">
        <f>TEXT(TblMovi[[#This Row],[Data]],"aaaa")</f>
        <v>2023</v>
      </c>
      <c r="D994" s="1" t="s">
        <v>21</v>
      </c>
      <c r="E994" s="1" t="s">
        <v>78</v>
      </c>
      <c r="F994" s="1">
        <v>1</v>
      </c>
    </row>
    <row r="995" spans="1:6" x14ac:dyDescent="0.25">
      <c r="A995" s="11">
        <v>45275</v>
      </c>
      <c r="B995" s="11" t="str">
        <f>UPPER(TEXT(TblMovi[[#This Row],[Data]],"MMM"))</f>
        <v>DEZ</v>
      </c>
      <c r="C995" s="1" t="str">
        <f>TEXT(TblMovi[[#This Row],[Data]],"aaaa")</f>
        <v>2023</v>
      </c>
      <c r="D995" s="1" t="s">
        <v>21</v>
      </c>
      <c r="E995" s="1" t="s">
        <v>95</v>
      </c>
      <c r="F995" s="1">
        <v>3</v>
      </c>
    </row>
    <row r="996" spans="1:6" x14ac:dyDescent="0.25">
      <c r="A996" s="11">
        <v>45275</v>
      </c>
      <c r="B996" s="11" t="str">
        <f>UPPER(TEXT(TblMovi[[#This Row],[Data]],"MMM"))</f>
        <v>DEZ</v>
      </c>
      <c r="C996" s="1" t="str">
        <f>TEXT(TblMovi[[#This Row],[Data]],"aaaa")</f>
        <v>2023</v>
      </c>
      <c r="D996" s="1" t="s">
        <v>21</v>
      </c>
      <c r="E996" s="1" t="s">
        <v>89</v>
      </c>
      <c r="F996" s="1">
        <v>1</v>
      </c>
    </row>
    <row r="997" spans="1:6" x14ac:dyDescent="0.25">
      <c r="A997" s="11">
        <v>45275</v>
      </c>
      <c r="B997" s="11" t="str">
        <f>UPPER(TEXT(TblMovi[[#This Row],[Data]],"MMM"))</f>
        <v>DEZ</v>
      </c>
      <c r="C997" s="1" t="str">
        <f>TEXT(TblMovi[[#This Row],[Data]],"aaaa")</f>
        <v>2023</v>
      </c>
      <c r="D997" s="1" t="s">
        <v>21</v>
      </c>
      <c r="E997" s="1" t="s">
        <v>352</v>
      </c>
      <c r="F997" s="1">
        <v>5</v>
      </c>
    </row>
    <row r="998" spans="1:6" x14ac:dyDescent="0.25">
      <c r="A998" s="11">
        <v>45276</v>
      </c>
      <c r="B998" s="11" t="str">
        <f>UPPER(TEXT(TblMovi[[#This Row],[Data]],"MMM"))</f>
        <v>DEZ</v>
      </c>
      <c r="C998" s="1" t="str">
        <f>TEXT(TblMovi[[#This Row],[Data]],"aaaa")</f>
        <v>2023</v>
      </c>
      <c r="D998" s="1" t="s">
        <v>21</v>
      </c>
      <c r="E998" s="1" t="s">
        <v>330</v>
      </c>
      <c r="F998" s="1">
        <v>1</v>
      </c>
    </row>
    <row r="999" spans="1:6" x14ac:dyDescent="0.25">
      <c r="A999" s="11">
        <v>45276</v>
      </c>
      <c r="B999" s="11" t="str">
        <f>UPPER(TEXT(TblMovi[[#This Row],[Data]],"MMM"))</f>
        <v>DEZ</v>
      </c>
      <c r="C999" s="1" t="str">
        <f>TEXT(TblMovi[[#This Row],[Data]],"aaaa")</f>
        <v>2023</v>
      </c>
      <c r="D999" s="1" t="s">
        <v>21</v>
      </c>
      <c r="E999" s="1" t="s">
        <v>304</v>
      </c>
      <c r="F999" s="1">
        <v>10</v>
      </c>
    </row>
    <row r="1000" spans="1:6" x14ac:dyDescent="0.25">
      <c r="A1000" s="11">
        <v>45276</v>
      </c>
      <c r="B1000" s="11" t="str">
        <f>UPPER(TEXT(TblMovi[[#This Row],[Data]],"MMM"))</f>
        <v>DEZ</v>
      </c>
      <c r="C1000" s="1" t="str">
        <f>TEXT(TblMovi[[#This Row],[Data]],"aaaa")</f>
        <v>2023</v>
      </c>
      <c r="D1000" s="1" t="s">
        <v>21</v>
      </c>
      <c r="E1000" s="1" t="s">
        <v>169</v>
      </c>
      <c r="F1000" s="1">
        <v>4</v>
      </c>
    </row>
    <row r="1001" spans="1:6" x14ac:dyDescent="0.25">
      <c r="A1001" s="11">
        <v>45277</v>
      </c>
      <c r="B1001" s="11" t="str">
        <f>UPPER(TEXT(TblMovi[[#This Row],[Data]],"MMM"))</f>
        <v>DEZ</v>
      </c>
      <c r="C1001" s="1" t="str">
        <f>TEXT(TblMovi[[#This Row],[Data]],"aaaa")</f>
        <v>2023</v>
      </c>
      <c r="D1001" s="1" t="s">
        <v>21</v>
      </c>
      <c r="E1001" s="1" t="s">
        <v>0</v>
      </c>
      <c r="F1001" s="1">
        <v>2</v>
      </c>
    </row>
    <row r="1002" spans="1:6" x14ac:dyDescent="0.25">
      <c r="A1002" s="11">
        <v>45277</v>
      </c>
      <c r="B1002" s="11" t="str">
        <f>UPPER(TEXT(TblMovi[[#This Row],[Data]],"MMM"))</f>
        <v>DEZ</v>
      </c>
      <c r="C1002" s="1" t="str">
        <f>TEXT(TblMovi[[#This Row],[Data]],"aaaa")</f>
        <v>2023</v>
      </c>
      <c r="D1002" s="1" t="s">
        <v>21</v>
      </c>
      <c r="E1002" s="1" t="s">
        <v>94</v>
      </c>
      <c r="F1002" s="1">
        <v>1</v>
      </c>
    </row>
    <row r="1003" spans="1:6" x14ac:dyDescent="0.25">
      <c r="A1003" s="11">
        <v>45277</v>
      </c>
      <c r="B1003" s="11" t="str">
        <f>UPPER(TEXT(TblMovi[[#This Row],[Data]],"MMM"))</f>
        <v>DEZ</v>
      </c>
      <c r="C1003" s="1" t="str">
        <f>TEXT(TblMovi[[#This Row],[Data]],"aaaa")</f>
        <v>2023</v>
      </c>
      <c r="D1003" s="1" t="s">
        <v>21</v>
      </c>
      <c r="E1003" s="1" t="s">
        <v>74</v>
      </c>
      <c r="F1003" s="1">
        <v>5</v>
      </c>
    </row>
    <row r="1004" spans="1:6" x14ac:dyDescent="0.25">
      <c r="A1004" s="11">
        <v>45277</v>
      </c>
      <c r="B1004" s="11" t="str">
        <f>UPPER(TEXT(TblMovi[[#This Row],[Data]],"MMM"))</f>
        <v>DEZ</v>
      </c>
      <c r="C1004" s="1" t="str">
        <f>TEXT(TblMovi[[#This Row],[Data]],"aaaa")</f>
        <v>2023</v>
      </c>
      <c r="D1004" s="1" t="s">
        <v>21</v>
      </c>
      <c r="E1004" s="1" t="s">
        <v>75</v>
      </c>
      <c r="F1004" s="1">
        <v>2</v>
      </c>
    </row>
    <row r="1005" spans="1:6" x14ac:dyDescent="0.25">
      <c r="A1005" s="11">
        <v>45277</v>
      </c>
      <c r="B1005" s="11" t="str">
        <f>UPPER(TEXT(TblMovi[[#This Row],[Data]],"MMM"))</f>
        <v>DEZ</v>
      </c>
      <c r="C1005" s="1" t="str">
        <f>TEXT(TblMovi[[#This Row],[Data]],"aaaa")</f>
        <v>2023</v>
      </c>
      <c r="D1005" s="1" t="s">
        <v>21</v>
      </c>
      <c r="E1005" s="1" t="s">
        <v>81</v>
      </c>
      <c r="F1005" s="1">
        <v>1</v>
      </c>
    </row>
    <row r="1006" spans="1:6" x14ac:dyDescent="0.25">
      <c r="A1006" s="11">
        <v>45278</v>
      </c>
      <c r="B1006" s="11" t="str">
        <f>UPPER(TEXT(TblMovi[[#This Row],[Data]],"MMM"))</f>
        <v>DEZ</v>
      </c>
      <c r="C1006" s="1" t="str">
        <f>TEXT(TblMovi[[#This Row],[Data]],"aaaa")</f>
        <v>2023</v>
      </c>
      <c r="D1006" s="1" t="s">
        <v>21</v>
      </c>
      <c r="E1006" s="1" t="s">
        <v>169</v>
      </c>
      <c r="F1006" s="1">
        <v>6</v>
      </c>
    </row>
    <row r="1007" spans="1:6" x14ac:dyDescent="0.25">
      <c r="A1007" s="11">
        <v>45278</v>
      </c>
      <c r="B1007" s="11" t="str">
        <f>UPPER(TEXT(TblMovi[[#This Row],[Data]],"MMM"))</f>
        <v>DEZ</v>
      </c>
      <c r="C1007" s="1" t="str">
        <f>TEXT(TblMovi[[#This Row],[Data]],"aaaa")</f>
        <v>2023</v>
      </c>
      <c r="D1007" s="1" t="s">
        <v>21</v>
      </c>
      <c r="E1007" s="1" t="s">
        <v>169</v>
      </c>
      <c r="F1007" s="1">
        <v>6</v>
      </c>
    </row>
    <row r="1008" spans="1:6" x14ac:dyDescent="0.25">
      <c r="A1008" s="11">
        <v>45278</v>
      </c>
      <c r="B1008" s="11" t="str">
        <f>UPPER(TEXT(TblMovi[[#This Row],[Data]],"MMM"))</f>
        <v>DEZ</v>
      </c>
      <c r="C1008" s="1" t="str">
        <f>TEXT(TblMovi[[#This Row],[Data]],"aaaa")</f>
        <v>2023</v>
      </c>
      <c r="D1008" s="1" t="s">
        <v>21</v>
      </c>
      <c r="E1008" s="1" t="s">
        <v>95</v>
      </c>
      <c r="F1008" s="1">
        <v>15</v>
      </c>
    </row>
    <row r="1009" spans="1:6" x14ac:dyDescent="0.25">
      <c r="A1009" s="11">
        <v>45278</v>
      </c>
      <c r="B1009" s="11" t="str">
        <f>UPPER(TEXT(TblMovi[[#This Row],[Data]],"MMM"))</f>
        <v>DEZ</v>
      </c>
      <c r="C1009" s="1" t="str">
        <f>TEXT(TblMovi[[#This Row],[Data]],"aaaa")</f>
        <v>2023</v>
      </c>
      <c r="D1009" s="1" t="s">
        <v>21</v>
      </c>
      <c r="E1009" s="1" t="s">
        <v>89</v>
      </c>
      <c r="F1009" s="1">
        <v>3</v>
      </c>
    </row>
    <row r="1010" spans="1:6" x14ac:dyDescent="0.25">
      <c r="A1010" s="11">
        <v>45278</v>
      </c>
      <c r="B1010" s="11" t="str">
        <f>UPPER(TEXT(TblMovi[[#This Row],[Data]],"MMM"))</f>
        <v>DEZ</v>
      </c>
      <c r="C1010" s="1" t="str">
        <f>TEXT(TblMovi[[#This Row],[Data]],"aaaa")</f>
        <v>2023</v>
      </c>
      <c r="D1010" s="1" t="s">
        <v>21</v>
      </c>
      <c r="E1010" s="1" t="s">
        <v>352</v>
      </c>
      <c r="F1010" s="1">
        <v>1</v>
      </c>
    </row>
    <row r="1011" spans="1:6" x14ac:dyDescent="0.25">
      <c r="A1011" s="11">
        <v>45278</v>
      </c>
      <c r="B1011" s="11" t="str">
        <f>UPPER(TEXT(TblMovi[[#This Row],[Data]],"MMM"))</f>
        <v>DEZ</v>
      </c>
      <c r="C1011" s="1" t="str">
        <f>TEXT(TblMovi[[#This Row],[Data]],"aaaa")</f>
        <v>2023</v>
      </c>
      <c r="D1011" s="1" t="s">
        <v>20</v>
      </c>
      <c r="E1011" s="1" t="s">
        <v>92</v>
      </c>
      <c r="F1011" s="1">
        <v>22</v>
      </c>
    </row>
    <row r="1012" spans="1:6" x14ac:dyDescent="0.25">
      <c r="A1012" s="11">
        <v>45278</v>
      </c>
      <c r="B1012" s="11" t="str">
        <f>UPPER(TEXT(TblMovi[[#This Row],[Data]],"MMM"))</f>
        <v>DEZ</v>
      </c>
      <c r="C1012" s="1" t="str">
        <f>TEXT(TblMovi[[#This Row],[Data]],"aaaa")</f>
        <v>2023</v>
      </c>
      <c r="D1012" s="1" t="s">
        <v>21</v>
      </c>
      <c r="E1012" s="1" t="s">
        <v>92</v>
      </c>
      <c r="F1012" s="1">
        <v>3</v>
      </c>
    </row>
    <row r="1013" spans="1:6" x14ac:dyDescent="0.25">
      <c r="A1013" s="11">
        <v>45278</v>
      </c>
      <c r="B1013" s="11" t="str">
        <f>UPPER(TEXT(TblMovi[[#This Row],[Data]],"MMM"))</f>
        <v>DEZ</v>
      </c>
      <c r="C1013" s="1" t="str">
        <f>TEXT(TblMovi[[#This Row],[Data]],"aaaa")</f>
        <v>2023</v>
      </c>
      <c r="D1013" s="1" t="s">
        <v>21</v>
      </c>
      <c r="E1013" s="1" t="s">
        <v>330</v>
      </c>
      <c r="F1013" s="1">
        <v>1</v>
      </c>
    </row>
    <row r="1014" spans="1:6" x14ac:dyDescent="0.25">
      <c r="A1014" s="11">
        <v>45279</v>
      </c>
      <c r="B1014" s="11" t="str">
        <f>UPPER(TEXT(TblMovi[[#This Row],[Data]],"MMM"))</f>
        <v>DEZ</v>
      </c>
      <c r="C1014" s="1" t="str">
        <f>TEXT(TblMovi[[#This Row],[Data]],"aaaa")</f>
        <v>2023</v>
      </c>
      <c r="D1014" s="1" t="s">
        <v>21</v>
      </c>
      <c r="E1014" s="1" t="s">
        <v>319</v>
      </c>
      <c r="F1014" s="1">
        <v>1</v>
      </c>
    </row>
    <row r="1015" spans="1:6" x14ac:dyDescent="0.25">
      <c r="A1015" s="11">
        <v>45279</v>
      </c>
      <c r="B1015" s="11" t="str">
        <f>UPPER(TEXT(TblMovi[[#This Row],[Data]],"MMM"))</f>
        <v>DEZ</v>
      </c>
      <c r="C1015" s="1" t="str">
        <f>TEXT(TblMovi[[#This Row],[Data]],"aaaa")</f>
        <v>2023</v>
      </c>
      <c r="D1015" s="1" t="s">
        <v>21</v>
      </c>
      <c r="E1015" s="1" t="s">
        <v>1</v>
      </c>
      <c r="F1015" s="1">
        <v>1</v>
      </c>
    </row>
    <row r="1016" spans="1:6" x14ac:dyDescent="0.25">
      <c r="A1016" s="11">
        <v>45279</v>
      </c>
      <c r="B1016" s="11" t="str">
        <f>UPPER(TEXT(TblMovi[[#This Row],[Data]],"MMM"))</f>
        <v>DEZ</v>
      </c>
      <c r="C1016" s="1" t="str">
        <f>TEXT(TblMovi[[#This Row],[Data]],"aaaa")</f>
        <v>2023</v>
      </c>
      <c r="D1016" s="1" t="s">
        <v>21</v>
      </c>
      <c r="E1016" s="1" t="s">
        <v>0</v>
      </c>
      <c r="F1016" s="1">
        <v>2</v>
      </c>
    </row>
    <row r="1017" spans="1:6" x14ac:dyDescent="0.25">
      <c r="A1017" s="11">
        <v>45279</v>
      </c>
      <c r="B1017" s="11" t="str">
        <f>UPPER(TEXT(TblMovi[[#This Row],[Data]],"MMM"))</f>
        <v>DEZ</v>
      </c>
      <c r="C1017" s="1" t="str">
        <f>TEXT(TblMovi[[#This Row],[Data]],"aaaa")</f>
        <v>2023</v>
      </c>
      <c r="D1017" s="1" t="s">
        <v>21</v>
      </c>
      <c r="E1017" s="1" t="s">
        <v>93</v>
      </c>
      <c r="F1017" s="1">
        <v>1</v>
      </c>
    </row>
    <row r="1018" spans="1:6" x14ac:dyDescent="0.25">
      <c r="A1018" s="11">
        <v>45279</v>
      </c>
      <c r="B1018" s="11" t="str">
        <f>UPPER(TEXT(TblMovi[[#This Row],[Data]],"MMM"))</f>
        <v>DEZ</v>
      </c>
      <c r="C1018" s="1" t="str">
        <f>TEXT(TblMovi[[#This Row],[Data]],"aaaa")</f>
        <v>2023</v>
      </c>
      <c r="D1018" s="1" t="s">
        <v>21</v>
      </c>
      <c r="E1018" s="1" t="s">
        <v>78</v>
      </c>
      <c r="F1018" s="1">
        <v>1</v>
      </c>
    </row>
    <row r="1019" spans="1:6" x14ac:dyDescent="0.25">
      <c r="A1019" s="11">
        <v>45279</v>
      </c>
      <c r="B1019" s="11" t="str">
        <f>UPPER(TEXT(TblMovi[[#This Row],[Data]],"MMM"))</f>
        <v>DEZ</v>
      </c>
      <c r="C1019" s="1" t="str">
        <f>TEXT(TblMovi[[#This Row],[Data]],"aaaa")</f>
        <v>2023</v>
      </c>
      <c r="D1019" s="1" t="s">
        <v>21</v>
      </c>
      <c r="E1019" s="1" t="s">
        <v>330</v>
      </c>
      <c r="F1019" s="1">
        <v>1</v>
      </c>
    </row>
    <row r="1020" spans="1:6" x14ac:dyDescent="0.25">
      <c r="A1020" s="11">
        <v>45279</v>
      </c>
      <c r="B1020" s="11" t="str">
        <f>UPPER(TEXT(TblMovi[[#This Row],[Data]],"MMM"))</f>
        <v>DEZ</v>
      </c>
      <c r="C1020" s="1" t="str">
        <f>TEXT(TblMovi[[#This Row],[Data]],"aaaa")</f>
        <v>2023</v>
      </c>
      <c r="D1020" s="1" t="s">
        <v>21</v>
      </c>
      <c r="E1020" s="1" t="s">
        <v>14</v>
      </c>
      <c r="F1020" s="1">
        <v>1</v>
      </c>
    </row>
    <row r="1021" spans="1:6" x14ac:dyDescent="0.25">
      <c r="A1021" s="11">
        <v>45279</v>
      </c>
      <c r="B1021" s="11" t="str">
        <f>UPPER(TEXT(TblMovi[[#This Row],[Data]],"MMM"))</f>
        <v>DEZ</v>
      </c>
      <c r="C1021" s="1" t="str">
        <f>TEXT(TblMovi[[#This Row],[Data]],"aaaa")</f>
        <v>2023</v>
      </c>
      <c r="D1021" s="1" t="s">
        <v>21</v>
      </c>
      <c r="E1021" s="1" t="s">
        <v>319</v>
      </c>
      <c r="F1021" s="1">
        <v>1</v>
      </c>
    </row>
    <row r="1022" spans="1:6" x14ac:dyDescent="0.25">
      <c r="A1022" s="11">
        <v>45279</v>
      </c>
      <c r="B1022" s="11" t="str">
        <f>UPPER(TEXT(TblMovi[[#This Row],[Data]],"MMM"))</f>
        <v>DEZ</v>
      </c>
      <c r="C1022" s="1" t="str">
        <f>TEXT(TblMovi[[#This Row],[Data]],"aaaa")</f>
        <v>2023</v>
      </c>
      <c r="D1022" s="1" t="s">
        <v>21</v>
      </c>
      <c r="E1022" s="1" t="s">
        <v>27</v>
      </c>
      <c r="F1022" s="1">
        <v>1</v>
      </c>
    </row>
    <row r="1023" spans="1:6" x14ac:dyDescent="0.25">
      <c r="A1023" s="11">
        <v>45280</v>
      </c>
      <c r="B1023" s="11" t="str">
        <f>UPPER(TEXT(TblMovi[[#This Row],[Data]],"MMM"))</f>
        <v>DEZ</v>
      </c>
      <c r="C1023" s="1" t="str">
        <f>TEXT(TblMovi[[#This Row],[Data]],"aaaa")</f>
        <v>2023</v>
      </c>
      <c r="D1023" s="1" t="s">
        <v>21</v>
      </c>
      <c r="E1023" s="1" t="s">
        <v>339</v>
      </c>
      <c r="F1023" s="1">
        <v>2</v>
      </c>
    </row>
    <row r="1024" spans="1:6" x14ac:dyDescent="0.25">
      <c r="A1024" s="11">
        <v>45280</v>
      </c>
      <c r="B1024" s="11" t="str">
        <f>UPPER(TEXT(TblMovi[[#This Row],[Data]],"MMM"))</f>
        <v>DEZ</v>
      </c>
      <c r="C1024" s="1" t="str">
        <f>TEXT(TblMovi[[#This Row],[Data]],"aaaa")</f>
        <v>2023</v>
      </c>
      <c r="D1024" s="1" t="s">
        <v>21</v>
      </c>
      <c r="E1024" s="1" t="s">
        <v>0</v>
      </c>
      <c r="F1024" s="1">
        <v>1</v>
      </c>
    </row>
    <row r="1025" spans="1:6" x14ac:dyDescent="0.25">
      <c r="A1025" s="11">
        <v>45280</v>
      </c>
      <c r="B1025" s="11" t="str">
        <f>UPPER(TEXT(TblMovi[[#This Row],[Data]],"MMM"))</f>
        <v>DEZ</v>
      </c>
      <c r="C1025" s="1" t="str">
        <f>TEXT(TblMovi[[#This Row],[Data]],"aaaa")</f>
        <v>2023</v>
      </c>
      <c r="D1025" s="1" t="s">
        <v>21</v>
      </c>
      <c r="E1025" s="1" t="s">
        <v>75</v>
      </c>
      <c r="F1025" s="1">
        <v>6</v>
      </c>
    </row>
    <row r="1026" spans="1:6" x14ac:dyDescent="0.25">
      <c r="A1026" s="11">
        <v>45280</v>
      </c>
      <c r="B1026" s="11" t="str">
        <f>UPPER(TEXT(TblMovi[[#This Row],[Data]],"MMM"))</f>
        <v>DEZ</v>
      </c>
      <c r="C1026" s="1" t="str">
        <f>TEXT(TblMovi[[#This Row],[Data]],"aaaa")</f>
        <v>2023</v>
      </c>
      <c r="D1026" s="1" t="s">
        <v>21</v>
      </c>
      <c r="E1026" s="1" t="s">
        <v>352</v>
      </c>
      <c r="F1026" s="1">
        <v>3</v>
      </c>
    </row>
    <row r="1027" spans="1:6" x14ac:dyDescent="0.25">
      <c r="A1027" s="11">
        <v>45280</v>
      </c>
      <c r="B1027" s="11" t="str">
        <f>UPPER(TEXT(TblMovi[[#This Row],[Data]],"MMM"))</f>
        <v>DEZ</v>
      </c>
      <c r="C1027" s="1" t="str">
        <f>TEXT(TblMovi[[#This Row],[Data]],"aaaa")</f>
        <v>2023</v>
      </c>
      <c r="D1027" s="1" t="s">
        <v>21</v>
      </c>
      <c r="E1027" s="1" t="s">
        <v>330</v>
      </c>
      <c r="F1027" s="1">
        <v>1</v>
      </c>
    </row>
    <row r="1028" spans="1:6" x14ac:dyDescent="0.25">
      <c r="A1028" s="11">
        <v>45280</v>
      </c>
      <c r="B1028" s="11" t="str">
        <f>UPPER(TEXT(TblMovi[[#This Row],[Data]],"MMM"))</f>
        <v>DEZ</v>
      </c>
      <c r="C1028" s="1" t="str">
        <f>TEXT(TblMovi[[#This Row],[Data]],"aaaa")</f>
        <v>2023</v>
      </c>
      <c r="D1028" s="1" t="s">
        <v>21</v>
      </c>
      <c r="E1028" s="1" t="s">
        <v>75</v>
      </c>
      <c r="F1028" s="1">
        <v>5</v>
      </c>
    </row>
    <row r="1029" spans="1:6" x14ac:dyDescent="0.25">
      <c r="A1029" s="11">
        <v>45280</v>
      </c>
      <c r="B1029" s="11" t="str">
        <f>UPPER(TEXT(TblMovi[[#This Row],[Data]],"MMM"))</f>
        <v>DEZ</v>
      </c>
      <c r="C1029" s="1" t="str">
        <f>TEXT(TblMovi[[#This Row],[Data]],"aaaa")</f>
        <v>2023</v>
      </c>
      <c r="D1029" s="1" t="s">
        <v>21</v>
      </c>
      <c r="E1029" s="1" t="s">
        <v>74</v>
      </c>
      <c r="F1029" s="1">
        <v>7</v>
      </c>
    </row>
    <row r="1030" spans="1:6" x14ac:dyDescent="0.25">
      <c r="A1030" s="11">
        <v>45280</v>
      </c>
      <c r="B1030" s="11" t="str">
        <f>UPPER(TEXT(TblMovi[[#This Row],[Data]],"MMM"))</f>
        <v>DEZ</v>
      </c>
      <c r="C1030" s="1" t="str">
        <f>TEXT(TblMovi[[#This Row],[Data]],"aaaa")</f>
        <v>2023</v>
      </c>
      <c r="D1030" s="1" t="s">
        <v>21</v>
      </c>
      <c r="E1030" s="1" t="s">
        <v>169</v>
      </c>
      <c r="F1030" s="1">
        <v>8</v>
      </c>
    </row>
    <row r="1031" spans="1:6" x14ac:dyDescent="0.25">
      <c r="A1031" s="11">
        <v>45281</v>
      </c>
      <c r="B1031" s="11" t="str">
        <f>UPPER(TEXT(TblMovi[[#This Row],[Data]],"MMM"))</f>
        <v>DEZ</v>
      </c>
      <c r="C1031" s="1" t="str">
        <f>TEXT(TblMovi[[#This Row],[Data]],"aaaa")</f>
        <v>2023</v>
      </c>
      <c r="D1031" s="1" t="s">
        <v>21</v>
      </c>
      <c r="E1031" s="1" t="s">
        <v>352</v>
      </c>
      <c r="F1031" s="1">
        <v>2</v>
      </c>
    </row>
    <row r="1032" spans="1:6" x14ac:dyDescent="0.25">
      <c r="A1032" s="11">
        <v>45281</v>
      </c>
      <c r="B1032" s="11" t="str">
        <f>UPPER(TEXT(TblMovi[[#This Row],[Data]],"MMM"))</f>
        <v>DEZ</v>
      </c>
      <c r="C1032" s="1" t="str">
        <f>TEXT(TblMovi[[#This Row],[Data]],"aaaa")</f>
        <v>2023</v>
      </c>
      <c r="D1032" s="1" t="s">
        <v>21</v>
      </c>
      <c r="E1032" s="1" t="s">
        <v>78</v>
      </c>
      <c r="F1032" s="1">
        <v>1</v>
      </c>
    </row>
    <row r="1033" spans="1:6" x14ac:dyDescent="0.25">
      <c r="A1033" s="11">
        <v>45281</v>
      </c>
      <c r="B1033" s="11" t="str">
        <f>UPPER(TEXT(TblMovi[[#This Row],[Data]],"MMM"))</f>
        <v>DEZ</v>
      </c>
      <c r="C1033" s="1" t="str">
        <f>TEXT(TblMovi[[#This Row],[Data]],"aaaa")</f>
        <v>2023</v>
      </c>
      <c r="D1033" s="1" t="s">
        <v>21</v>
      </c>
      <c r="E1033" s="1" t="s">
        <v>1</v>
      </c>
      <c r="F1033" s="1">
        <v>1</v>
      </c>
    </row>
    <row r="1034" spans="1:6" x14ac:dyDescent="0.25">
      <c r="A1034" s="11">
        <v>45281</v>
      </c>
      <c r="B1034" s="11" t="str">
        <f>UPPER(TEXT(TblMovi[[#This Row],[Data]],"MMM"))</f>
        <v>DEZ</v>
      </c>
      <c r="C1034" s="1" t="str">
        <f>TEXT(TblMovi[[#This Row],[Data]],"aaaa")</f>
        <v>2023</v>
      </c>
      <c r="D1034" s="1" t="s">
        <v>21</v>
      </c>
      <c r="E1034" s="1" t="s">
        <v>27</v>
      </c>
      <c r="F1034" s="1">
        <v>3</v>
      </c>
    </row>
    <row r="1035" spans="1:6" x14ac:dyDescent="0.25">
      <c r="A1035" s="11">
        <v>45281</v>
      </c>
      <c r="B1035" s="11" t="str">
        <f>UPPER(TEXT(TblMovi[[#This Row],[Data]],"MMM"))</f>
        <v>DEZ</v>
      </c>
      <c r="C1035" s="1" t="str">
        <f>TEXT(TblMovi[[#This Row],[Data]],"aaaa")</f>
        <v>2023</v>
      </c>
      <c r="D1035" s="1" t="s">
        <v>21</v>
      </c>
      <c r="E1035" s="1" t="s">
        <v>169</v>
      </c>
      <c r="F1035" s="1">
        <v>8</v>
      </c>
    </row>
    <row r="1036" spans="1:6" x14ac:dyDescent="0.25">
      <c r="A1036" s="11">
        <v>45281</v>
      </c>
      <c r="B1036" s="11" t="str">
        <f>UPPER(TEXT(TblMovi[[#This Row],[Data]],"MMM"))</f>
        <v>DEZ</v>
      </c>
      <c r="C1036" s="1" t="str">
        <f>TEXT(TblMovi[[#This Row],[Data]],"aaaa")</f>
        <v>2023</v>
      </c>
      <c r="D1036" s="1" t="s">
        <v>21</v>
      </c>
      <c r="E1036" s="1" t="s">
        <v>352</v>
      </c>
      <c r="F1036" s="1">
        <v>1</v>
      </c>
    </row>
    <row r="1037" spans="1:6" x14ac:dyDescent="0.25">
      <c r="A1037" s="11">
        <v>45281</v>
      </c>
      <c r="B1037" s="11" t="str">
        <f>UPPER(TEXT(TblMovi[[#This Row],[Data]],"MMM"))</f>
        <v>DEZ</v>
      </c>
      <c r="C1037" s="1" t="str">
        <f>TEXT(TblMovi[[#This Row],[Data]],"aaaa")</f>
        <v>2023</v>
      </c>
      <c r="D1037" s="1" t="s">
        <v>21</v>
      </c>
      <c r="E1037" s="1" t="s">
        <v>2</v>
      </c>
      <c r="F1037" s="1">
        <v>1</v>
      </c>
    </row>
    <row r="1038" spans="1:6" x14ac:dyDescent="0.25">
      <c r="A1038" s="11">
        <v>45281</v>
      </c>
      <c r="B1038" s="11" t="str">
        <f>UPPER(TEXT(TblMovi[[#This Row],[Data]],"MMM"))</f>
        <v>DEZ</v>
      </c>
      <c r="C1038" s="1" t="str">
        <f>TEXT(TblMovi[[#This Row],[Data]],"aaaa")</f>
        <v>2023</v>
      </c>
      <c r="D1038" s="1" t="s">
        <v>21</v>
      </c>
      <c r="E1038" s="1" t="s">
        <v>169</v>
      </c>
      <c r="F1038" s="1">
        <v>4</v>
      </c>
    </row>
    <row r="1039" spans="1:6" x14ac:dyDescent="0.25">
      <c r="A1039" s="11">
        <v>45281</v>
      </c>
      <c r="B1039" s="11" t="str">
        <f>UPPER(TEXT(TblMovi[[#This Row],[Data]],"MMM"))</f>
        <v>DEZ</v>
      </c>
      <c r="C1039" s="1" t="str">
        <f>TEXT(TblMovi[[#This Row],[Data]],"aaaa")</f>
        <v>2023</v>
      </c>
      <c r="D1039" s="1" t="s">
        <v>21</v>
      </c>
      <c r="E1039" s="1" t="s">
        <v>74</v>
      </c>
      <c r="F1039" s="1">
        <v>7</v>
      </c>
    </row>
    <row r="1040" spans="1:6" x14ac:dyDescent="0.25">
      <c r="A1040" s="11">
        <v>45281</v>
      </c>
      <c r="B1040" s="11" t="str">
        <f>UPPER(TEXT(TblMovi[[#This Row],[Data]],"MMM"))</f>
        <v>DEZ</v>
      </c>
      <c r="C1040" s="1" t="str">
        <f>TEXT(TblMovi[[#This Row],[Data]],"aaaa")</f>
        <v>2023</v>
      </c>
      <c r="D1040" s="1" t="s">
        <v>21</v>
      </c>
      <c r="E1040" s="1" t="s">
        <v>0</v>
      </c>
      <c r="F1040" s="1">
        <v>1</v>
      </c>
    </row>
    <row r="1041" spans="1:6" x14ac:dyDescent="0.25">
      <c r="A1041" s="11">
        <v>45281</v>
      </c>
      <c r="B1041" s="11" t="str">
        <f>UPPER(TEXT(TblMovi[[#This Row],[Data]],"MMM"))</f>
        <v>DEZ</v>
      </c>
      <c r="C1041" s="1" t="str">
        <f>TEXT(TblMovi[[#This Row],[Data]],"aaaa")</f>
        <v>2023</v>
      </c>
      <c r="D1041" s="1" t="s">
        <v>21</v>
      </c>
      <c r="E1041" s="1" t="s">
        <v>89</v>
      </c>
      <c r="F1041" s="1">
        <v>2</v>
      </c>
    </row>
    <row r="1042" spans="1:6" x14ac:dyDescent="0.25">
      <c r="A1042" s="11">
        <v>45281</v>
      </c>
      <c r="B1042" s="11" t="str">
        <f>UPPER(TEXT(TblMovi[[#This Row],[Data]],"MMM"))</f>
        <v>DEZ</v>
      </c>
      <c r="C1042" s="1" t="str">
        <f>TEXT(TblMovi[[#This Row],[Data]],"aaaa")</f>
        <v>2023</v>
      </c>
      <c r="D1042" s="1" t="s">
        <v>21</v>
      </c>
      <c r="E1042" s="1" t="s">
        <v>75</v>
      </c>
      <c r="F1042" s="1">
        <v>1</v>
      </c>
    </row>
    <row r="1043" spans="1:6" x14ac:dyDescent="0.25">
      <c r="A1043" s="11">
        <v>45282</v>
      </c>
      <c r="B1043" s="11" t="str">
        <f>UPPER(TEXT(TblMovi[[#This Row],[Data]],"MMM"))</f>
        <v>DEZ</v>
      </c>
      <c r="C1043" s="1" t="str">
        <f>TEXT(TblMovi[[#This Row],[Data]],"aaaa")</f>
        <v>2023</v>
      </c>
      <c r="D1043" s="1" t="s">
        <v>21</v>
      </c>
      <c r="E1043" s="1" t="s">
        <v>1</v>
      </c>
      <c r="F1043" s="1">
        <v>1</v>
      </c>
    </row>
    <row r="1044" spans="1:6" x14ac:dyDescent="0.25">
      <c r="A1044" s="11">
        <v>45282</v>
      </c>
      <c r="B1044" s="11" t="str">
        <f>UPPER(TEXT(TblMovi[[#This Row],[Data]],"MMM"))</f>
        <v>DEZ</v>
      </c>
      <c r="C1044" s="1" t="str">
        <f>TEXT(TblMovi[[#This Row],[Data]],"aaaa")</f>
        <v>2023</v>
      </c>
      <c r="D1044" s="1" t="s">
        <v>21</v>
      </c>
      <c r="E1044" s="1" t="s">
        <v>0</v>
      </c>
      <c r="F1044" s="1">
        <v>1</v>
      </c>
    </row>
    <row r="1045" spans="1:6" x14ac:dyDescent="0.25">
      <c r="A1045" s="11">
        <v>45282</v>
      </c>
      <c r="B1045" s="11" t="str">
        <f>UPPER(TEXT(TblMovi[[#This Row],[Data]],"MMM"))</f>
        <v>DEZ</v>
      </c>
      <c r="C1045" s="1" t="str">
        <f>TEXT(TblMovi[[#This Row],[Data]],"aaaa")</f>
        <v>2023</v>
      </c>
      <c r="D1045" s="1" t="s">
        <v>21</v>
      </c>
      <c r="E1045" s="1" t="s">
        <v>78</v>
      </c>
      <c r="F1045" s="1">
        <v>1</v>
      </c>
    </row>
    <row r="1046" spans="1:6" x14ac:dyDescent="0.25">
      <c r="A1046" s="11">
        <v>45282</v>
      </c>
      <c r="B1046" s="11" t="str">
        <f>UPPER(TEXT(TblMovi[[#This Row],[Data]],"MMM"))</f>
        <v>DEZ</v>
      </c>
      <c r="C1046" s="1" t="str">
        <f>TEXT(TblMovi[[#This Row],[Data]],"aaaa")</f>
        <v>2023</v>
      </c>
      <c r="D1046" s="1" t="s">
        <v>21</v>
      </c>
      <c r="E1046" s="1" t="s">
        <v>93</v>
      </c>
      <c r="F1046" s="1">
        <v>1</v>
      </c>
    </row>
    <row r="1047" spans="1:6" x14ac:dyDescent="0.25">
      <c r="A1047" s="11">
        <v>45282</v>
      </c>
      <c r="B1047" s="11" t="str">
        <f>UPPER(TEXT(TblMovi[[#This Row],[Data]],"MMM"))</f>
        <v>DEZ</v>
      </c>
      <c r="C1047" s="1" t="str">
        <f>TEXT(TblMovi[[#This Row],[Data]],"aaaa")</f>
        <v>2023</v>
      </c>
      <c r="D1047" s="1" t="s">
        <v>21</v>
      </c>
      <c r="E1047" s="1" t="s">
        <v>14</v>
      </c>
      <c r="F1047" s="1">
        <v>1</v>
      </c>
    </row>
    <row r="1048" spans="1:6" x14ac:dyDescent="0.25">
      <c r="A1048" s="11">
        <v>45286</v>
      </c>
      <c r="B1048" s="11" t="str">
        <f>UPPER(TEXT(TblMovi[[#This Row],[Data]],"MMM"))</f>
        <v>DEZ</v>
      </c>
      <c r="C1048" s="1" t="str">
        <f>TEXT(TblMovi[[#This Row],[Data]],"aaaa")</f>
        <v>2023</v>
      </c>
      <c r="D1048" s="1" t="s">
        <v>21</v>
      </c>
      <c r="E1048" s="1" t="s">
        <v>74</v>
      </c>
      <c r="F1048" s="1">
        <v>10</v>
      </c>
    </row>
    <row r="1049" spans="1:6" x14ac:dyDescent="0.25">
      <c r="A1049" s="11">
        <v>45286</v>
      </c>
      <c r="B1049" s="11" t="str">
        <f>UPPER(TEXT(TblMovi[[#This Row],[Data]],"MMM"))</f>
        <v>DEZ</v>
      </c>
      <c r="C1049" s="1" t="str">
        <f>TEXT(TblMovi[[#This Row],[Data]],"aaaa")</f>
        <v>2023</v>
      </c>
      <c r="D1049" s="1" t="s">
        <v>21</v>
      </c>
      <c r="E1049" s="1" t="s">
        <v>74</v>
      </c>
      <c r="F1049" s="1">
        <v>6</v>
      </c>
    </row>
    <row r="1050" spans="1:6" x14ac:dyDescent="0.25">
      <c r="A1050" s="11">
        <v>45286</v>
      </c>
      <c r="B1050" s="11" t="str">
        <f>UPPER(TEXT(TblMovi[[#This Row],[Data]],"MMM"))</f>
        <v>DEZ</v>
      </c>
      <c r="C1050" s="1" t="str">
        <f>TEXT(TblMovi[[#This Row],[Data]],"aaaa")</f>
        <v>2023</v>
      </c>
      <c r="D1050" s="1" t="s">
        <v>21</v>
      </c>
      <c r="E1050" s="1" t="s">
        <v>0</v>
      </c>
      <c r="F1050" s="1">
        <v>2</v>
      </c>
    </row>
    <row r="1051" spans="1:6" x14ac:dyDescent="0.25">
      <c r="A1051" s="11">
        <v>45286</v>
      </c>
      <c r="B1051" s="11" t="str">
        <f>UPPER(TEXT(TblMovi[[#This Row],[Data]],"MMM"))</f>
        <v>DEZ</v>
      </c>
      <c r="C1051" s="1" t="str">
        <f>TEXT(TblMovi[[#This Row],[Data]],"aaaa")</f>
        <v>2023</v>
      </c>
      <c r="D1051" s="1" t="s">
        <v>21</v>
      </c>
      <c r="E1051" s="1" t="s">
        <v>1</v>
      </c>
      <c r="F1051" s="1">
        <v>2</v>
      </c>
    </row>
    <row r="1052" spans="1:6" x14ac:dyDescent="0.25">
      <c r="A1052" s="11">
        <v>45286</v>
      </c>
      <c r="B1052" s="11" t="str">
        <f>UPPER(TEXT(TblMovi[[#This Row],[Data]],"MMM"))</f>
        <v>DEZ</v>
      </c>
      <c r="C1052" s="1" t="str">
        <f>TEXT(TblMovi[[#This Row],[Data]],"aaaa")</f>
        <v>2023</v>
      </c>
      <c r="D1052" s="1" t="s">
        <v>21</v>
      </c>
      <c r="E1052" s="1" t="s">
        <v>2</v>
      </c>
      <c r="F1052" s="1">
        <v>1</v>
      </c>
    </row>
    <row r="1053" spans="1:6" x14ac:dyDescent="0.25">
      <c r="A1053" s="11">
        <v>45286</v>
      </c>
      <c r="B1053" s="11" t="str">
        <f>UPPER(TEXT(TblMovi[[#This Row],[Data]],"MMM"))</f>
        <v>DEZ</v>
      </c>
      <c r="C1053" s="1" t="str">
        <f>TEXT(TblMovi[[#This Row],[Data]],"aaaa")</f>
        <v>2023</v>
      </c>
      <c r="D1053" s="1" t="s">
        <v>21</v>
      </c>
      <c r="E1053" s="1" t="s">
        <v>79</v>
      </c>
      <c r="F1053" s="1">
        <v>1</v>
      </c>
    </row>
    <row r="1054" spans="1:6" x14ac:dyDescent="0.25">
      <c r="A1054" s="11">
        <v>45286</v>
      </c>
      <c r="B1054" s="11" t="str">
        <f>UPPER(TEXT(TblMovi[[#This Row],[Data]],"MMM"))</f>
        <v>DEZ</v>
      </c>
      <c r="C1054" s="1" t="str">
        <f>TEXT(TblMovi[[#This Row],[Data]],"aaaa")</f>
        <v>2023</v>
      </c>
      <c r="D1054" s="1" t="s">
        <v>21</v>
      </c>
      <c r="E1054" s="1" t="s">
        <v>94</v>
      </c>
      <c r="F1054" s="1">
        <v>1</v>
      </c>
    </row>
    <row r="1055" spans="1:6" x14ac:dyDescent="0.25">
      <c r="A1055" s="11">
        <v>45286</v>
      </c>
      <c r="B1055" s="11" t="str">
        <f>UPPER(TEXT(TblMovi[[#This Row],[Data]],"MMM"))</f>
        <v>DEZ</v>
      </c>
      <c r="C1055" s="1" t="str">
        <f>TEXT(TblMovi[[#This Row],[Data]],"aaaa")</f>
        <v>2023</v>
      </c>
      <c r="D1055" s="1" t="s">
        <v>21</v>
      </c>
      <c r="E1055" s="1" t="s">
        <v>85</v>
      </c>
      <c r="F1055" s="1">
        <v>1</v>
      </c>
    </row>
    <row r="1056" spans="1:6" x14ac:dyDescent="0.25">
      <c r="A1056" s="11">
        <v>45286</v>
      </c>
      <c r="B1056" s="11" t="str">
        <f>UPPER(TEXT(TblMovi[[#This Row],[Data]],"MMM"))</f>
        <v>DEZ</v>
      </c>
      <c r="C1056" s="1" t="str">
        <f>TEXT(TblMovi[[#This Row],[Data]],"aaaa")</f>
        <v>2023</v>
      </c>
      <c r="D1056" s="1" t="s">
        <v>21</v>
      </c>
      <c r="E1056" s="1" t="s">
        <v>74</v>
      </c>
      <c r="F1056" s="1">
        <v>10</v>
      </c>
    </row>
    <row r="1057" spans="1:6" x14ac:dyDescent="0.25">
      <c r="A1057" s="11">
        <v>45286</v>
      </c>
      <c r="B1057" s="11" t="str">
        <f>UPPER(TEXT(TblMovi[[#This Row],[Data]],"MMM"))</f>
        <v>DEZ</v>
      </c>
      <c r="C1057" s="1" t="str">
        <f>TEXT(TblMovi[[#This Row],[Data]],"aaaa")</f>
        <v>2023</v>
      </c>
      <c r="D1057" s="1" t="s">
        <v>21</v>
      </c>
      <c r="E1057" s="1" t="s">
        <v>92</v>
      </c>
      <c r="F1057" s="1">
        <v>3</v>
      </c>
    </row>
    <row r="1058" spans="1:6" x14ac:dyDescent="0.25">
      <c r="A1058" s="11">
        <v>45287</v>
      </c>
      <c r="B1058" s="11" t="str">
        <f>UPPER(TEXT(TblMovi[[#This Row],[Data]],"MMM"))</f>
        <v>DEZ</v>
      </c>
      <c r="C1058" s="1" t="str">
        <f>TEXT(TblMovi[[#This Row],[Data]],"aaaa")</f>
        <v>2023</v>
      </c>
      <c r="D1058" s="1" t="s">
        <v>21</v>
      </c>
      <c r="E1058" s="1" t="s">
        <v>74</v>
      </c>
      <c r="F1058" s="1">
        <v>15</v>
      </c>
    </row>
    <row r="1059" spans="1:6" x14ac:dyDescent="0.25">
      <c r="A1059" s="11">
        <v>45287</v>
      </c>
      <c r="B1059" s="11" t="str">
        <f>UPPER(TEXT(TblMovi[[#This Row],[Data]],"MMM"))</f>
        <v>DEZ</v>
      </c>
      <c r="C1059" s="1" t="str">
        <f>TEXT(TblMovi[[#This Row],[Data]],"aaaa")</f>
        <v>2023</v>
      </c>
      <c r="D1059" s="1" t="s">
        <v>21</v>
      </c>
      <c r="E1059" s="1" t="s">
        <v>0</v>
      </c>
      <c r="F1059" s="1">
        <v>2</v>
      </c>
    </row>
    <row r="1060" spans="1:6" x14ac:dyDescent="0.25">
      <c r="A1060" s="11">
        <v>45287</v>
      </c>
      <c r="B1060" s="11" t="str">
        <f>UPPER(TEXT(TblMovi[[#This Row],[Data]],"MMM"))</f>
        <v>DEZ</v>
      </c>
      <c r="C1060" s="1" t="str">
        <f>TEXT(TblMovi[[#This Row],[Data]],"aaaa")</f>
        <v>2023</v>
      </c>
      <c r="D1060" s="1" t="s">
        <v>21</v>
      </c>
      <c r="E1060" s="1" t="s">
        <v>78</v>
      </c>
      <c r="F1060" s="1">
        <v>1</v>
      </c>
    </row>
    <row r="1061" spans="1:6" x14ac:dyDescent="0.25">
      <c r="A1061" s="11">
        <v>45287</v>
      </c>
      <c r="B1061" s="11" t="str">
        <f>UPPER(TEXT(TblMovi[[#This Row],[Data]],"MMM"))</f>
        <v>DEZ</v>
      </c>
      <c r="C1061" s="1" t="str">
        <f>TEXT(TblMovi[[#This Row],[Data]],"aaaa")</f>
        <v>2023</v>
      </c>
      <c r="D1061" s="1" t="s">
        <v>21</v>
      </c>
      <c r="E1061" s="1" t="s">
        <v>14</v>
      </c>
      <c r="F1061" s="1">
        <v>1</v>
      </c>
    </row>
    <row r="1062" spans="1:6" x14ac:dyDescent="0.25">
      <c r="A1062" s="11">
        <v>45287</v>
      </c>
      <c r="B1062" s="11" t="str">
        <f>UPPER(TEXT(TblMovi[[#This Row],[Data]],"MMM"))</f>
        <v>DEZ</v>
      </c>
      <c r="C1062" s="1" t="str">
        <f>TEXT(TblMovi[[#This Row],[Data]],"aaaa")</f>
        <v>2023</v>
      </c>
      <c r="D1062" s="1" t="s">
        <v>21</v>
      </c>
      <c r="E1062" s="1" t="s">
        <v>7</v>
      </c>
      <c r="F1062" s="1">
        <v>1</v>
      </c>
    </row>
    <row r="1063" spans="1:6" x14ac:dyDescent="0.25">
      <c r="A1063" s="11">
        <v>45287</v>
      </c>
      <c r="B1063" s="11" t="str">
        <f>UPPER(TEXT(TblMovi[[#This Row],[Data]],"MMM"))</f>
        <v>DEZ</v>
      </c>
      <c r="C1063" s="1" t="str">
        <f>TEXT(TblMovi[[#This Row],[Data]],"aaaa")</f>
        <v>2023</v>
      </c>
      <c r="D1063" s="1" t="s">
        <v>21</v>
      </c>
      <c r="E1063" s="1" t="s">
        <v>1</v>
      </c>
      <c r="F1063" s="1">
        <v>2</v>
      </c>
    </row>
    <row r="1064" spans="1:6" x14ac:dyDescent="0.25">
      <c r="A1064" s="11">
        <v>45287</v>
      </c>
      <c r="B1064" s="11" t="str">
        <f>UPPER(TEXT(TblMovi[[#This Row],[Data]],"MMM"))</f>
        <v>DEZ</v>
      </c>
      <c r="C1064" s="1" t="str">
        <f>TEXT(TblMovi[[#This Row],[Data]],"aaaa")</f>
        <v>2023</v>
      </c>
      <c r="D1064" s="1" t="s">
        <v>21</v>
      </c>
      <c r="E1064" s="1" t="s">
        <v>74</v>
      </c>
      <c r="F1064" s="1">
        <v>5</v>
      </c>
    </row>
    <row r="1065" spans="1:6" x14ac:dyDescent="0.25">
      <c r="A1065" s="11">
        <v>45287</v>
      </c>
      <c r="B1065" s="11" t="str">
        <f>UPPER(TEXT(TblMovi[[#This Row],[Data]],"MMM"))</f>
        <v>DEZ</v>
      </c>
      <c r="C1065" s="1" t="str">
        <f>TEXT(TblMovi[[#This Row],[Data]],"aaaa")</f>
        <v>2023</v>
      </c>
      <c r="D1065" s="1" t="s">
        <v>21</v>
      </c>
      <c r="E1065" s="1" t="s">
        <v>27</v>
      </c>
      <c r="F1065" s="1">
        <v>1</v>
      </c>
    </row>
    <row r="1066" spans="1:6" x14ac:dyDescent="0.25">
      <c r="A1066" s="11">
        <v>45288</v>
      </c>
      <c r="B1066" s="11" t="str">
        <f>UPPER(TEXT(TblMovi[[#This Row],[Data]],"MMM"))</f>
        <v>DEZ</v>
      </c>
      <c r="C1066" s="1" t="str">
        <f>TEXT(TblMovi[[#This Row],[Data]],"aaaa")</f>
        <v>2023</v>
      </c>
      <c r="D1066" s="1" t="s">
        <v>21</v>
      </c>
      <c r="E1066" s="1" t="s">
        <v>27</v>
      </c>
      <c r="F1066" s="1">
        <v>1</v>
      </c>
    </row>
    <row r="1067" spans="1:6" x14ac:dyDescent="0.25">
      <c r="A1067" s="11">
        <v>45288</v>
      </c>
      <c r="B1067" s="11" t="str">
        <f>UPPER(TEXT(TblMovi[[#This Row],[Data]],"MMM"))</f>
        <v>DEZ</v>
      </c>
      <c r="C1067" s="1" t="str">
        <f>TEXT(TblMovi[[#This Row],[Data]],"aaaa")</f>
        <v>2023</v>
      </c>
      <c r="D1067" s="1" t="s">
        <v>21</v>
      </c>
      <c r="E1067" s="1" t="s">
        <v>14</v>
      </c>
      <c r="F1067" s="1">
        <v>1</v>
      </c>
    </row>
    <row r="1068" spans="1:6" x14ac:dyDescent="0.25">
      <c r="A1068" s="11">
        <v>45288</v>
      </c>
      <c r="B1068" s="11" t="str">
        <f>UPPER(TEXT(TblMovi[[#This Row],[Data]],"MMM"))</f>
        <v>DEZ</v>
      </c>
      <c r="C1068" s="1" t="str">
        <f>TEXT(TblMovi[[#This Row],[Data]],"aaaa")</f>
        <v>2023</v>
      </c>
      <c r="D1068" s="1" t="s">
        <v>21</v>
      </c>
      <c r="E1068" s="1" t="s">
        <v>330</v>
      </c>
      <c r="F1068" s="1">
        <v>1</v>
      </c>
    </row>
    <row r="1069" spans="1:6" x14ac:dyDescent="0.25">
      <c r="A1069" s="11">
        <v>45288</v>
      </c>
      <c r="B1069" s="11" t="str">
        <f>UPPER(TEXT(TblMovi[[#This Row],[Data]],"MMM"))</f>
        <v>DEZ</v>
      </c>
      <c r="C1069" s="1" t="str">
        <f>TEXT(TblMovi[[#This Row],[Data]],"aaaa")</f>
        <v>2023</v>
      </c>
      <c r="D1069" s="1" t="s">
        <v>21</v>
      </c>
      <c r="E1069" s="1" t="s">
        <v>89</v>
      </c>
      <c r="F1069" s="1">
        <v>2</v>
      </c>
    </row>
    <row r="1070" spans="1:6" x14ac:dyDescent="0.25">
      <c r="A1070" s="11">
        <v>45288</v>
      </c>
      <c r="B1070" s="11" t="str">
        <f>UPPER(TEXT(TblMovi[[#This Row],[Data]],"MMM"))</f>
        <v>DEZ</v>
      </c>
      <c r="C1070" s="1" t="str">
        <f>TEXT(TblMovi[[#This Row],[Data]],"aaaa")</f>
        <v>2023</v>
      </c>
      <c r="D1070" s="1" t="s">
        <v>21</v>
      </c>
      <c r="E1070" s="1" t="s">
        <v>7</v>
      </c>
      <c r="F1070" s="1">
        <v>1</v>
      </c>
    </row>
    <row r="1071" spans="1:6" x14ac:dyDescent="0.25">
      <c r="A1071" s="11">
        <v>45288</v>
      </c>
      <c r="B1071" s="11" t="str">
        <f>UPPER(TEXT(TblMovi[[#This Row],[Data]],"MMM"))</f>
        <v>DEZ</v>
      </c>
      <c r="C1071" s="1" t="str">
        <f>TEXT(TblMovi[[#This Row],[Data]],"aaaa")</f>
        <v>2023</v>
      </c>
      <c r="D1071" s="1" t="s">
        <v>21</v>
      </c>
      <c r="E1071" s="1" t="s">
        <v>79</v>
      </c>
      <c r="F1071" s="1">
        <v>1</v>
      </c>
    </row>
    <row r="1072" spans="1:6" x14ac:dyDescent="0.25">
      <c r="A1072" s="11">
        <v>45288</v>
      </c>
      <c r="B1072" s="11" t="str">
        <f>UPPER(TEXT(TblMovi[[#This Row],[Data]],"MMM"))</f>
        <v>DEZ</v>
      </c>
      <c r="C1072" s="1" t="str">
        <f>TEXT(TblMovi[[#This Row],[Data]],"aaaa")</f>
        <v>2023</v>
      </c>
      <c r="D1072" s="1" t="s">
        <v>21</v>
      </c>
      <c r="E1072" s="1" t="s">
        <v>12</v>
      </c>
      <c r="F1072" s="1">
        <v>1</v>
      </c>
    </row>
    <row r="1073" spans="1:6" x14ac:dyDescent="0.25">
      <c r="A1073" s="11">
        <v>45288</v>
      </c>
      <c r="B1073" s="11" t="str">
        <f>UPPER(TEXT(TblMovi[[#This Row],[Data]],"MMM"))</f>
        <v>DEZ</v>
      </c>
      <c r="C1073" s="1" t="str">
        <f>TEXT(TblMovi[[#This Row],[Data]],"aaaa")</f>
        <v>2023</v>
      </c>
      <c r="D1073" s="1" t="s">
        <v>21</v>
      </c>
      <c r="E1073" s="1" t="s">
        <v>74</v>
      </c>
      <c r="F1073" s="1">
        <v>1</v>
      </c>
    </row>
    <row r="1074" spans="1:6" x14ac:dyDescent="0.25">
      <c r="A1074" s="11">
        <v>45288</v>
      </c>
      <c r="B1074" s="11" t="str">
        <f>UPPER(TEXT(TblMovi[[#This Row],[Data]],"MMM"))</f>
        <v>DEZ</v>
      </c>
      <c r="C1074" s="1" t="str">
        <f>TEXT(TblMovi[[#This Row],[Data]],"aaaa")</f>
        <v>2023</v>
      </c>
      <c r="D1074" s="1" t="s">
        <v>21</v>
      </c>
      <c r="E1074" s="1" t="s">
        <v>27</v>
      </c>
      <c r="F1074" s="1">
        <v>1</v>
      </c>
    </row>
    <row r="1075" spans="1:6" x14ac:dyDescent="0.25">
      <c r="A1075" s="11">
        <v>45289</v>
      </c>
      <c r="B1075" s="11" t="str">
        <f>UPPER(TEXT(TblMovi[[#This Row],[Data]],"MMM"))</f>
        <v>DEZ</v>
      </c>
      <c r="C1075" s="1" t="str">
        <f>TEXT(TblMovi[[#This Row],[Data]],"aaaa")</f>
        <v>2023</v>
      </c>
      <c r="D1075" s="1" t="s">
        <v>21</v>
      </c>
      <c r="E1075" s="1" t="s">
        <v>95</v>
      </c>
      <c r="F1075" s="1">
        <v>7</v>
      </c>
    </row>
    <row r="1076" spans="1:6" x14ac:dyDescent="0.25">
      <c r="A1076" s="11">
        <v>45289</v>
      </c>
      <c r="B1076" s="11" t="str">
        <f>UPPER(TEXT(TblMovi[[#This Row],[Data]],"MMM"))</f>
        <v>DEZ</v>
      </c>
      <c r="C1076" s="1" t="str">
        <f>TEXT(TblMovi[[#This Row],[Data]],"aaaa")</f>
        <v>2023</v>
      </c>
      <c r="D1076" s="1" t="s">
        <v>21</v>
      </c>
      <c r="E1076" s="1" t="s">
        <v>74</v>
      </c>
      <c r="F1076" s="1">
        <v>5</v>
      </c>
    </row>
    <row r="1077" spans="1:6" x14ac:dyDescent="0.25">
      <c r="A1077" s="11">
        <v>45289</v>
      </c>
      <c r="B1077" s="11" t="str">
        <f>UPPER(TEXT(TblMovi[[#This Row],[Data]],"MMM"))</f>
        <v>DEZ</v>
      </c>
      <c r="C1077" s="1" t="str">
        <f>TEXT(TblMovi[[#This Row],[Data]],"aaaa")</f>
        <v>2023</v>
      </c>
      <c r="D1077" s="1" t="s">
        <v>21</v>
      </c>
      <c r="E1077" s="1" t="s">
        <v>2</v>
      </c>
      <c r="F1077" s="1">
        <v>1</v>
      </c>
    </row>
    <row r="1078" spans="1:6" x14ac:dyDescent="0.25">
      <c r="A1078" s="11">
        <v>45289</v>
      </c>
      <c r="B1078" s="11" t="str">
        <f>UPPER(TEXT(TblMovi[[#This Row],[Data]],"MMM"))</f>
        <v>DEZ</v>
      </c>
      <c r="C1078" s="1" t="str">
        <f>TEXT(TblMovi[[#This Row],[Data]],"aaaa")</f>
        <v>2023</v>
      </c>
      <c r="D1078" s="1" t="s">
        <v>21</v>
      </c>
      <c r="E1078" s="1" t="s">
        <v>319</v>
      </c>
      <c r="F1078" s="1">
        <v>1</v>
      </c>
    </row>
    <row r="1079" spans="1:6" x14ac:dyDescent="0.25">
      <c r="A1079" s="11">
        <v>45289</v>
      </c>
      <c r="B1079" s="11" t="str">
        <f>UPPER(TEXT(TblMovi[[#This Row],[Data]],"MMM"))</f>
        <v>DEZ</v>
      </c>
      <c r="C1079" s="1" t="str">
        <f>TEXT(TblMovi[[#This Row],[Data]],"aaaa")</f>
        <v>2023</v>
      </c>
      <c r="D1079" s="1" t="s">
        <v>21</v>
      </c>
      <c r="E1079" s="1" t="s">
        <v>14</v>
      </c>
      <c r="F1079" s="1">
        <v>1</v>
      </c>
    </row>
    <row r="1080" spans="1:6" x14ac:dyDescent="0.25">
      <c r="A1080" s="11">
        <v>45289</v>
      </c>
      <c r="B1080" s="11" t="str">
        <f>UPPER(TEXT(TblMovi[[#This Row],[Data]],"MMM"))</f>
        <v>DEZ</v>
      </c>
      <c r="C1080" s="1" t="str">
        <f>TEXT(TblMovi[[#This Row],[Data]],"aaaa")</f>
        <v>2023</v>
      </c>
      <c r="D1080" s="1" t="s">
        <v>21</v>
      </c>
      <c r="E1080" s="1" t="s">
        <v>27</v>
      </c>
      <c r="F1080" s="1">
        <v>1</v>
      </c>
    </row>
    <row r="1081" spans="1:6" x14ac:dyDescent="0.25">
      <c r="A1081" s="11">
        <v>45289</v>
      </c>
      <c r="B1081" s="11" t="str">
        <f>UPPER(TEXT(TblMovi[[#This Row],[Data]],"MMM"))</f>
        <v>DEZ</v>
      </c>
      <c r="C1081" s="1" t="str">
        <f>TEXT(TblMovi[[#This Row],[Data]],"aaaa")</f>
        <v>2023</v>
      </c>
      <c r="D1081" s="1" t="s">
        <v>21</v>
      </c>
      <c r="E1081" s="1" t="s">
        <v>75</v>
      </c>
      <c r="F1081" s="1">
        <v>3</v>
      </c>
    </row>
    <row r="1082" spans="1:6" x14ac:dyDescent="0.25">
      <c r="A1082" s="11">
        <v>45289</v>
      </c>
      <c r="B1082" s="11" t="str">
        <f>UPPER(TEXT(TblMovi[[#This Row],[Data]],"MMM"))</f>
        <v>DEZ</v>
      </c>
      <c r="C1082" s="1" t="str">
        <f>TEXT(TblMovi[[#This Row],[Data]],"aaaa")</f>
        <v>2023</v>
      </c>
      <c r="D1082" s="1" t="s">
        <v>21</v>
      </c>
      <c r="E1082" s="1" t="s">
        <v>169</v>
      </c>
      <c r="F1082" s="1">
        <v>3</v>
      </c>
    </row>
    <row r="1083" spans="1:6" x14ac:dyDescent="0.25">
      <c r="A1083" s="11">
        <v>45289</v>
      </c>
      <c r="B1083" s="11" t="str">
        <f>UPPER(TEXT(TblMovi[[#This Row],[Data]],"MMM"))</f>
        <v>DEZ</v>
      </c>
      <c r="C1083" s="1" t="str">
        <f>TEXT(TblMovi[[#This Row],[Data]],"aaaa")</f>
        <v>2023</v>
      </c>
      <c r="D1083" s="1" t="s">
        <v>21</v>
      </c>
      <c r="E1083" s="1" t="s">
        <v>304</v>
      </c>
      <c r="F1083" s="1">
        <v>10</v>
      </c>
    </row>
    <row r="1084" spans="1:6" x14ac:dyDescent="0.25">
      <c r="A1084" s="11">
        <v>45289</v>
      </c>
      <c r="B1084" s="11" t="str">
        <f>UPPER(TEXT(TblMovi[[#This Row],[Data]],"MMM"))</f>
        <v>DEZ</v>
      </c>
      <c r="C1084" s="1" t="str">
        <f>TEXT(TblMovi[[#This Row],[Data]],"aaaa")</f>
        <v>2023</v>
      </c>
      <c r="D1084" s="1" t="s">
        <v>21</v>
      </c>
      <c r="E1084" s="1" t="s">
        <v>0</v>
      </c>
      <c r="F1084" s="1">
        <v>2</v>
      </c>
    </row>
    <row r="1085" spans="1:6" x14ac:dyDescent="0.25">
      <c r="A1085" s="11">
        <v>45289</v>
      </c>
      <c r="B1085" s="11" t="str">
        <f>UPPER(TEXT(TblMovi[[#This Row],[Data]],"MMM"))</f>
        <v>DEZ</v>
      </c>
      <c r="C1085" s="1" t="str">
        <f>TEXT(TblMovi[[#This Row],[Data]],"aaaa")</f>
        <v>2023</v>
      </c>
      <c r="D1085" s="1" t="s">
        <v>21</v>
      </c>
      <c r="E1085" s="1" t="s">
        <v>14</v>
      </c>
      <c r="F1085" s="1">
        <v>1</v>
      </c>
    </row>
    <row r="1086" spans="1:6" x14ac:dyDescent="0.25">
      <c r="A1086" s="11">
        <v>45293</v>
      </c>
      <c r="B1086" s="11" t="str">
        <f>UPPER(TEXT(TblMovi[[#This Row],[Data]],"MMM"))</f>
        <v>JAN</v>
      </c>
      <c r="C1086" s="1" t="str">
        <f>TEXT(TblMovi[[#This Row],[Data]],"aaaa")</f>
        <v>2024</v>
      </c>
      <c r="D1086" s="1" t="s">
        <v>21</v>
      </c>
      <c r="E1086" s="1" t="s">
        <v>330</v>
      </c>
      <c r="F1086" s="1">
        <v>1</v>
      </c>
    </row>
    <row r="1087" spans="1:6" x14ac:dyDescent="0.25">
      <c r="A1087" s="11">
        <v>45293</v>
      </c>
      <c r="B1087" s="11" t="str">
        <f>UPPER(TEXT(TblMovi[[#This Row],[Data]],"MMM"))</f>
        <v>JAN</v>
      </c>
      <c r="C1087" s="1" t="str">
        <f>TEXT(TblMovi[[#This Row],[Data]],"aaaa")</f>
        <v>2024</v>
      </c>
      <c r="D1087" s="1" t="s">
        <v>21</v>
      </c>
      <c r="E1087" s="1" t="s">
        <v>14</v>
      </c>
      <c r="F1087" s="1">
        <v>1</v>
      </c>
    </row>
    <row r="1088" spans="1:6" x14ac:dyDescent="0.25">
      <c r="A1088" s="11">
        <v>45293</v>
      </c>
      <c r="B1088" s="11" t="str">
        <f>UPPER(TEXT(TblMovi[[#This Row],[Data]],"MMM"))</f>
        <v>JAN</v>
      </c>
      <c r="C1088" s="1" t="str">
        <f>TEXT(TblMovi[[#This Row],[Data]],"aaaa")</f>
        <v>2024</v>
      </c>
      <c r="D1088" s="1" t="s">
        <v>21</v>
      </c>
      <c r="E1088" s="1" t="s">
        <v>79</v>
      </c>
      <c r="F1088" s="1">
        <v>1</v>
      </c>
    </row>
    <row r="1089" spans="1:6" x14ac:dyDescent="0.25">
      <c r="A1089" s="11">
        <v>45293</v>
      </c>
      <c r="B1089" s="11" t="str">
        <f>UPPER(TEXT(TblMovi[[#This Row],[Data]],"MMM"))</f>
        <v>JAN</v>
      </c>
      <c r="C1089" s="1" t="str">
        <f>TEXT(TblMovi[[#This Row],[Data]],"aaaa")</f>
        <v>2024</v>
      </c>
      <c r="D1089" s="1" t="s">
        <v>21</v>
      </c>
      <c r="E1089" s="1" t="s">
        <v>352</v>
      </c>
      <c r="F1089" s="1">
        <v>1</v>
      </c>
    </row>
    <row r="1090" spans="1:6" x14ac:dyDescent="0.25">
      <c r="A1090" s="11">
        <v>45293</v>
      </c>
      <c r="B1090" s="11" t="str">
        <f>UPPER(TEXT(TblMovi[[#This Row],[Data]],"MMM"))</f>
        <v>JAN</v>
      </c>
      <c r="C1090" s="1" t="str">
        <f>TEXT(TblMovi[[#This Row],[Data]],"aaaa")</f>
        <v>2024</v>
      </c>
      <c r="D1090" s="1" t="s">
        <v>21</v>
      </c>
      <c r="E1090" s="1" t="s">
        <v>27</v>
      </c>
      <c r="F1090" s="1">
        <v>1</v>
      </c>
    </row>
    <row r="1091" spans="1:6" x14ac:dyDescent="0.25">
      <c r="A1091" s="11">
        <v>45293</v>
      </c>
      <c r="B1091" s="11" t="str">
        <f>UPPER(TEXT(TblMovi[[#This Row],[Data]],"MMM"))</f>
        <v>JAN</v>
      </c>
      <c r="C1091" s="1" t="str">
        <f>TEXT(TblMovi[[#This Row],[Data]],"aaaa")</f>
        <v>2024</v>
      </c>
      <c r="D1091" s="1" t="s">
        <v>21</v>
      </c>
      <c r="E1091" s="1" t="s">
        <v>387</v>
      </c>
      <c r="F1091" s="1">
        <v>1</v>
      </c>
    </row>
    <row r="1092" spans="1:6" x14ac:dyDescent="0.25">
      <c r="A1092" s="11">
        <v>45293</v>
      </c>
      <c r="B1092" s="11" t="str">
        <f>UPPER(TEXT(TblMovi[[#This Row],[Data]],"MMM"))</f>
        <v>JAN</v>
      </c>
      <c r="C1092" s="1" t="str">
        <f>TEXT(TblMovi[[#This Row],[Data]],"aaaa")</f>
        <v>2024</v>
      </c>
      <c r="D1092" s="1" t="s">
        <v>21</v>
      </c>
      <c r="E1092" s="1" t="s">
        <v>14</v>
      </c>
      <c r="F1092" s="1">
        <v>1</v>
      </c>
    </row>
    <row r="1093" spans="1:6" x14ac:dyDescent="0.25">
      <c r="A1093" s="11">
        <v>45293</v>
      </c>
      <c r="B1093" s="11" t="str">
        <f>UPPER(TEXT(TblMovi[[#This Row],[Data]],"MMM"))</f>
        <v>JAN</v>
      </c>
      <c r="C1093" s="1" t="str">
        <f>TEXT(TblMovi[[#This Row],[Data]],"aaaa")</f>
        <v>2024</v>
      </c>
      <c r="D1093" s="1" t="s">
        <v>21</v>
      </c>
      <c r="E1093" s="1" t="s">
        <v>79</v>
      </c>
      <c r="F1093" s="1">
        <v>1</v>
      </c>
    </row>
    <row r="1094" spans="1:6" x14ac:dyDescent="0.25">
      <c r="A1094" s="11">
        <v>45293</v>
      </c>
      <c r="B1094" s="11" t="str">
        <f>UPPER(TEXT(TblMovi[[#This Row],[Data]],"MMM"))</f>
        <v>JAN</v>
      </c>
      <c r="C1094" s="1" t="str">
        <f>TEXT(TblMovi[[#This Row],[Data]],"aaaa")</f>
        <v>2024</v>
      </c>
      <c r="D1094" s="1" t="s">
        <v>21</v>
      </c>
      <c r="E1094" s="1" t="s">
        <v>352</v>
      </c>
      <c r="F1094" s="1">
        <v>3</v>
      </c>
    </row>
    <row r="1095" spans="1:6" x14ac:dyDescent="0.25">
      <c r="A1095" s="11">
        <v>45294</v>
      </c>
      <c r="B1095" s="11" t="str">
        <f>UPPER(TEXT(TblMovi[[#This Row],[Data]],"MMM"))</f>
        <v>JAN</v>
      </c>
      <c r="C1095" s="1" t="str">
        <f>TEXT(TblMovi[[#This Row],[Data]],"aaaa")</f>
        <v>2024</v>
      </c>
      <c r="D1095" s="1" t="s">
        <v>21</v>
      </c>
      <c r="E1095" s="1" t="s">
        <v>0</v>
      </c>
      <c r="F1095" s="1">
        <v>1</v>
      </c>
    </row>
    <row r="1096" spans="1:6" x14ac:dyDescent="0.25">
      <c r="A1096" s="11">
        <v>45294</v>
      </c>
      <c r="B1096" s="11" t="str">
        <f>UPPER(TEXT(TblMovi[[#This Row],[Data]],"MMM"))</f>
        <v>JAN</v>
      </c>
      <c r="C1096" s="1" t="str">
        <f>TEXT(TblMovi[[#This Row],[Data]],"aaaa")</f>
        <v>2024</v>
      </c>
      <c r="D1096" s="1" t="s">
        <v>21</v>
      </c>
      <c r="E1096" s="1" t="s">
        <v>1</v>
      </c>
      <c r="F1096" s="1">
        <v>1</v>
      </c>
    </row>
    <row r="1097" spans="1:6" x14ac:dyDescent="0.25">
      <c r="A1097" s="11">
        <v>45294</v>
      </c>
      <c r="B1097" s="11" t="str">
        <f>UPPER(TEXT(TblMovi[[#This Row],[Data]],"MMM"))</f>
        <v>JAN</v>
      </c>
      <c r="C1097" s="1" t="str">
        <f>TEXT(TblMovi[[#This Row],[Data]],"aaaa")</f>
        <v>2024</v>
      </c>
      <c r="D1097" s="1" t="s">
        <v>21</v>
      </c>
      <c r="E1097" s="1" t="s">
        <v>330</v>
      </c>
      <c r="F1097" s="1">
        <v>1</v>
      </c>
    </row>
    <row r="1098" spans="1:6" x14ac:dyDescent="0.25">
      <c r="A1098" s="11">
        <v>45294</v>
      </c>
      <c r="B1098" s="11" t="str">
        <f>UPPER(TEXT(TblMovi[[#This Row],[Data]],"MMM"))</f>
        <v>JAN</v>
      </c>
      <c r="C1098" s="1" t="str">
        <f>TEXT(TblMovi[[#This Row],[Data]],"aaaa")</f>
        <v>2024</v>
      </c>
      <c r="D1098" s="1" t="s">
        <v>21</v>
      </c>
      <c r="E1098" s="1" t="s">
        <v>27</v>
      </c>
      <c r="F1098" s="1">
        <v>1</v>
      </c>
    </row>
    <row r="1099" spans="1:6" x14ac:dyDescent="0.25">
      <c r="A1099" s="11">
        <v>45294</v>
      </c>
      <c r="B1099" s="11" t="str">
        <f>UPPER(TEXT(TblMovi[[#This Row],[Data]],"MMM"))</f>
        <v>JAN</v>
      </c>
      <c r="C1099" s="1" t="str">
        <f>TEXT(TblMovi[[#This Row],[Data]],"aaaa")</f>
        <v>2024</v>
      </c>
      <c r="D1099" s="1" t="s">
        <v>21</v>
      </c>
      <c r="E1099" s="1" t="s">
        <v>93</v>
      </c>
      <c r="F1099" s="1">
        <v>1</v>
      </c>
    </row>
    <row r="1100" spans="1:6" x14ac:dyDescent="0.25">
      <c r="A1100" s="11">
        <v>45294</v>
      </c>
      <c r="B1100" s="11" t="str">
        <f>UPPER(TEXT(TblMovi[[#This Row],[Data]],"MMM"))</f>
        <v>JAN</v>
      </c>
      <c r="C1100" s="1" t="str">
        <f>TEXT(TblMovi[[#This Row],[Data]],"aaaa")</f>
        <v>2024</v>
      </c>
      <c r="D1100" s="1" t="s">
        <v>21</v>
      </c>
      <c r="E1100" s="1" t="s">
        <v>79</v>
      </c>
      <c r="F1100" s="1">
        <v>1</v>
      </c>
    </row>
    <row r="1101" spans="1:6" x14ac:dyDescent="0.25">
      <c r="A1101" s="11">
        <v>45294</v>
      </c>
      <c r="B1101" s="11" t="str">
        <f>UPPER(TEXT(TblMovi[[#This Row],[Data]],"MMM"))</f>
        <v>JAN</v>
      </c>
      <c r="C1101" s="1" t="str">
        <f>TEXT(TblMovi[[#This Row],[Data]],"aaaa")</f>
        <v>2024</v>
      </c>
      <c r="D1101" s="1" t="s">
        <v>21</v>
      </c>
      <c r="E1101" s="1" t="s">
        <v>2</v>
      </c>
      <c r="F1101" s="1">
        <v>1</v>
      </c>
    </row>
    <row r="1102" spans="1:6" x14ac:dyDescent="0.25">
      <c r="A1102" s="11">
        <v>45294</v>
      </c>
      <c r="B1102" s="11" t="str">
        <f>UPPER(TEXT(TblMovi[[#This Row],[Data]],"MMM"))</f>
        <v>JAN</v>
      </c>
      <c r="C1102" s="1" t="str">
        <f>TEXT(TblMovi[[#This Row],[Data]],"aaaa")</f>
        <v>2024</v>
      </c>
      <c r="D1102" s="1" t="s">
        <v>21</v>
      </c>
      <c r="E1102" s="1" t="s">
        <v>1</v>
      </c>
      <c r="F1102" s="1">
        <v>1</v>
      </c>
    </row>
    <row r="1103" spans="1:6" x14ac:dyDescent="0.25">
      <c r="A1103" s="11">
        <v>45294</v>
      </c>
      <c r="B1103" s="11" t="str">
        <f>UPPER(TEXT(TblMovi[[#This Row],[Data]],"MMM"))</f>
        <v>JAN</v>
      </c>
      <c r="C1103" s="1" t="str">
        <f>TEXT(TblMovi[[#This Row],[Data]],"aaaa")</f>
        <v>2024</v>
      </c>
      <c r="D1103" s="1" t="s">
        <v>21</v>
      </c>
      <c r="E1103" s="1" t="s">
        <v>339</v>
      </c>
      <c r="F1103" s="1">
        <v>1</v>
      </c>
    </row>
    <row r="1104" spans="1:6" x14ac:dyDescent="0.25">
      <c r="A1104" s="11">
        <v>45294</v>
      </c>
      <c r="B1104" s="11" t="str">
        <f>UPPER(TEXT(TblMovi[[#This Row],[Data]],"MMM"))</f>
        <v>JAN</v>
      </c>
      <c r="C1104" s="1" t="str">
        <f>TEXT(TblMovi[[#This Row],[Data]],"aaaa")</f>
        <v>2024</v>
      </c>
      <c r="D1104" s="1" t="s">
        <v>21</v>
      </c>
      <c r="E1104" s="1" t="s">
        <v>1</v>
      </c>
      <c r="F1104" s="1">
        <v>1</v>
      </c>
    </row>
    <row r="1105" spans="1:6" x14ac:dyDescent="0.25">
      <c r="A1105" s="11">
        <v>45294</v>
      </c>
      <c r="B1105" s="11" t="str">
        <f>UPPER(TEXT(TblMovi[[#This Row],[Data]],"MMM"))</f>
        <v>JAN</v>
      </c>
      <c r="C1105" s="1" t="str">
        <f>TEXT(TblMovi[[#This Row],[Data]],"aaaa")</f>
        <v>2024</v>
      </c>
      <c r="D1105" s="1" t="s">
        <v>21</v>
      </c>
      <c r="E1105" s="1" t="s">
        <v>0</v>
      </c>
      <c r="F1105" s="1">
        <v>1</v>
      </c>
    </row>
    <row r="1106" spans="1:6" x14ac:dyDescent="0.25">
      <c r="A1106" s="11">
        <v>45294</v>
      </c>
      <c r="B1106" s="11" t="str">
        <f>UPPER(TEXT(TblMovi[[#This Row],[Data]],"MMM"))</f>
        <v>JAN</v>
      </c>
      <c r="C1106" s="1" t="str">
        <f>TEXT(TblMovi[[#This Row],[Data]],"aaaa")</f>
        <v>2024</v>
      </c>
      <c r="D1106" s="1" t="s">
        <v>21</v>
      </c>
      <c r="E1106" s="1" t="s">
        <v>74</v>
      </c>
      <c r="F1106" s="1">
        <v>5</v>
      </c>
    </row>
    <row r="1107" spans="1:6" x14ac:dyDescent="0.25">
      <c r="A1107" s="11">
        <v>45294</v>
      </c>
      <c r="B1107" s="11" t="str">
        <f>UPPER(TEXT(TblMovi[[#This Row],[Data]],"MMM"))</f>
        <v>JAN</v>
      </c>
      <c r="C1107" s="1" t="str">
        <f>TEXT(TblMovi[[#This Row],[Data]],"aaaa")</f>
        <v>2024</v>
      </c>
      <c r="D1107" s="1" t="s">
        <v>21</v>
      </c>
      <c r="E1107" s="1" t="s">
        <v>75</v>
      </c>
      <c r="F1107" s="1">
        <v>5</v>
      </c>
    </row>
    <row r="1108" spans="1:6" x14ac:dyDescent="0.25">
      <c r="A1108" s="11">
        <v>45294</v>
      </c>
      <c r="B1108" s="11" t="str">
        <f>UPPER(TEXT(TblMovi[[#This Row],[Data]],"MMM"))</f>
        <v>JAN</v>
      </c>
      <c r="C1108" s="1" t="str">
        <f>TEXT(TblMovi[[#This Row],[Data]],"aaaa")</f>
        <v>2024</v>
      </c>
      <c r="D1108" s="1" t="s">
        <v>21</v>
      </c>
      <c r="E1108" s="1" t="s">
        <v>75</v>
      </c>
      <c r="F1108" s="1">
        <v>5</v>
      </c>
    </row>
    <row r="1109" spans="1:6" x14ac:dyDescent="0.25">
      <c r="A1109" s="11">
        <v>45294</v>
      </c>
      <c r="B1109" s="11" t="str">
        <f>UPPER(TEXT(TblMovi[[#This Row],[Data]],"MMM"))</f>
        <v>JAN</v>
      </c>
      <c r="C1109" s="1" t="str">
        <f>TEXT(TblMovi[[#This Row],[Data]],"aaaa")</f>
        <v>2024</v>
      </c>
      <c r="D1109" s="1" t="s">
        <v>21</v>
      </c>
      <c r="E1109" s="1" t="s">
        <v>14</v>
      </c>
      <c r="F1109" s="1">
        <v>1</v>
      </c>
    </row>
    <row r="1110" spans="1:6" x14ac:dyDescent="0.25">
      <c r="A1110" s="11">
        <v>45294</v>
      </c>
      <c r="B1110" s="11" t="str">
        <f>UPPER(TEXT(TblMovi[[#This Row],[Data]],"MMM"))</f>
        <v>JAN</v>
      </c>
      <c r="C1110" s="1" t="str">
        <f>TEXT(TblMovi[[#This Row],[Data]],"aaaa")</f>
        <v>2024</v>
      </c>
      <c r="D1110" s="1" t="s">
        <v>21</v>
      </c>
      <c r="E1110" s="1" t="s">
        <v>93</v>
      </c>
      <c r="F1110" s="1">
        <v>1</v>
      </c>
    </row>
    <row r="1111" spans="1:6" x14ac:dyDescent="0.25">
      <c r="A1111" s="11">
        <v>45294</v>
      </c>
      <c r="B1111" s="11" t="str">
        <f>UPPER(TEXT(TblMovi[[#This Row],[Data]],"MMM"))</f>
        <v>JAN</v>
      </c>
      <c r="C1111" s="1" t="str">
        <f>TEXT(TblMovi[[#This Row],[Data]],"aaaa")</f>
        <v>2024</v>
      </c>
      <c r="D1111" s="1" t="s">
        <v>21</v>
      </c>
      <c r="E1111" s="1" t="s">
        <v>79</v>
      </c>
      <c r="F1111" s="1">
        <v>1</v>
      </c>
    </row>
    <row r="1112" spans="1:6" x14ac:dyDescent="0.25">
      <c r="A1112" s="11">
        <v>45294</v>
      </c>
      <c r="B1112" s="11" t="str">
        <f>UPPER(TEXT(TblMovi[[#This Row],[Data]],"MMM"))</f>
        <v>JAN</v>
      </c>
      <c r="C1112" s="1" t="str">
        <f>TEXT(TblMovi[[#This Row],[Data]],"aaaa")</f>
        <v>2024</v>
      </c>
      <c r="D1112" s="1" t="s">
        <v>21</v>
      </c>
      <c r="E1112" s="1" t="s">
        <v>95</v>
      </c>
      <c r="F1112" s="1">
        <v>10</v>
      </c>
    </row>
    <row r="1113" spans="1:6" x14ac:dyDescent="0.25">
      <c r="A1113" s="11">
        <v>45294</v>
      </c>
      <c r="B1113" s="11" t="str">
        <f>UPPER(TEXT(TblMovi[[#This Row],[Data]],"MMM"))</f>
        <v>JAN</v>
      </c>
      <c r="C1113" s="1" t="str">
        <f>TEXT(TblMovi[[#This Row],[Data]],"aaaa")</f>
        <v>2024</v>
      </c>
      <c r="D1113" s="1" t="s">
        <v>21</v>
      </c>
      <c r="E1113" s="1" t="s">
        <v>1</v>
      </c>
      <c r="F1113" s="1">
        <v>1</v>
      </c>
    </row>
    <row r="1114" spans="1:6" x14ac:dyDescent="0.25">
      <c r="A1114" s="11">
        <v>45294</v>
      </c>
      <c r="B1114" s="11" t="str">
        <f>UPPER(TEXT(TblMovi[[#This Row],[Data]],"MMM"))</f>
        <v>JAN</v>
      </c>
      <c r="C1114" s="1" t="str">
        <f>TEXT(TblMovi[[#This Row],[Data]],"aaaa")</f>
        <v>2024</v>
      </c>
      <c r="D1114" s="1" t="s">
        <v>21</v>
      </c>
      <c r="E1114" s="1" t="s">
        <v>0</v>
      </c>
      <c r="F1114" s="1">
        <v>1</v>
      </c>
    </row>
    <row r="1115" spans="1:6" x14ac:dyDescent="0.25">
      <c r="A1115" s="11">
        <v>45294</v>
      </c>
      <c r="B1115" s="11" t="str">
        <f>UPPER(TEXT(TblMovi[[#This Row],[Data]],"MMM"))</f>
        <v>JAN</v>
      </c>
      <c r="C1115" s="1" t="str">
        <f>TEXT(TblMovi[[#This Row],[Data]],"aaaa")</f>
        <v>2024</v>
      </c>
      <c r="D1115" s="1" t="s">
        <v>21</v>
      </c>
      <c r="E1115" s="1" t="s">
        <v>2</v>
      </c>
      <c r="F1115" s="1">
        <v>1</v>
      </c>
    </row>
    <row r="1116" spans="1:6" x14ac:dyDescent="0.25">
      <c r="A1116" s="11">
        <v>45294</v>
      </c>
      <c r="B1116" s="11" t="str">
        <f>UPPER(TEXT(TblMovi[[#This Row],[Data]],"MMM"))</f>
        <v>JAN</v>
      </c>
      <c r="C1116" s="1" t="str">
        <f>TEXT(TblMovi[[#This Row],[Data]],"aaaa")</f>
        <v>2024</v>
      </c>
      <c r="D1116" s="1" t="s">
        <v>21</v>
      </c>
      <c r="E1116" s="1" t="s">
        <v>79</v>
      </c>
      <c r="F1116" s="1">
        <v>1</v>
      </c>
    </row>
    <row r="1117" spans="1:6" x14ac:dyDescent="0.25">
      <c r="A1117" s="11">
        <v>45294</v>
      </c>
      <c r="B1117" s="11" t="str">
        <f>UPPER(TEXT(TblMovi[[#This Row],[Data]],"MMM"))</f>
        <v>JAN</v>
      </c>
      <c r="C1117" s="1" t="str">
        <f>TEXT(TblMovi[[#This Row],[Data]],"aaaa")</f>
        <v>2024</v>
      </c>
      <c r="D1117" s="1" t="s">
        <v>21</v>
      </c>
      <c r="E1117" s="1" t="s">
        <v>14</v>
      </c>
      <c r="F1117" s="1">
        <v>1</v>
      </c>
    </row>
    <row r="1118" spans="1:6" x14ac:dyDescent="0.25">
      <c r="A1118" s="11">
        <v>45294</v>
      </c>
      <c r="B1118" s="11" t="str">
        <f>UPPER(TEXT(TblMovi[[#This Row],[Data]],"MMM"))</f>
        <v>JAN</v>
      </c>
      <c r="C1118" s="1" t="str">
        <f>TEXT(TblMovi[[#This Row],[Data]],"aaaa")</f>
        <v>2024</v>
      </c>
      <c r="D1118" s="1" t="s">
        <v>21</v>
      </c>
      <c r="E1118" s="1" t="s">
        <v>74</v>
      </c>
      <c r="F1118" s="1">
        <v>20</v>
      </c>
    </row>
    <row r="1119" spans="1:6" x14ac:dyDescent="0.25">
      <c r="A1119" s="11">
        <v>45294</v>
      </c>
      <c r="B1119" s="11" t="str">
        <f>UPPER(TEXT(TblMovi[[#This Row],[Data]],"MMM"))</f>
        <v>JAN</v>
      </c>
      <c r="C1119" s="1" t="str">
        <f>TEXT(TblMovi[[#This Row],[Data]],"aaaa")</f>
        <v>2024</v>
      </c>
      <c r="D1119" s="1" t="s">
        <v>21</v>
      </c>
      <c r="E1119" s="1" t="s">
        <v>78</v>
      </c>
      <c r="F1119" s="1">
        <v>1</v>
      </c>
    </row>
    <row r="1120" spans="1:6" x14ac:dyDescent="0.25">
      <c r="A1120" s="11">
        <v>45294</v>
      </c>
      <c r="B1120" s="11" t="str">
        <f>UPPER(TEXT(TblMovi[[#This Row],[Data]],"MMM"))</f>
        <v>JAN</v>
      </c>
      <c r="C1120" s="1" t="str">
        <f>TEXT(TblMovi[[#This Row],[Data]],"aaaa")</f>
        <v>2024</v>
      </c>
      <c r="D1120" s="1" t="s">
        <v>21</v>
      </c>
      <c r="E1120" s="1" t="s">
        <v>93</v>
      </c>
      <c r="F1120" s="1">
        <v>1</v>
      </c>
    </row>
    <row r="1121" spans="1:6" x14ac:dyDescent="0.25">
      <c r="A1121" s="11">
        <v>45294</v>
      </c>
      <c r="B1121" s="11" t="str">
        <f>UPPER(TEXT(TblMovi[[#This Row],[Data]],"MMM"))</f>
        <v>JAN</v>
      </c>
      <c r="C1121" s="1" t="str">
        <f>TEXT(TblMovi[[#This Row],[Data]],"aaaa")</f>
        <v>2024</v>
      </c>
      <c r="D1121" s="1" t="s">
        <v>21</v>
      </c>
      <c r="E1121" s="1" t="s">
        <v>319</v>
      </c>
      <c r="F1121" s="1">
        <v>1</v>
      </c>
    </row>
    <row r="1122" spans="1:6" x14ac:dyDescent="0.25">
      <c r="A1122" s="11">
        <v>45294</v>
      </c>
      <c r="B1122" s="11" t="str">
        <f>UPPER(TEXT(TblMovi[[#This Row],[Data]],"MMM"))</f>
        <v>JAN</v>
      </c>
      <c r="C1122" s="1" t="str">
        <f>TEXT(TblMovi[[#This Row],[Data]],"aaaa")</f>
        <v>2024</v>
      </c>
      <c r="D1122" s="1" t="s">
        <v>21</v>
      </c>
      <c r="E1122" s="1" t="s">
        <v>169</v>
      </c>
      <c r="F1122" s="1">
        <v>6</v>
      </c>
    </row>
    <row r="1123" spans="1:6" x14ac:dyDescent="0.25">
      <c r="A1123" s="11">
        <v>45294</v>
      </c>
      <c r="B1123" s="11" t="str">
        <f>UPPER(TEXT(TblMovi[[#This Row],[Data]],"MMM"))</f>
        <v>JAN</v>
      </c>
      <c r="C1123" s="1" t="str">
        <f>TEXT(TblMovi[[#This Row],[Data]],"aaaa")</f>
        <v>2024</v>
      </c>
      <c r="D1123" s="1" t="s">
        <v>21</v>
      </c>
      <c r="E1123" s="1" t="s">
        <v>0</v>
      </c>
      <c r="F1123" s="1">
        <v>1</v>
      </c>
    </row>
    <row r="1124" spans="1:6" x14ac:dyDescent="0.25">
      <c r="A1124" s="11">
        <v>45294</v>
      </c>
      <c r="B1124" s="11" t="str">
        <f>UPPER(TEXT(TblMovi[[#This Row],[Data]],"MMM"))</f>
        <v>JAN</v>
      </c>
      <c r="C1124" s="1" t="str">
        <f>TEXT(TblMovi[[#This Row],[Data]],"aaaa")</f>
        <v>2024</v>
      </c>
      <c r="D1124" s="1" t="s">
        <v>21</v>
      </c>
      <c r="E1124" s="1" t="s">
        <v>1</v>
      </c>
      <c r="F1124" s="1">
        <v>1</v>
      </c>
    </row>
    <row r="1125" spans="1:6" x14ac:dyDescent="0.25">
      <c r="A1125" s="11">
        <v>45294</v>
      </c>
      <c r="B1125" s="11" t="str">
        <f>UPPER(TEXT(TblMovi[[#This Row],[Data]],"MMM"))</f>
        <v>JAN</v>
      </c>
      <c r="C1125" s="1" t="str">
        <f>TEXT(TblMovi[[#This Row],[Data]],"aaaa")</f>
        <v>2024</v>
      </c>
      <c r="D1125" s="1" t="s">
        <v>21</v>
      </c>
      <c r="E1125" s="1" t="s">
        <v>27</v>
      </c>
      <c r="F1125" s="1">
        <v>1</v>
      </c>
    </row>
    <row r="1126" spans="1:6" x14ac:dyDescent="0.25">
      <c r="A1126" s="11">
        <v>45295</v>
      </c>
      <c r="B1126" s="11" t="str">
        <f>UPPER(TEXT(TblMovi[[#This Row],[Data]],"MMM"))</f>
        <v>JAN</v>
      </c>
      <c r="C1126" s="1" t="str">
        <f>TEXT(TblMovi[[#This Row],[Data]],"aaaa")</f>
        <v>2024</v>
      </c>
      <c r="D1126" s="1" t="s">
        <v>21</v>
      </c>
      <c r="E1126" s="1" t="s">
        <v>95</v>
      </c>
      <c r="F1126" s="1">
        <v>5</v>
      </c>
    </row>
    <row r="1127" spans="1:6" x14ac:dyDescent="0.25">
      <c r="A1127" s="11">
        <v>45295</v>
      </c>
      <c r="B1127" s="11" t="str">
        <f>UPPER(TEXT(TblMovi[[#This Row],[Data]],"MMM"))</f>
        <v>JAN</v>
      </c>
      <c r="C1127" s="1" t="str">
        <f>TEXT(TblMovi[[#This Row],[Data]],"aaaa")</f>
        <v>2024</v>
      </c>
      <c r="D1127" s="1" t="s">
        <v>21</v>
      </c>
      <c r="E1127" s="1" t="s">
        <v>85</v>
      </c>
      <c r="F1127" s="1">
        <v>1</v>
      </c>
    </row>
    <row r="1128" spans="1:6" x14ac:dyDescent="0.25">
      <c r="A1128" s="11">
        <v>45295</v>
      </c>
      <c r="B1128" s="11" t="str">
        <f>UPPER(TEXT(TblMovi[[#This Row],[Data]],"MMM"))</f>
        <v>JAN</v>
      </c>
      <c r="C1128" s="1" t="str">
        <f>TEXT(TblMovi[[#This Row],[Data]],"aaaa")</f>
        <v>2024</v>
      </c>
      <c r="D1128" s="1" t="s">
        <v>21</v>
      </c>
      <c r="E1128" s="1" t="s">
        <v>94</v>
      </c>
      <c r="F1128" s="1">
        <v>1</v>
      </c>
    </row>
    <row r="1129" spans="1:6" x14ac:dyDescent="0.25">
      <c r="A1129" s="11">
        <v>45295</v>
      </c>
      <c r="B1129" s="11" t="str">
        <f>UPPER(TEXT(TblMovi[[#This Row],[Data]],"MMM"))</f>
        <v>JAN</v>
      </c>
      <c r="C1129" s="1" t="str">
        <f>TEXT(TblMovi[[#This Row],[Data]],"aaaa")</f>
        <v>2024</v>
      </c>
      <c r="D1129" s="1" t="s">
        <v>21</v>
      </c>
      <c r="E1129" s="1" t="s">
        <v>352</v>
      </c>
      <c r="F1129" s="1">
        <v>5</v>
      </c>
    </row>
    <row r="1130" spans="1:6" x14ac:dyDescent="0.25">
      <c r="A1130" s="11">
        <v>45295</v>
      </c>
      <c r="B1130" s="11" t="str">
        <f>UPPER(TEXT(TblMovi[[#This Row],[Data]],"MMM"))</f>
        <v>JAN</v>
      </c>
      <c r="C1130" s="1" t="str">
        <f>TEXT(TblMovi[[#This Row],[Data]],"aaaa")</f>
        <v>2024</v>
      </c>
      <c r="D1130" s="1" t="s">
        <v>21</v>
      </c>
      <c r="E1130" s="1" t="s">
        <v>12</v>
      </c>
      <c r="F1130" s="1">
        <v>1</v>
      </c>
    </row>
    <row r="1131" spans="1:6" x14ac:dyDescent="0.25">
      <c r="A1131" s="11">
        <v>45295</v>
      </c>
      <c r="B1131" s="11" t="str">
        <f>UPPER(TEXT(TblMovi[[#This Row],[Data]],"MMM"))</f>
        <v>JAN</v>
      </c>
      <c r="C1131" s="1" t="str">
        <f>TEXT(TblMovi[[#This Row],[Data]],"aaaa")</f>
        <v>2024</v>
      </c>
      <c r="D1131" s="1" t="s">
        <v>21</v>
      </c>
      <c r="E1131" s="1" t="s">
        <v>86</v>
      </c>
      <c r="F1131" s="1">
        <v>1</v>
      </c>
    </row>
    <row r="1132" spans="1:6" x14ac:dyDescent="0.25">
      <c r="A1132" s="11">
        <v>45296</v>
      </c>
      <c r="B1132" s="11" t="str">
        <f>UPPER(TEXT(TblMovi[[#This Row],[Data]],"MMM"))</f>
        <v>JAN</v>
      </c>
      <c r="C1132" s="1" t="str">
        <f>TEXT(TblMovi[[#This Row],[Data]],"aaaa")</f>
        <v>2024</v>
      </c>
      <c r="D1132" s="1" t="s">
        <v>21</v>
      </c>
      <c r="E1132" s="1" t="s">
        <v>14</v>
      </c>
      <c r="F1132" s="1">
        <v>4</v>
      </c>
    </row>
    <row r="1133" spans="1:6" x14ac:dyDescent="0.25">
      <c r="A1133" s="11">
        <v>45296</v>
      </c>
      <c r="B1133" s="11" t="str">
        <f>UPPER(TEXT(TblMovi[[#This Row],[Data]],"MMM"))</f>
        <v>JAN</v>
      </c>
      <c r="C1133" s="1" t="str">
        <f>TEXT(TblMovi[[#This Row],[Data]],"aaaa")</f>
        <v>2024</v>
      </c>
      <c r="D1133" s="1" t="s">
        <v>21</v>
      </c>
      <c r="E1133" s="1" t="s">
        <v>12</v>
      </c>
      <c r="F1133" s="1">
        <v>1</v>
      </c>
    </row>
    <row r="1134" spans="1:6" x14ac:dyDescent="0.25">
      <c r="A1134" s="11">
        <v>45296</v>
      </c>
      <c r="B1134" s="11" t="str">
        <f>UPPER(TEXT(TblMovi[[#This Row],[Data]],"MMM"))</f>
        <v>JAN</v>
      </c>
      <c r="C1134" s="1" t="str">
        <f>TEXT(TblMovi[[#This Row],[Data]],"aaaa")</f>
        <v>2024</v>
      </c>
      <c r="D1134" s="1" t="s">
        <v>21</v>
      </c>
      <c r="E1134" s="1" t="s">
        <v>79</v>
      </c>
      <c r="F1134" s="1">
        <v>1</v>
      </c>
    </row>
    <row r="1135" spans="1:6" x14ac:dyDescent="0.25">
      <c r="A1135" s="11">
        <v>45296</v>
      </c>
      <c r="B1135" s="11" t="str">
        <f>UPPER(TEXT(TblMovi[[#This Row],[Data]],"MMM"))</f>
        <v>JAN</v>
      </c>
      <c r="C1135" s="1" t="str">
        <f>TEXT(TblMovi[[#This Row],[Data]],"aaaa")</f>
        <v>2024</v>
      </c>
      <c r="D1135" s="1" t="s">
        <v>21</v>
      </c>
      <c r="E1135" s="1" t="s">
        <v>2</v>
      </c>
      <c r="F1135" s="1">
        <v>1</v>
      </c>
    </row>
    <row r="1136" spans="1:6" x14ac:dyDescent="0.25">
      <c r="A1136" s="11">
        <v>45296</v>
      </c>
      <c r="B1136" s="11" t="str">
        <f>UPPER(TEXT(TblMovi[[#This Row],[Data]],"MMM"))</f>
        <v>JAN</v>
      </c>
      <c r="C1136" s="1" t="str">
        <f>TEXT(TblMovi[[#This Row],[Data]],"aaaa")</f>
        <v>2024</v>
      </c>
      <c r="D1136" s="1" t="s">
        <v>21</v>
      </c>
      <c r="E1136" s="1" t="s">
        <v>93</v>
      </c>
      <c r="F1136" s="1">
        <v>1</v>
      </c>
    </row>
    <row r="1137" spans="1:6" x14ac:dyDescent="0.25">
      <c r="A1137" s="11">
        <v>45299</v>
      </c>
      <c r="B1137" s="11" t="str">
        <f>UPPER(TEXT(TblMovi[[#This Row],[Data]],"MMM"))</f>
        <v>JAN</v>
      </c>
      <c r="C1137" s="1" t="str">
        <f>TEXT(TblMovi[[#This Row],[Data]],"aaaa")</f>
        <v>2024</v>
      </c>
      <c r="D1137" s="1" t="s">
        <v>21</v>
      </c>
      <c r="E1137" s="1" t="s">
        <v>95</v>
      </c>
      <c r="F1137" s="1">
        <v>10</v>
      </c>
    </row>
    <row r="1138" spans="1:6" x14ac:dyDescent="0.25">
      <c r="A1138" s="11">
        <v>45299</v>
      </c>
      <c r="B1138" s="11" t="str">
        <f>UPPER(TEXT(TblMovi[[#This Row],[Data]],"MMM"))</f>
        <v>JAN</v>
      </c>
      <c r="C1138" s="1" t="str">
        <f>TEXT(TblMovi[[#This Row],[Data]],"aaaa")</f>
        <v>2024</v>
      </c>
      <c r="D1138" s="1" t="s">
        <v>21</v>
      </c>
      <c r="E1138" s="1" t="s">
        <v>352</v>
      </c>
      <c r="F1138" s="1">
        <v>3</v>
      </c>
    </row>
    <row r="1139" spans="1:6" x14ac:dyDescent="0.25">
      <c r="A1139" s="11">
        <v>45299</v>
      </c>
      <c r="B1139" s="11" t="str">
        <f>UPPER(TEXT(TblMovi[[#This Row],[Data]],"MMM"))</f>
        <v>JAN</v>
      </c>
      <c r="C1139" s="1" t="str">
        <f>TEXT(TblMovi[[#This Row],[Data]],"aaaa")</f>
        <v>2024</v>
      </c>
      <c r="D1139" s="1" t="s">
        <v>21</v>
      </c>
      <c r="E1139" s="1" t="s">
        <v>79</v>
      </c>
      <c r="F1139" s="1">
        <v>1</v>
      </c>
    </row>
    <row r="1140" spans="1:6" x14ac:dyDescent="0.25">
      <c r="A1140" s="11">
        <v>45299</v>
      </c>
      <c r="B1140" s="11" t="str">
        <f>UPPER(TEXT(TblMovi[[#This Row],[Data]],"MMM"))</f>
        <v>JAN</v>
      </c>
      <c r="C1140" s="1" t="str">
        <f>TEXT(TblMovi[[#This Row],[Data]],"aaaa")</f>
        <v>2024</v>
      </c>
      <c r="D1140" s="1" t="s">
        <v>21</v>
      </c>
      <c r="E1140" s="1" t="s">
        <v>1</v>
      </c>
      <c r="F1140" s="1">
        <v>1</v>
      </c>
    </row>
    <row r="1141" spans="1:6" x14ac:dyDescent="0.25">
      <c r="A1141" s="11">
        <v>45299</v>
      </c>
      <c r="B1141" s="11" t="str">
        <f>UPPER(TEXT(TblMovi[[#This Row],[Data]],"MMM"))</f>
        <v>JAN</v>
      </c>
      <c r="C1141" s="1" t="str">
        <f>TEXT(TblMovi[[#This Row],[Data]],"aaaa")</f>
        <v>2024</v>
      </c>
      <c r="D1141" s="1" t="s">
        <v>21</v>
      </c>
      <c r="E1141" s="1" t="s">
        <v>27</v>
      </c>
      <c r="F1141" s="1">
        <v>1</v>
      </c>
    </row>
    <row r="1142" spans="1:6" x14ac:dyDescent="0.25">
      <c r="A1142" s="11">
        <v>45299</v>
      </c>
      <c r="B1142" s="11" t="str">
        <f>UPPER(TEXT(TblMovi[[#This Row],[Data]],"MMM"))</f>
        <v>JAN</v>
      </c>
      <c r="C1142" s="1" t="str">
        <f>TEXT(TblMovi[[#This Row],[Data]],"aaaa")</f>
        <v>2024</v>
      </c>
      <c r="D1142" s="1" t="s">
        <v>21</v>
      </c>
      <c r="E1142" s="1" t="s">
        <v>0</v>
      </c>
      <c r="F1142" s="1">
        <v>1</v>
      </c>
    </row>
    <row r="1143" spans="1:6" x14ac:dyDescent="0.25">
      <c r="A1143" s="11">
        <v>45299</v>
      </c>
      <c r="B1143" s="11" t="str">
        <f>UPPER(TEXT(TblMovi[[#This Row],[Data]],"MMM"))</f>
        <v>JAN</v>
      </c>
      <c r="C1143" s="1" t="str">
        <f>TEXT(TblMovi[[#This Row],[Data]],"aaaa")</f>
        <v>2024</v>
      </c>
      <c r="D1143" s="1" t="s">
        <v>21</v>
      </c>
      <c r="E1143" s="1" t="s">
        <v>1</v>
      </c>
      <c r="F1143" s="1">
        <v>1</v>
      </c>
    </row>
    <row r="1144" spans="1:6" x14ac:dyDescent="0.25">
      <c r="A1144" s="11">
        <v>45299</v>
      </c>
      <c r="B1144" s="11" t="str">
        <f>UPPER(TEXT(TblMovi[[#This Row],[Data]],"MMM"))</f>
        <v>JAN</v>
      </c>
      <c r="C1144" s="1" t="str">
        <f>TEXT(TblMovi[[#This Row],[Data]],"aaaa")</f>
        <v>2024</v>
      </c>
      <c r="D1144" s="1" t="s">
        <v>21</v>
      </c>
      <c r="E1144" s="1" t="s">
        <v>352</v>
      </c>
      <c r="F1144" s="1">
        <v>1</v>
      </c>
    </row>
    <row r="1145" spans="1:6" x14ac:dyDescent="0.25">
      <c r="A1145" s="11">
        <v>45299</v>
      </c>
      <c r="B1145" s="11" t="str">
        <f>UPPER(TEXT(TblMovi[[#This Row],[Data]],"MMM"))</f>
        <v>JAN</v>
      </c>
      <c r="C1145" s="1" t="str">
        <f>TEXT(TblMovi[[#This Row],[Data]],"aaaa")</f>
        <v>2024</v>
      </c>
      <c r="D1145" s="1" t="s">
        <v>21</v>
      </c>
      <c r="E1145" s="1" t="s">
        <v>14</v>
      </c>
      <c r="F1145" s="1">
        <v>1</v>
      </c>
    </row>
    <row r="1146" spans="1:6" x14ac:dyDescent="0.25">
      <c r="A1146" s="11">
        <v>45299</v>
      </c>
      <c r="B1146" s="11" t="str">
        <f>UPPER(TEXT(TblMovi[[#This Row],[Data]],"MMM"))</f>
        <v>JAN</v>
      </c>
      <c r="C1146" s="1" t="str">
        <f>TEXT(TblMovi[[#This Row],[Data]],"aaaa")</f>
        <v>2024</v>
      </c>
      <c r="D1146" s="1" t="s">
        <v>21</v>
      </c>
      <c r="E1146" s="1" t="s">
        <v>85</v>
      </c>
      <c r="F1146" s="1">
        <v>1</v>
      </c>
    </row>
    <row r="1147" spans="1:6" x14ac:dyDescent="0.25">
      <c r="A1147" s="11">
        <v>45299</v>
      </c>
      <c r="B1147" s="11" t="str">
        <f>UPPER(TEXT(TblMovi[[#This Row],[Data]],"MMM"))</f>
        <v>JAN</v>
      </c>
      <c r="C1147" s="1" t="str">
        <f>TEXT(TblMovi[[#This Row],[Data]],"aaaa")</f>
        <v>2024</v>
      </c>
      <c r="D1147" s="1" t="s">
        <v>21</v>
      </c>
      <c r="E1147" s="1" t="s">
        <v>169</v>
      </c>
      <c r="F1147" s="1">
        <v>4</v>
      </c>
    </row>
    <row r="1148" spans="1:6" x14ac:dyDescent="0.25">
      <c r="A1148" s="11">
        <v>45300</v>
      </c>
      <c r="B1148" s="11" t="str">
        <f>UPPER(TEXT(TblMovi[[#This Row],[Data]],"MMM"))</f>
        <v>JAN</v>
      </c>
      <c r="C1148" s="1" t="str">
        <f>TEXT(TblMovi[[#This Row],[Data]],"aaaa")</f>
        <v>2024</v>
      </c>
      <c r="D1148" s="1" t="s">
        <v>21</v>
      </c>
      <c r="E1148" s="1" t="s">
        <v>78</v>
      </c>
      <c r="F1148" s="1">
        <v>1</v>
      </c>
    </row>
    <row r="1149" spans="1:6" x14ac:dyDescent="0.25">
      <c r="A1149" s="11">
        <v>45300</v>
      </c>
      <c r="B1149" s="11" t="str">
        <f>UPPER(TEXT(TblMovi[[#This Row],[Data]],"MMM"))</f>
        <v>JAN</v>
      </c>
      <c r="C1149" s="1" t="str">
        <f>TEXT(TblMovi[[#This Row],[Data]],"aaaa")</f>
        <v>2024</v>
      </c>
      <c r="D1149" s="1" t="s">
        <v>21</v>
      </c>
      <c r="E1149" s="1" t="s">
        <v>330</v>
      </c>
      <c r="F1149" s="1">
        <v>1</v>
      </c>
    </row>
    <row r="1150" spans="1:6" x14ac:dyDescent="0.25">
      <c r="A1150" s="11">
        <v>45300</v>
      </c>
      <c r="B1150" s="11" t="str">
        <f>UPPER(TEXT(TblMovi[[#This Row],[Data]],"MMM"))</f>
        <v>JAN</v>
      </c>
      <c r="C1150" s="1" t="str">
        <f>TEXT(TblMovi[[#This Row],[Data]],"aaaa")</f>
        <v>2024</v>
      </c>
      <c r="D1150" s="1" t="s">
        <v>21</v>
      </c>
      <c r="E1150" s="1" t="s">
        <v>94</v>
      </c>
      <c r="F1150" s="1">
        <v>1</v>
      </c>
    </row>
    <row r="1151" spans="1:6" x14ac:dyDescent="0.25">
      <c r="A1151" s="11">
        <v>45300</v>
      </c>
      <c r="B1151" s="11" t="str">
        <f>UPPER(TEXT(TblMovi[[#This Row],[Data]],"MMM"))</f>
        <v>JAN</v>
      </c>
      <c r="C1151" s="1" t="str">
        <f>TEXT(TblMovi[[#This Row],[Data]],"aaaa")</f>
        <v>2024</v>
      </c>
      <c r="D1151" s="1" t="s">
        <v>21</v>
      </c>
      <c r="E1151" s="1" t="s">
        <v>14</v>
      </c>
      <c r="F1151" s="1">
        <v>1</v>
      </c>
    </row>
    <row r="1152" spans="1:6" x14ac:dyDescent="0.25">
      <c r="A1152" s="11">
        <v>45300</v>
      </c>
      <c r="B1152" s="11" t="str">
        <f>UPPER(TEXT(TblMovi[[#This Row],[Data]],"MMM"))</f>
        <v>JAN</v>
      </c>
      <c r="C1152" s="1" t="str">
        <f>TEXT(TblMovi[[#This Row],[Data]],"aaaa")</f>
        <v>2024</v>
      </c>
      <c r="D1152" s="1" t="s">
        <v>21</v>
      </c>
      <c r="E1152" s="1" t="s">
        <v>95</v>
      </c>
      <c r="F1152" s="1">
        <v>5</v>
      </c>
    </row>
    <row r="1153" spans="1:6" x14ac:dyDescent="0.25">
      <c r="A1153" s="11">
        <v>45300</v>
      </c>
      <c r="B1153" s="11" t="str">
        <f>UPPER(TEXT(TblMovi[[#This Row],[Data]],"MMM"))</f>
        <v>JAN</v>
      </c>
      <c r="C1153" s="1" t="str">
        <f>TEXT(TblMovi[[#This Row],[Data]],"aaaa")</f>
        <v>2024</v>
      </c>
      <c r="D1153" s="1" t="s">
        <v>21</v>
      </c>
      <c r="E1153" s="1" t="s">
        <v>0</v>
      </c>
      <c r="F1153" s="1">
        <v>1</v>
      </c>
    </row>
    <row r="1154" spans="1:6" x14ac:dyDescent="0.25">
      <c r="A1154" s="11">
        <v>45300</v>
      </c>
      <c r="B1154" s="11" t="str">
        <f>UPPER(TEXT(TblMovi[[#This Row],[Data]],"MMM"))</f>
        <v>JAN</v>
      </c>
      <c r="C1154" s="1" t="str">
        <f>TEXT(TblMovi[[#This Row],[Data]],"aaaa")</f>
        <v>2024</v>
      </c>
      <c r="D1154" s="1" t="s">
        <v>21</v>
      </c>
      <c r="E1154" s="1" t="s">
        <v>92</v>
      </c>
      <c r="F1154" s="1">
        <v>1</v>
      </c>
    </row>
    <row r="1155" spans="1:6" x14ac:dyDescent="0.25">
      <c r="A1155" s="11">
        <v>45300</v>
      </c>
      <c r="B1155" s="11" t="str">
        <f>UPPER(TEXT(TblMovi[[#This Row],[Data]],"MMM"))</f>
        <v>JAN</v>
      </c>
      <c r="C1155" s="1" t="str">
        <f>TEXT(TblMovi[[#This Row],[Data]],"aaaa")</f>
        <v>2024</v>
      </c>
      <c r="D1155" s="1" t="s">
        <v>21</v>
      </c>
      <c r="E1155" s="1" t="s">
        <v>12</v>
      </c>
      <c r="F1155" s="1">
        <v>1</v>
      </c>
    </row>
    <row r="1156" spans="1:6" x14ac:dyDescent="0.25">
      <c r="A1156" s="11">
        <v>45300</v>
      </c>
      <c r="B1156" s="11" t="str">
        <f>UPPER(TEXT(TblMovi[[#This Row],[Data]],"MMM"))</f>
        <v>JAN</v>
      </c>
      <c r="C1156" s="1" t="str">
        <f>TEXT(TblMovi[[#This Row],[Data]],"aaaa")</f>
        <v>2024</v>
      </c>
      <c r="D1156" s="1" t="s">
        <v>21</v>
      </c>
      <c r="E1156" s="1" t="s">
        <v>93</v>
      </c>
      <c r="F1156" s="1">
        <v>1</v>
      </c>
    </row>
    <row r="1157" spans="1:6" x14ac:dyDescent="0.25">
      <c r="A1157" s="11">
        <v>45301</v>
      </c>
      <c r="B1157" s="11" t="str">
        <f>UPPER(TEXT(TblMovi[[#This Row],[Data]],"MMM"))</f>
        <v>JAN</v>
      </c>
      <c r="C1157" s="1" t="str">
        <f>TEXT(TblMovi[[#This Row],[Data]],"aaaa")</f>
        <v>2024</v>
      </c>
      <c r="D1157" s="1" t="s">
        <v>21</v>
      </c>
      <c r="E1157" s="1" t="s">
        <v>352</v>
      </c>
      <c r="F1157" s="1">
        <v>2</v>
      </c>
    </row>
    <row r="1158" spans="1:6" x14ac:dyDescent="0.25">
      <c r="A1158" s="11">
        <v>45301</v>
      </c>
      <c r="B1158" s="11" t="str">
        <f>UPPER(TEXT(TblMovi[[#This Row],[Data]],"MMM"))</f>
        <v>JAN</v>
      </c>
      <c r="C1158" s="1" t="str">
        <f>TEXT(TblMovi[[#This Row],[Data]],"aaaa")</f>
        <v>2024</v>
      </c>
      <c r="D1158" s="1" t="s">
        <v>21</v>
      </c>
      <c r="E1158" s="1" t="s">
        <v>75</v>
      </c>
      <c r="F1158" s="1">
        <v>6</v>
      </c>
    </row>
    <row r="1159" spans="1:6" x14ac:dyDescent="0.25">
      <c r="A1159" s="11">
        <v>45301</v>
      </c>
      <c r="B1159" s="11" t="str">
        <f>UPPER(TEXT(TblMovi[[#This Row],[Data]],"MMM"))</f>
        <v>JAN</v>
      </c>
      <c r="C1159" s="1" t="str">
        <f>TEXT(TblMovi[[#This Row],[Data]],"aaaa")</f>
        <v>2024</v>
      </c>
      <c r="D1159" s="1" t="s">
        <v>21</v>
      </c>
      <c r="E1159" s="1" t="s">
        <v>0</v>
      </c>
      <c r="F1159" s="1">
        <v>1</v>
      </c>
    </row>
    <row r="1160" spans="1:6" x14ac:dyDescent="0.25">
      <c r="A1160" s="11">
        <v>45301</v>
      </c>
      <c r="B1160" s="11" t="str">
        <f>UPPER(TEXT(TblMovi[[#This Row],[Data]],"MMM"))</f>
        <v>JAN</v>
      </c>
      <c r="C1160" s="1" t="str">
        <f>TEXT(TblMovi[[#This Row],[Data]],"aaaa")</f>
        <v>2024</v>
      </c>
      <c r="D1160" s="1" t="s">
        <v>21</v>
      </c>
      <c r="E1160" s="1" t="s">
        <v>79</v>
      </c>
      <c r="F1160" s="1">
        <v>1</v>
      </c>
    </row>
    <row r="1161" spans="1:6" x14ac:dyDescent="0.25">
      <c r="A1161" s="11">
        <v>45301</v>
      </c>
      <c r="B1161" s="11" t="str">
        <f>UPPER(TEXT(TblMovi[[#This Row],[Data]],"MMM"))</f>
        <v>JAN</v>
      </c>
      <c r="C1161" s="1" t="str">
        <f>TEXT(TblMovi[[#This Row],[Data]],"aaaa")</f>
        <v>2024</v>
      </c>
      <c r="D1161" s="1" t="s">
        <v>21</v>
      </c>
      <c r="E1161" s="1" t="s">
        <v>2</v>
      </c>
      <c r="F1161" s="1">
        <v>1</v>
      </c>
    </row>
    <row r="1162" spans="1:6" x14ac:dyDescent="0.25">
      <c r="A1162" s="11">
        <v>45301</v>
      </c>
      <c r="B1162" s="11" t="str">
        <f>UPPER(TEXT(TblMovi[[#This Row],[Data]],"MMM"))</f>
        <v>JAN</v>
      </c>
      <c r="C1162" s="1" t="str">
        <f>TEXT(TblMovi[[#This Row],[Data]],"aaaa")</f>
        <v>2024</v>
      </c>
      <c r="D1162" s="1" t="s">
        <v>21</v>
      </c>
      <c r="E1162" s="1" t="s">
        <v>352</v>
      </c>
      <c r="F1162" s="1">
        <v>2</v>
      </c>
    </row>
    <row r="1163" spans="1:6" x14ac:dyDescent="0.25">
      <c r="A1163" s="11">
        <v>45301</v>
      </c>
      <c r="B1163" s="11" t="str">
        <f>UPPER(TEXT(TblMovi[[#This Row],[Data]],"MMM"))</f>
        <v>JAN</v>
      </c>
      <c r="C1163" s="1" t="str">
        <f>TEXT(TblMovi[[#This Row],[Data]],"aaaa")</f>
        <v>2024</v>
      </c>
      <c r="D1163" s="1" t="s">
        <v>21</v>
      </c>
      <c r="E1163" s="1" t="s">
        <v>9</v>
      </c>
      <c r="F1163" s="1">
        <v>1</v>
      </c>
    </row>
    <row r="1164" spans="1:6" x14ac:dyDescent="0.25">
      <c r="A1164" s="11">
        <v>45301</v>
      </c>
      <c r="B1164" s="11" t="str">
        <f>UPPER(TEXT(TblMovi[[#This Row],[Data]],"MMM"))</f>
        <v>JAN</v>
      </c>
      <c r="C1164" s="1" t="str">
        <f>TEXT(TblMovi[[#This Row],[Data]],"aaaa")</f>
        <v>2024</v>
      </c>
      <c r="D1164" s="1" t="s">
        <v>21</v>
      </c>
      <c r="E1164" s="1" t="s">
        <v>9</v>
      </c>
      <c r="F1164" s="1">
        <v>1</v>
      </c>
    </row>
    <row r="1165" spans="1:6" x14ac:dyDescent="0.25">
      <c r="A1165" s="11">
        <v>45301</v>
      </c>
      <c r="B1165" s="11" t="str">
        <f>UPPER(TEXT(TblMovi[[#This Row],[Data]],"MMM"))</f>
        <v>JAN</v>
      </c>
      <c r="C1165" s="1" t="str">
        <f>TEXT(TblMovi[[#This Row],[Data]],"aaaa")</f>
        <v>2024</v>
      </c>
      <c r="D1165" s="1" t="s">
        <v>21</v>
      </c>
      <c r="E1165" s="1" t="s">
        <v>74</v>
      </c>
      <c r="F1165" s="1">
        <v>10</v>
      </c>
    </row>
    <row r="1166" spans="1:6" x14ac:dyDescent="0.25">
      <c r="A1166" s="11">
        <v>45301</v>
      </c>
      <c r="B1166" s="11" t="str">
        <f>UPPER(TEXT(TblMovi[[#This Row],[Data]],"MMM"))</f>
        <v>JAN</v>
      </c>
      <c r="C1166" s="1" t="str">
        <f>TEXT(TblMovi[[#This Row],[Data]],"aaaa")</f>
        <v>2024</v>
      </c>
      <c r="D1166" s="1" t="s">
        <v>21</v>
      </c>
      <c r="E1166" s="1" t="s">
        <v>79</v>
      </c>
      <c r="F1166" s="1">
        <v>1</v>
      </c>
    </row>
    <row r="1167" spans="1:6" x14ac:dyDescent="0.25">
      <c r="A1167" s="11">
        <v>45301</v>
      </c>
      <c r="B1167" s="11" t="str">
        <f>UPPER(TEXT(TblMovi[[#This Row],[Data]],"MMM"))</f>
        <v>JAN</v>
      </c>
      <c r="C1167" s="1" t="str">
        <f>TEXT(TblMovi[[#This Row],[Data]],"aaaa")</f>
        <v>2024</v>
      </c>
      <c r="D1167" s="1" t="s">
        <v>21</v>
      </c>
      <c r="E1167" s="1" t="s">
        <v>14</v>
      </c>
      <c r="F1167" s="1">
        <v>1</v>
      </c>
    </row>
    <row r="1168" spans="1:6" x14ac:dyDescent="0.25">
      <c r="A1168" s="11">
        <v>45301</v>
      </c>
      <c r="B1168" s="11" t="str">
        <f>UPPER(TEXT(TblMovi[[#This Row],[Data]],"MMM"))</f>
        <v>JAN</v>
      </c>
      <c r="C1168" s="1" t="str">
        <f>TEXT(TblMovi[[#This Row],[Data]],"aaaa")</f>
        <v>2024</v>
      </c>
      <c r="D1168" s="1" t="s">
        <v>21</v>
      </c>
      <c r="E1168" s="1" t="s">
        <v>27</v>
      </c>
      <c r="F1168" s="1">
        <v>5</v>
      </c>
    </row>
    <row r="1169" spans="1:6" x14ac:dyDescent="0.25">
      <c r="A1169" s="11">
        <v>45301</v>
      </c>
      <c r="B1169" s="11" t="str">
        <f>UPPER(TEXT(TblMovi[[#This Row],[Data]],"MMM"))</f>
        <v>JAN</v>
      </c>
      <c r="C1169" s="1" t="str">
        <f>TEXT(TblMovi[[#This Row],[Data]],"aaaa")</f>
        <v>2024</v>
      </c>
      <c r="D1169" s="1" t="s">
        <v>21</v>
      </c>
      <c r="E1169" s="1" t="s">
        <v>1</v>
      </c>
      <c r="F1169" s="1">
        <v>1</v>
      </c>
    </row>
    <row r="1170" spans="1:6" x14ac:dyDescent="0.25">
      <c r="A1170" s="11">
        <v>45302</v>
      </c>
      <c r="B1170" s="11" t="str">
        <f>UPPER(TEXT(TblMovi[[#This Row],[Data]],"MMM"))</f>
        <v>JAN</v>
      </c>
      <c r="C1170" s="1" t="str">
        <f>TEXT(TblMovi[[#This Row],[Data]],"aaaa")</f>
        <v>2024</v>
      </c>
      <c r="D1170" s="1" t="s">
        <v>21</v>
      </c>
      <c r="E1170" s="1" t="s">
        <v>93</v>
      </c>
      <c r="F1170" s="1">
        <v>1</v>
      </c>
    </row>
    <row r="1171" spans="1:6" x14ac:dyDescent="0.25">
      <c r="A1171" s="11">
        <v>45302</v>
      </c>
      <c r="B1171" s="11" t="str">
        <f>UPPER(TEXT(TblMovi[[#This Row],[Data]],"MMM"))</f>
        <v>JAN</v>
      </c>
      <c r="C1171" s="1" t="str">
        <f>TEXT(TblMovi[[#This Row],[Data]],"aaaa")</f>
        <v>2024</v>
      </c>
      <c r="D1171" s="1" t="s">
        <v>21</v>
      </c>
      <c r="E1171" s="1" t="s">
        <v>0</v>
      </c>
      <c r="F1171" s="1">
        <v>1</v>
      </c>
    </row>
    <row r="1172" spans="1:6" x14ac:dyDescent="0.25">
      <c r="A1172" s="11">
        <v>45302</v>
      </c>
      <c r="B1172" s="11" t="str">
        <f>UPPER(TEXT(TblMovi[[#This Row],[Data]],"MMM"))</f>
        <v>JAN</v>
      </c>
      <c r="C1172" s="1" t="str">
        <f>TEXT(TblMovi[[#This Row],[Data]],"aaaa")</f>
        <v>2024</v>
      </c>
      <c r="D1172" s="1" t="s">
        <v>21</v>
      </c>
      <c r="E1172" s="1" t="s">
        <v>0</v>
      </c>
      <c r="F1172" s="1">
        <v>3</v>
      </c>
    </row>
    <row r="1173" spans="1:6" x14ac:dyDescent="0.25">
      <c r="A1173" s="11">
        <v>45302</v>
      </c>
      <c r="B1173" s="11" t="str">
        <f>UPPER(TEXT(TblMovi[[#This Row],[Data]],"MMM"))</f>
        <v>JAN</v>
      </c>
      <c r="C1173" s="1" t="str">
        <f>TEXT(TblMovi[[#This Row],[Data]],"aaaa")</f>
        <v>2024</v>
      </c>
      <c r="D1173" s="1" t="s">
        <v>21</v>
      </c>
      <c r="E1173" s="1" t="s">
        <v>1</v>
      </c>
      <c r="F1173" s="1">
        <v>2</v>
      </c>
    </row>
    <row r="1174" spans="1:6" x14ac:dyDescent="0.25">
      <c r="A1174" s="11">
        <v>45302</v>
      </c>
      <c r="B1174" s="11" t="str">
        <f>UPPER(TEXT(TblMovi[[#This Row],[Data]],"MMM"))</f>
        <v>JAN</v>
      </c>
      <c r="C1174" s="1" t="str">
        <f>TEXT(TblMovi[[#This Row],[Data]],"aaaa")</f>
        <v>2024</v>
      </c>
      <c r="D1174" s="1" t="s">
        <v>21</v>
      </c>
      <c r="E1174" s="1" t="s">
        <v>74</v>
      </c>
      <c r="F1174" s="1">
        <v>20</v>
      </c>
    </row>
    <row r="1175" spans="1:6" x14ac:dyDescent="0.25">
      <c r="A1175" s="11">
        <v>45302</v>
      </c>
      <c r="B1175" s="11" t="str">
        <f>UPPER(TEXT(TblMovi[[#This Row],[Data]],"MMM"))</f>
        <v>JAN</v>
      </c>
      <c r="C1175" s="1" t="str">
        <f>TEXT(TblMovi[[#This Row],[Data]],"aaaa")</f>
        <v>2024</v>
      </c>
      <c r="D1175" s="1" t="s">
        <v>21</v>
      </c>
      <c r="E1175" s="1" t="s">
        <v>12</v>
      </c>
      <c r="F1175" s="1">
        <v>1</v>
      </c>
    </row>
    <row r="1176" spans="1:6" x14ac:dyDescent="0.25">
      <c r="A1176" s="11">
        <v>45302</v>
      </c>
      <c r="B1176" s="11" t="str">
        <f>UPPER(TEXT(TblMovi[[#This Row],[Data]],"MMM"))</f>
        <v>JAN</v>
      </c>
      <c r="C1176" s="1" t="str">
        <f>TEXT(TblMovi[[#This Row],[Data]],"aaaa")</f>
        <v>2024</v>
      </c>
      <c r="D1176" s="1" t="s">
        <v>21</v>
      </c>
      <c r="E1176" s="1" t="s">
        <v>2</v>
      </c>
      <c r="F1176" s="1">
        <v>1</v>
      </c>
    </row>
    <row r="1177" spans="1:6" x14ac:dyDescent="0.25">
      <c r="A1177" s="11">
        <v>45302</v>
      </c>
      <c r="B1177" s="11" t="str">
        <f>UPPER(TEXT(TblMovi[[#This Row],[Data]],"MMM"))</f>
        <v>JAN</v>
      </c>
      <c r="C1177" s="1" t="str">
        <f>TEXT(TblMovi[[#This Row],[Data]],"aaaa")</f>
        <v>2024</v>
      </c>
      <c r="D1177" s="1" t="s">
        <v>21</v>
      </c>
      <c r="E1177" s="1" t="s">
        <v>93</v>
      </c>
      <c r="F1177" s="1">
        <v>1</v>
      </c>
    </row>
    <row r="1178" spans="1:6" x14ac:dyDescent="0.25">
      <c r="A1178" s="11">
        <v>45302</v>
      </c>
      <c r="B1178" s="11" t="str">
        <f>UPPER(TEXT(TblMovi[[#This Row],[Data]],"MMM"))</f>
        <v>JAN</v>
      </c>
      <c r="C1178" s="1" t="str">
        <f>TEXT(TblMovi[[#This Row],[Data]],"aaaa")</f>
        <v>2024</v>
      </c>
      <c r="D1178" s="1" t="s">
        <v>21</v>
      </c>
      <c r="E1178" s="1" t="s">
        <v>169</v>
      </c>
      <c r="F1178" s="1">
        <v>7</v>
      </c>
    </row>
    <row r="1179" spans="1:6" x14ac:dyDescent="0.25">
      <c r="A1179" s="11">
        <v>45302</v>
      </c>
      <c r="B1179" s="11" t="str">
        <f>UPPER(TEXT(TblMovi[[#This Row],[Data]],"MMM"))</f>
        <v>JAN</v>
      </c>
      <c r="C1179" s="1" t="str">
        <f>TEXT(TblMovi[[#This Row],[Data]],"aaaa")</f>
        <v>2024</v>
      </c>
      <c r="D1179" s="1" t="s">
        <v>21</v>
      </c>
      <c r="E1179" s="1" t="s">
        <v>1</v>
      </c>
      <c r="F1179" s="1">
        <v>1</v>
      </c>
    </row>
    <row r="1180" spans="1:6" x14ac:dyDescent="0.25">
      <c r="A1180" s="11">
        <v>45302</v>
      </c>
      <c r="B1180" s="11" t="str">
        <f>UPPER(TEXT(TblMovi[[#This Row],[Data]],"MMM"))</f>
        <v>JAN</v>
      </c>
      <c r="C1180" s="1" t="str">
        <f>TEXT(TblMovi[[#This Row],[Data]],"aaaa")</f>
        <v>2024</v>
      </c>
      <c r="D1180" s="1" t="s">
        <v>21</v>
      </c>
      <c r="E1180" s="1" t="s">
        <v>0</v>
      </c>
      <c r="F1180" s="1">
        <v>1</v>
      </c>
    </row>
    <row r="1181" spans="1:6" x14ac:dyDescent="0.25">
      <c r="A1181" s="11">
        <v>45302</v>
      </c>
      <c r="B1181" s="11" t="str">
        <f>UPPER(TEXT(TblMovi[[#This Row],[Data]],"MMM"))</f>
        <v>JAN</v>
      </c>
      <c r="C1181" s="1" t="str">
        <f>TEXT(TblMovi[[#This Row],[Data]],"aaaa")</f>
        <v>2024</v>
      </c>
      <c r="D1181" s="1" t="s">
        <v>21</v>
      </c>
      <c r="E1181" s="1" t="s">
        <v>1</v>
      </c>
      <c r="F1181" s="1">
        <v>1</v>
      </c>
    </row>
    <row r="1182" spans="1:6" x14ac:dyDescent="0.25">
      <c r="A1182" s="11">
        <v>45302</v>
      </c>
      <c r="B1182" s="11" t="str">
        <f>UPPER(TEXT(TblMovi[[#This Row],[Data]],"MMM"))</f>
        <v>JAN</v>
      </c>
      <c r="C1182" s="1" t="str">
        <f>TEXT(TblMovi[[#This Row],[Data]],"aaaa")</f>
        <v>2024</v>
      </c>
      <c r="D1182" s="1" t="s">
        <v>21</v>
      </c>
      <c r="E1182" s="1" t="s">
        <v>352</v>
      </c>
      <c r="F1182" s="1">
        <v>3</v>
      </c>
    </row>
    <row r="1183" spans="1:6" x14ac:dyDescent="0.25">
      <c r="A1183" s="11">
        <v>45302</v>
      </c>
      <c r="B1183" s="11" t="str">
        <f>UPPER(TEXT(TblMovi[[#This Row],[Data]],"MMM"))</f>
        <v>JAN</v>
      </c>
      <c r="C1183" s="1" t="str">
        <f>TEXT(TblMovi[[#This Row],[Data]],"aaaa")</f>
        <v>2024</v>
      </c>
      <c r="D1183" s="1" t="s">
        <v>21</v>
      </c>
      <c r="E1183" s="1" t="s">
        <v>85</v>
      </c>
      <c r="F1183" s="1">
        <v>1</v>
      </c>
    </row>
    <row r="1184" spans="1:6" x14ac:dyDescent="0.25">
      <c r="A1184" s="11">
        <v>45302</v>
      </c>
      <c r="B1184" s="11" t="str">
        <f>UPPER(TEXT(TblMovi[[#This Row],[Data]],"MMM"))</f>
        <v>JAN</v>
      </c>
      <c r="C1184" s="1" t="str">
        <f>TEXT(TblMovi[[#This Row],[Data]],"aaaa")</f>
        <v>2024</v>
      </c>
      <c r="D1184" s="1" t="s">
        <v>21</v>
      </c>
      <c r="E1184" s="1" t="s">
        <v>27</v>
      </c>
      <c r="F1184" s="1">
        <v>1</v>
      </c>
    </row>
    <row r="1185" spans="1:6" x14ac:dyDescent="0.25">
      <c r="A1185" s="11">
        <v>45302</v>
      </c>
      <c r="B1185" s="11" t="str">
        <f>UPPER(TEXT(TblMovi[[#This Row],[Data]],"MMM"))</f>
        <v>JAN</v>
      </c>
      <c r="C1185" s="1" t="str">
        <f>TEXT(TblMovi[[#This Row],[Data]],"aaaa")</f>
        <v>2024</v>
      </c>
      <c r="D1185" s="1" t="s">
        <v>21</v>
      </c>
      <c r="E1185" s="1" t="s">
        <v>78</v>
      </c>
      <c r="F1185" s="1">
        <v>1</v>
      </c>
    </row>
    <row r="1186" spans="1:6" x14ac:dyDescent="0.25">
      <c r="A1186" s="11">
        <v>45302</v>
      </c>
      <c r="B1186" s="11" t="str">
        <f>UPPER(TEXT(TblMovi[[#This Row],[Data]],"MMM"))</f>
        <v>JAN</v>
      </c>
      <c r="C1186" s="1" t="str">
        <f>TEXT(TblMovi[[#This Row],[Data]],"aaaa")</f>
        <v>2024</v>
      </c>
      <c r="D1186" s="1" t="s">
        <v>21</v>
      </c>
      <c r="E1186" s="1" t="s">
        <v>44</v>
      </c>
      <c r="F1186" s="1">
        <v>1</v>
      </c>
    </row>
    <row r="1187" spans="1:6" x14ac:dyDescent="0.25">
      <c r="A1187" s="11">
        <v>45303</v>
      </c>
      <c r="B1187" s="11" t="str">
        <f>UPPER(TEXT(TblMovi[[#This Row],[Data]],"MMM"))</f>
        <v>JAN</v>
      </c>
      <c r="C1187" s="1" t="str">
        <f>TEXT(TblMovi[[#This Row],[Data]],"aaaa")</f>
        <v>2024</v>
      </c>
      <c r="D1187" s="1" t="s">
        <v>21</v>
      </c>
      <c r="E1187" s="1" t="s">
        <v>106</v>
      </c>
      <c r="F1187" s="1">
        <v>1</v>
      </c>
    </row>
    <row r="1188" spans="1:6" x14ac:dyDescent="0.25">
      <c r="A1188" s="11">
        <v>45303</v>
      </c>
      <c r="B1188" s="11" t="str">
        <f>UPPER(TEXT(TblMovi[[#This Row],[Data]],"MMM"))</f>
        <v>JAN</v>
      </c>
      <c r="C1188" s="1" t="str">
        <f>TEXT(TblMovi[[#This Row],[Data]],"aaaa")</f>
        <v>2024</v>
      </c>
      <c r="D1188" s="1" t="s">
        <v>21</v>
      </c>
      <c r="E1188" s="1" t="s">
        <v>330</v>
      </c>
      <c r="F1188" s="1">
        <v>1</v>
      </c>
    </row>
    <row r="1189" spans="1:6" x14ac:dyDescent="0.25">
      <c r="A1189" s="11">
        <v>45303</v>
      </c>
      <c r="B1189" s="11" t="str">
        <f>UPPER(TEXT(TblMovi[[#This Row],[Data]],"MMM"))</f>
        <v>JAN</v>
      </c>
      <c r="C1189" s="1" t="str">
        <f>TEXT(TblMovi[[#This Row],[Data]],"aaaa")</f>
        <v>2024</v>
      </c>
      <c r="D1189" s="1" t="s">
        <v>21</v>
      </c>
      <c r="E1189" s="1" t="s">
        <v>79</v>
      </c>
      <c r="F1189" s="1">
        <v>2</v>
      </c>
    </row>
    <row r="1190" spans="1:6" x14ac:dyDescent="0.25">
      <c r="A1190" s="11">
        <v>45303</v>
      </c>
      <c r="B1190" s="11" t="str">
        <f>UPPER(TEXT(TblMovi[[#This Row],[Data]],"MMM"))</f>
        <v>JAN</v>
      </c>
      <c r="C1190" s="1" t="str">
        <f>TEXT(TblMovi[[#This Row],[Data]],"aaaa")</f>
        <v>2024</v>
      </c>
      <c r="D1190" s="1" t="s">
        <v>21</v>
      </c>
      <c r="E1190" s="1" t="s">
        <v>27</v>
      </c>
      <c r="F1190" s="1">
        <v>1</v>
      </c>
    </row>
    <row r="1191" spans="1:6" x14ac:dyDescent="0.25">
      <c r="A1191" s="11">
        <v>45303</v>
      </c>
      <c r="B1191" s="11" t="str">
        <f>UPPER(TEXT(TblMovi[[#This Row],[Data]],"MMM"))</f>
        <v>JAN</v>
      </c>
      <c r="C1191" s="1" t="str">
        <f>TEXT(TblMovi[[#This Row],[Data]],"aaaa")</f>
        <v>2024</v>
      </c>
      <c r="D1191" s="1" t="s">
        <v>21</v>
      </c>
      <c r="E1191" s="1" t="s">
        <v>89</v>
      </c>
      <c r="F1191" s="1">
        <v>2</v>
      </c>
    </row>
    <row r="1192" spans="1:6" x14ac:dyDescent="0.25">
      <c r="A1192" s="11">
        <v>45306</v>
      </c>
      <c r="B1192" s="11" t="str">
        <f>UPPER(TEXT(TblMovi[[#This Row],[Data]],"MMM"))</f>
        <v>JAN</v>
      </c>
      <c r="C1192" s="1" t="str">
        <f>TEXT(TblMovi[[#This Row],[Data]],"aaaa")</f>
        <v>2024</v>
      </c>
      <c r="D1192" s="1" t="s">
        <v>21</v>
      </c>
      <c r="E1192" s="1" t="s">
        <v>9</v>
      </c>
      <c r="F1192" s="1">
        <v>1</v>
      </c>
    </row>
    <row r="1193" spans="1:6" x14ac:dyDescent="0.25">
      <c r="A1193" s="11">
        <v>45306</v>
      </c>
      <c r="B1193" s="11" t="str">
        <f>UPPER(TEXT(TblMovi[[#This Row],[Data]],"MMM"))</f>
        <v>JAN</v>
      </c>
      <c r="C1193" s="1" t="str">
        <f>TEXT(TblMovi[[#This Row],[Data]],"aaaa")</f>
        <v>2024</v>
      </c>
      <c r="D1193" s="1" t="s">
        <v>21</v>
      </c>
      <c r="E1193" s="1" t="s">
        <v>304</v>
      </c>
      <c r="F1193" s="1">
        <v>10</v>
      </c>
    </row>
    <row r="1194" spans="1:6" x14ac:dyDescent="0.25">
      <c r="A1194" s="11">
        <v>45307</v>
      </c>
      <c r="B1194" s="11" t="str">
        <f>UPPER(TEXT(TblMovi[[#This Row],[Data]],"MMM"))</f>
        <v>JAN</v>
      </c>
      <c r="C1194" s="1" t="str">
        <f>TEXT(TblMovi[[#This Row],[Data]],"aaaa")</f>
        <v>2024</v>
      </c>
      <c r="D1194" s="1" t="s">
        <v>21</v>
      </c>
      <c r="E1194" s="1" t="s">
        <v>330</v>
      </c>
      <c r="F1194" s="1">
        <v>1</v>
      </c>
    </row>
    <row r="1195" spans="1:6" x14ac:dyDescent="0.25">
      <c r="A1195" s="11">
        <v>45307</v>
      </c>
      <c r="B1195" s="11" t="str">
        <f>UPPER(TEXT(TblMovi[[#This Row],[Data]],"MMM"))</f>
        <v>JAN</v>
      </c>
      <c r="C1195" s="1" t="str">
        <f>TEXT(TblMovi[[#This Row],[Data]],"aaaa")</f>
        <v>2024</v>
      </c>
      <c r="D1195" s="1" t="s">
        <v>21</v>
      </c>
      <c r="E1195" s="1" t="s">
        <v>1</v>
      </c>
      <c r="F1195" s="1">
        <v>1</v>
      </c>
    </row>
    <row r="1196" spans="1:6" x14ac:dyDescent="0.25">
      <c r="A1196" s="11">
        <v>45307</v>
      </c>
      <c r="B1196" s="11" t="str">
        <f>UPPER(TEXT(TblMovi[[#This Row],[Data]],"MMM"))</f>
        <v>JAN</v>
      </c>
      <c r="C1196" s="1" t="str">
        <f>TEXT(TblMovi[[#This Row],[Data]],"aaaa")</f>
        <v>2024</v>
      </c>
      <c r="D1196" s="1" t="s">
        <v>21</v>
      </c>
      <c r="E1196" s="1" t="s">
        <v>85</v>
      </c>
      <c r="F1196" s="1">
        <v>1</v>
      </c>
    </row>
    <row r="1197" spans="1:6" x14ac:dyDescent="0.25">
      <c r="A1197" s="11">
        <v>45307</v>
      </c>
      <c r="B1197" s="11" t="str">
        <f>UPPER(TEXT(TblMovi[[#This Row],[Data]],"MMM"))</f>
        <v>JAN</v>
      </c>
      <c r="C1197" s="1" t="str">
        <f>TEXT(TblMovi[[#This Row],[Data]],"aaaa")</f>
        <v>2024</v>
      </c>
      <c r="D1197" s="1" t="s">
        <v>21</v>
      </c>
      <c r="E1197" s="1" t="s">
        <v>93</v>
      </c>
      <c r="F1197" s="1">
        <v>1</v>
      </c>
    </row>
    <row r="1198" spans="1:6" x14ac:dyDescent="0.25">
      <c r="A1198" s="11">
        <v>45307</v>
      </c>
      <c r="B1198" s="11" t="str">
        <f>UPPER(TEXT(TblMovi[[#This Row],[Data]],"MMM"))</f>
        <v>JAN</v>
      </c>
      <c r="C1198" s="1" t="str">
        <f>TEXT(TblMovi[[#This Row],[Data]],"aaaa")</f>
        <v>2024</v>
      </c>
      <c r="D1198" s="1" t="s">
        <v>21</v>
      </c>
      <c r="E1198" s="1" t="s">
        <v>79</v>
      </c>
      <c r="F1198" s="1">
        <v>1</v>
      </c>
    </row>
    <row r="1199" spans="1:6" x14ac:dyDescent="0.25">
      <c r="A1199" s="11">
        <v>45307</v>
      </c>
      <c r="B1199" s="11" t="str">
        <f>UPPER(TEXT(TblMovi[[#This Row],[Data]],"MMM"))</f>
        <v>JAN</v>
      </c>
      <c r="C1199" s="1" t="str">
        <f>TEXT(TblMovi[[#This Row],[Data]],"aaaa")</f>
        <v>2024</v>
      </c>
      <c r="D1199" s="1" t="s">
        <v>21</v>
      </c>
      <c r="E1199" s="1" t="s">
        <v>330</v>
      </c>
      <c r="F1199" s="1">
        <v>1</v>
      </c>
    </row>
    <row r="1200" spans="1:6" x14ac:dyDescent="0.25">
      <c r="A1200" s="11">
        <v>45307</v>
      </c>
      <c r="B1200" s="11" t="str">
        <f>UPPER(TEXT(TblMovi[[#This Row],[Data]],"MMM"))</f>
        <v>JAN</v>
      </c>
      <c r="C1200" s="1" t="str">
        <f>TEXT(TblMovi[[#This Row],[Data]],"aaaa")</f>
        <v>2024</v>
      </c>
      <c r="D1200" s="1" t="s">
        <v>21</v>
      </c>
      <c r="E1200" s="1" t="s">
        <v>1</v>
      </c>
      <c r="F1200" s="1">
        <v>1</v>
      </c>
    </row>
    <row r="1201" spans="1:6" x14ac:dyDescent="0.25">
      <c r="A1201" s="11">
        <v>45307</v>
      </c>
      <c r="B1201" s="11" t="str">
        <f>UPPER(TEXT(TblMovi[[#This Row],[Data]],"MMM"))</f>
        <v>JAN</v>
      </c>
      <c r="C1201" s="1" t="str">
        <f>TEXT(TblMovi[[#This Row],[Data]],"aaaa")</f>
        <v>2024</v>
      </c>
      <c r="D1201" s="1" t="s">
        <v>21</v>
      </c>
      <c r="E1201" s="1" t="s">
        <v>95</v>
      </c>
      <c r="F1201" s="1">
        <v>15</v>
      </c>
    </row>
    <row r="1202" spans="1:6" x14ac:dyDescent="0.25">
      <c r="A1202" s="11">
        <v>45307</v>
      </c>
      <c r="B1202" s="11" t="str">
        <f>UPPER(TEXT(TblMovi[[#This Row],[Data]],"MMM"))</f>
        <v>JAN</v>
      </c>
      <c r="C1202" s="1" t="str">
        <f>TEXT(TblMovi[[#This Row],[Data]],"aaaa")</f>
        <v>2024</v>
      </c>
      <c r="D1202" s="1" t="s">
        <v>21</v>
      </c>
      <c r="E1202" s="1" t="s">
        <v>92</v>
      </c>
      <c r="F1202" s="1">
        <v>2</v>
      </c>
    </row>
    <row r="1203" spans="1:6" x14ac:dyDescent="0.25">
      <c r="A1203" s="11">
        <v>45307</v>
      </c>
      <c r="B1203" s="11" t="str">
        <f>UPPER(TEXT(TblMovi[[#This Row],[Data]],"MMM"))</f>
        <v>JAN</v>
      </c>
      <c r="C1203" s="1" t="str">
        <f>TEXT(TblMovi[[#This Row],[Data]],"aaaa")</f>
        <v>2024</v>
      </c>
      <c r="D1203" s="1" t="s">
        <v>21</v>
      </c>
      <c r="E1203" s="1" t="s">
        <v>169</v>
      </c>
      <c r="F1203" s="1">
        <v>4</v>
      </c>
    </row>
    <row r="1204" spans="1:6" x14ac:dyDescent="0.25">
      <c r="A1204" s="11">
        <v>45307</v>
      </c>
      <c r="B1204" s="11" t="str">
        <f>UPPER(TEXT(TblMovi[[#This Row],[Data]],"MMM"))</f>
        <v>JAN</v>
      </c>
      <c r="C1204" s="1" t="str">
        <f>TEXT(TblMovi[[#This Row],[Data]],"aaaa")</f>
        <v>2024</v>
      </c>
      <c r="D1204" s="1" t="s">
        <v>21</v>
      </c>
      <c r="E1204" s="1" t="s">
        <v>75</v>
      </c>
      <c r="F1204" s="1">
        <v>2</v>
      </c>
    </row>
    <row r="1205" spans="1:6" x14ac:dyDescent="0.25">
      <c r="A1205" s="11">
        <v>45307</v>
      </c>
      <c r="B1205" s="11" t="str">
        <f>UPPER(TEXT(TblMovi[[#This Row],[Data]],"MMM"))</f>
        <v>JAN</v>
      </c>
      <c r="C1205" s="1" t="str">
        <f>TEXT(TblMovi[[#This Row],[Data]],"aaaa")</f>
        <v>2024</v>
      </c>
      <c r="D1205" s="1" t="s">
        <v>21</v>
      </c>
      <c r="E1205" s="1" t="s">
        <v>318</v>
      </c>
      <c r="F1205" s="1">
        <v>1</v>
      </c>
    </row>
    <row r="1206" spans="1:6" x14ac:dyDescent="0.25">
      <c r="A1206" s="11">
        <v>45307</v>
      </c>
      <c r="B1206" s="11" t="str">
        <f>UPPER(TEXT(TblMovi[[#This Row],[Data]],"MMM"))</f>
        <v>JAN</v>
      </c>
      <c r="C1206" s="1" t="str">
        <f>TEXT(TblMovi[[#This Row],[Data]],"aaaa")</f>
        <v>2024</v>
      </c>
      <c r="D1206" s="1" t="s">
        <v>21</v>
      </c>
      <c r="E1206" s="1" t="s">
        <v>74</v>
      </c>
      <c r="F1206" s="1">
        <v>4</v>
      </c>
    </row>
    <row r="1207" spans="1:6" x14ac:dyDescent="0.25">
      <c r="A1207" s="11">
        <v>45308</v>
      </c>
      <c r="B1207" s="11" t="str">
        <f>UPPER(TEXT(TblMovi[[#This Row],[Data]],"MMM"))</f>
        <v>JAN</v>
      </c>
      <c r="C1207" s="1" t="str">
        <f>TEXT(TblMovi[[#This Row],[Data]],"aaaa")</f>
        <v>2024</v>
      </c>
      <c r="D1207" s="1" t="s">
        <v>20</v>
      </c>
      <c r="E1207" s="1" t="s">
        <v>133</v>
      </c>
      <c r="F1207" s="1">
        <v>4</v>
      </c>
    </row>
    <row r="1208" spans="1:6" x14ac:dyDescent="0.25">
      <c r="A1208" s="11">
        <v>45308</v>
      </c>
      <c r="B1208" s="11" t="str">
        <f>UPPER(TEXT(TblMovi[[#This Row],[Data]],"MMM"))</f>
        <v>JAN</v>
      </c>
      <c r="C1208" s="1" t="str">
        <f>TEXT(TblMovi[[#This Row],[Data]],"aaaa")</f>
        <v>2024</v>
      </c>
      <c r="D1208" s="1" t="s">
        <v>21</v>
      </c>
      <c r="E1208" s="1" t="s">
        <v>330</v>
      </c>
      <c r="F1208" s="1">
        <v>1</v>
      </c>
    </row>
    <row r="1209" spans="1:6" x14ac:dyDescent="0.25">
      <c r="A1209" s="11">
        <v>45308</v>
      </c>
      <c r="B1209" s="11" t="str">
        <f>UPPER(TEXT(TblMovi[[#This Row],[Data]],"MMM"))</f>
        <v>JAN</v>
      </c>
      <c r="C1209" s="1" t="str">
        <f>TEXT(TblMovi[[#This Row],[Data]],"aaaa")</f>
        <v>2024</v>
      </c>
      <c r="D1209" s="1" t="s">
        <v>21</v>
      </c>
      <c r="E1209" s="1" t="s">
        <v>133</v>
      </c>
      <c r="F1209" s="1">
        <v>1</v>
      </c>
    </row>
    <row r="1210" spans="1:6" x14ac:dyDescent="0.25">
      <c r="A1210" s="11">
        <v>45308</v>
      </c>
      <c r="B1210" s="11" t="str">
        <f>UPPER(TEXT(TblMovi[[#This Row],[Data]],"MMM"))</f>
        <v>JAN</v>
      </c>
      <c r="C1210" s="1" t="str">
        <f>TEXT(TblMovi[[#This Row],[Data]],"aaaa")</f>
        <v>2024</v>
      </c>
      <c r="D1210" s="1" t="s">
        <v>21</v>
      </c>
      <c r="E1210" s="1" t="s">
        <v>105</v>
      </c>
      <c r="F1210" s="1">
        <v>1</v>
      </c>
    </row>
    <row r="1211" spans="1:6" x14ac:dyDescent="0.25">
      <c r="A1211" s="11">
        <v>45308</v>
      </c>
      <c r="B1211" s="11" t="str">
        <f>UPPER(TEXT(TblMovi[[#This Row],[Data]],"MMM"))</f>
        <v>JAN</v>
      </c>
      <c r="C1211" s="1" t="str">
        <f>TEXT(TblMovi[[#This Row],[Data]],"aaaa")</f>
        <v>2024</v>
      </c>
      <c r="D1211" s="1" t="s">
        <v>21</v>
      </c>
      <c r="E1211" s="1" t="s">
        <v>75</v>
      </c>
      <c r="F1211" s="1">
        <v>15</v>
      </c>
    </row>
    <row r="1212" spans="1:6" x14ac:dyDescent="0.25">
      <c r="A1212" s="11">
        <v>45308</v>
      </c>
      <c r="B1212" s="11" t="str">
        <f>UPPER(TEXT(TblMovi[[#This Row],[Data]],"MMM"))</f>
        <v>JAN</v>
      </c>
      <c r="C1212" s="1" t="str">
        <f>TEXT(TblMovi[[#This Row],[Data]],"aaaa")</f>
        <v>2024</v>
      </c>
      <c r="D1212" s="1" t="s">
        <v>21</v>
      </c>
      <c r="E1212" s="1" t="s">
        <v>75</v>
      </c>
      <c r="F1212" s="1">
        <v>6</v>
      </c>
    </row>
    <row r="1213" spans="1:6" x14ac:dyDescent="0.25">
      <c r="A1213" s="11">
        <v>45308</v>
      </c>
      <c r="B1213" s="11" t="str">
        <f>UPPER(TEXT(TblMovi[[#This Row],[Data]],"MMM"))</f>
        <v>JAN</v>
      </c>
      <c r="C1213" s="1" t="str">
        <f>TEXT(TblMovi[[#This Row],[Data]],"aaaa")</f>
        <v>2024</v>
      </c>
      <c r="D1213" s="1" t="s">
        <v>21</v>
      </c>
      <c r="E1213" s="1" t="s">
        <v>9</v>
      </c>
      <c r="F1213" s="1">
        <v>1</v>
      </c>
    </row>
    <row r="1214" spans="1:6" x14ac:dyDescent="0.25">
      <c r="A1214" s="11">
        <v>45308</v>
      </c>
      <c r="B1214" s="11" t="str">
        <f>UPPER(TEXT(TblMovi[[#This Row],[Data]],"MMM"))</f>
        <v>JAN</v>
      </c>
      <c r="C1214" s="1" t="str">
        <f>TEXT(TblMovi[[#This Row],[Data]],"aaaa")</f>
        <v>2024</v>
      </c>
      <c r="D1214" s="1" t="s">
        <v>21</v>
      </c>
      <c r="E1214" s="1" t="s">
        <v>330</v>
      </c>
      <c r="F1214" s="1">
        <v>1</v>
      </c>
    </row>
    <row r="1215" spans="1:6" x14ac:dyDescent="0.25">
      <c r="A1215" s="11">
        <v>45308</v>
      </c>
      <c r="B1215" s="11" t="str">
        <f>UPPER(TEXT(TblMovi[[#This Row],[Data]],"MMM"))</f>
        <v>JAN</v>
      </c>
      <c r="C1215" s="1" t="str">
        <f>TEXT(TblMovi[[#This Row],[Data]],"aaaa")</f>
        <v>2024</v>
      </c>
      <c r="D1215" s="1" t="s">
        <v>21</v>
      </c>
      <c r="E1215" s="1" t="s">
        <v>9</v>
      </c>
      <c r="F1215" s="1">
        <v>1</v>
      </c>
    </row>
    <row r="1216" spans="1:6" x14ac:dyDescent="0.25">
      <c r="A1216" s="11">
        <v>45309</v>
      </c>
      <c r="B1216" s="11" t="str">
        <f>UPPER(TEXT(TblMovi[[#This Row],[Data]],"MMM"))</f>
        <v>JAN</v>
      </c>
      <c r="C1216" s="1" t="str">
        <f>TEXT(TblMovi[[#This Row],[Data]],"aaaa")</f>
        <v>2024</v>
      </c>
      <c r="D1216" s="1" t="s">
        <v>21</v>
      </c>
      <c r="E1216" s="1" t="s">
        <v>74</v>
      </c>
      <c r="F1216" s="1">
        <v>15</v>
      </c>
    </row>
    <row r="1217" spans="1:6" x14ac:dyDescent="0.25">
      <c r="A1217" s="11">
        <v>45309</v>
      </c>
      <c r="B1217" s="11" t="str">
        <f>UPPER(TEXT(TblMovi[[#This Row],[Data]],"MMM"))</f>
        <v>JAN</v>
      </c>
      <c r="C1217" s="1" t="str">
        <f>TEXT(TblMovi[[#This Row],[Data]],"aaaa")</f>
        <v>2024</v>
      </c>
      <c r="D1217" s="1" t="s">
        <v>21</v>
      </c>
      <c r="E1217" s="1" t="s">
        <v>78</v>
      </c>
      <c r="F1217" s="1">
        <v>1</v>
      </c>
    </row>
    <row r="1218" spans="1:6" x14ac:dyDescent="0.25">
      <c r="A1218" s="11">
        <v>45309</v>
      </c>
      <c r="B1218" s="11" t="str">
        <f>UPPER(TEXT(TblMovi[[#This Row],[Data]],"MMM"))</f>
        <v>JAN</v>
      </c>
      <c r="C1218" s="1" t="str">
        <f>TEXT(TblMovi[[#This Row],[Data]],"aaaa")</f>
        <v>2024</v>
      </c>
      <c r="D1218" s="1" t="s">
        <v>21</v>
      </c>
      <c r="E1218" s="1" t="s">
        <v>93</v>
      </c>
      <c r="F1218" s="1">
        <v>1</v>
      </c>
    </row>
    <row r="1219" spans="1:6" x14ac:dyDescent="0.25">
      <c r="A1219" s="11">
        <v>45309</v>
      </c>
      <c r="B1219" s="11" t="str">
        <f>UPPER(TEXT(TblMovi[[#This Row],[Data]],"MMM"))</f>
        <v>JAN</v>
      </c>
      <c r="C1219" s="1" t="str">
        <f>TEXT(TblMovi[[#This Row],[Data]],"aaaa")</f>
        <v>2024</v>
      </c>
      <c r="D1219" s="1" t="s">
        <v>21</v>
      </c>
      <c r="E1219" s="1" t="s">
        <v>2</v>
      </c>
      <c r="F1219" s="1">
        <v>1</v>
      </c>
    </row>
    <row r="1220" spans="1:6" x14ac:dyDescent="0.25">
      <c r="A1220" s="11">
        <v>45309</v>
      </c>
      <c r="B1220" s="11" t="str">
        <f>UPPER(TEXT(TblMovi[[#This Row],[Data]],"MMM"))</f>
        <v>JAN</v>
      </c>
      <c r="C1220" s="1" t="str">
        <f>TEXT(TblMovi[[#This Row],[Data]],"aaaa")</f>
        <v>2024</v>
      </c>
      <c r="D1220" s="1" t="s">
        <v>21</v>
      </c>
      <c r="E1220" s="1" t="s">
        <v>75</v>
      </c>
      <c r="F1220" s="1">
        <v>5</v>
      </c>
    </row>
    <row r="1221" spans="1:6" x14ac:dyDescent="0.25">
      <c r="A1221" s="11">
        <v>45309</v>
      </c>
      <c r="B1221" s="11" t="str">
        <f>UPPER(TEXT(TblMovi[[#This Row],[Data]],"MMM"))</f>
        <v>JAN</v>
      </c>
      <c r="C1221" s="1" t="str">
        <f>TEXT(TblMovi[[#This Row],[Data]],"aaaa")</f>
        <v>2024</v>
      </c>
      <c r="D1221" s="1" t="s">
        <v>21</v>
      </c>
      <c r="E1221" s="1" t="s">
        <v>85</v>
      </c>
      <c r="F1221" s="1">
        <v>1</v>
      </c>
    </row>
    <row r="1222" spans="1:6" x14ac:dyDescent="0.25">
      <c r="A1222" s="11">
        <v>45309</v>
      </c>
      <c r="B1222" s="11" t="str">
        <f>UPPER(TEXT(TblMovi[[#This Row],[Data]],"MMM"))</f>
        <v>JAN</v>
      </c>
      <c r="C1222" s="1" t="str">
        <f>TEXT(TblMovi[[#This Row],[Data]],"aaaa")</f>
        <v>2024</v>
      </c>
      <c r="D1222" s="1" t="s">
        <v>21</v>
      </c>
      <c r="E1222" s="1" t="s">
        <v>1</v>
      </c>
      <c r="F1222" s="1">
        <v>1</v>
      </c>
    </row>
    <row r="1223" spans="1:6" x14ac:dyDescent="0.25">
      <c r="A1223" s="11">
        <v>45309</v>
      </c>
      <c r="B1223" s="11" t="str">
        <f>UPPER(TEXT(TblMovi[[#This Row],[Data]],"MMM"))</f>
        <v>JAN</v>
      </c>
      <c r="C1223" s="1" t="str">
        <f>TEXT(TblMovi[[#This Row],[Data]],"aaaa")</f>
        <v>2024</v>
      </c>
      <c r="D1223" s="1" t="s">
        <v>21</v>
      </c>
      <c r="E1223" s="1" t="s">
        <v>9</v>
      </c>
      <c r="F1223" s="1">
        <v>1</v>
      </c>
    </row>
    <row r="1224" spans="1:6" x14ac:dyDescent="0.25">
      <c r="A1224" s="11">
        <v>45309</v>
      </c>
      <c r="B1224" s="11" t="str">
        <f>UPPER(TEXT(TblMovi[[#This Row],[Data]],"MMM"))</f>
        <v>JAN</v>
      </c>
      <c r="C1224" s="1" t="str">
        <f>TEXT(TblMovi[[#This Row],[Data]],"aaaa")</f>
        <v>2024</v>
      </c>
      <c r="D1224" s="1" t="s">
        <v>21</v>
      </c>
      <c r="E1224" s="1" t="s">
        <v>330</v>
      </c>
      <c r="F1224" s="1">
        <v>1</v>
      </c>
    </row>
    <row r="1225" spans="1:6" x14ac:dyDescent="0.25">
      <c r="A1225" s="11">
        <v>45309</v>
      </c>
      <c r="B1225" s="11" t="str">
        <f>UPPER(TEXT(TblMovi[[#This Row],[Data]],"MMM"))</f>
        <v>JAN</v>
      </c>
      <c r="C1225" s="1" t="str">
        <f>TEXT(TblMovi[[#This Row],[Data]],"aaaa")</f>
        <v>2024</v>
      </c>
      <c r="D1225" s="1" t="s">
        <v>21</v>
      </c>
      <c r="E1225" s="1" t="s">
        <v>92</v>
      </c>
      <c r="F1225" s="1">
        <v>1</v>
      </c>
    </row>
    <row r="1226" spans="1:6" x14ac:dyDescent="0.25">
      <c r="A1226" s="11">
        <v>45309</v>
      </c>
      <c r="B1226" s="11" t="str">
        <f>UPPER(TEXT(TblMovi[[#This Row],[Data]],"MMM"))</f>
        <v>JAN</v>
      </c>
      <c r="C1226" s="1" t="str">
        <f>TEXT(TblMovi[[#This Row],[Data]],"aaaa")</f>
        <v>2024</v>
      </c>
      <c r="D1226" s="1" t="s">
        <v>21</v>
      </c>
      <c r="E1226" s="1" t="s">
        <v>95</v>
      </c>
      <c r="F1226" s="1">
        <v>10</v>
      </c>
    </row>
    <row r="1227" spans="1:6" x14ac:dyDescent="0.25">
      <c r="A1227" s="11">
        <v>45309</v>
      </c>
      <c r="B1227" s="11" t="str">
        <f>UPPER(TEXT(TblMovi[[#This Row],[Data]],"MMM"))</f>
        <v>JAN</v>
      </c>
      <c r="C1227" s="1" t="str">
        <f>TEXT(TblMovi[[#This Row],[Data]],"aaaa")</f>
        <v>2024</v>
      </c>
      <c r="D1227" s="1" t="s">
        <v>21</v>
      </c>
      <c r="E1227" s="1" t="s">
        <v>27</v>
      </c>
      <c r="F1227" s="1">
        <v>1</v>
      </c>
    </row>
    <row r="1228" spans="1:6" x14ac:dyDescent="0.25">
      <c r="A1228" s="11">
        <v>45309</v>
      </c>
      <c r="B1228" s="11" t="str">
        <f>UPPER(TEXT(TblMovi[[#This Row],[Data]],"MMM"))</f>
        <v>JAN</v>
      </c>
      <c r="C1228" s="1" t="str">
        <f>TEXT(TblMovi[[#This Row],[Data]],"aaaa")</f>
        <v>2024</v>
      </c>
      <c r="D1228" s="1" t="s">
        <v>20</v>
      </c>
      <c r="E1228" s="1" t="s">
        <v>105</v>
      </c>
      <c r="F1228" s="1">
        <v>7</v>
      </c>
    </row>
    <row r="1229" spans="1:6" x14ac:dyDescent="0.25">
      <c r="A1229" s="11">
        <v>45309</v>
      </c>
      <c r="B1229" s="11" t="str">
        <f>UPPER(TEXT(TblMovi[[#This Row],[Data]],"MMM"))</f>
        <v>JAN</v>
      </c>
      <c r="C1229" s="1" t="str">
        <f>TEXT(TblMovi[[#This Row],[Data]],"aaaa")</f>
        <v>2024</v>
      </c>
      <c r="D1229" s="1" t="s">
        <v>21</v>
      </c>
      <c r="E1229" s="1" t="s">
        <v>1</v>
      </c>
      <c r="F1229" s="1">
        <v>2</v>
      </c>
    </row>
    <row r="1230" spans="1:6" x14ac:dyDescent="0.25">
      <c r="A1230" s="11">
        <v>45310</v>
      </c>
      <c r="B1230" s="11" t="str">
        <f>UPPER(TEXT(TblMovi[[#This Row],[Data]],"MMM"))</f>
        <v>JAN</v>
      </c>
      <c r="C1230" s="1" t="str">
        <f>TEXT(TblMovi[[#This Row],[Data]],"aaaa")</f>
        <v>2024</v>
      </c>
      <c r="D1230" s="1" t="s">
        <v>21</v>
      </c>
      <c r="E1230" s="1" t="s">
        <v>9</v>
      </c>
      <c r="F1230" s="1">
        <v>1</v>
      </c>
    </row>
    <row r="1231" spans="1:6" x14ac:dyDescent="0.25">
      <c r="A1231" s="11">
        <v>45310</v>
      </c>
      <c r="B1231" s="11" t="str">
        <f>UPPER(TEXT(TblMovi[[#This Row],[Data]],"MMM"))</f>
        <v>JAN</v>
      </c>
      <c r="C1231" s="1" t="str">
        <f>TEXT(TblMovi[[#This Row],[Data]],"aaaa")</f>
        <v>2024</v>
      </c>
      <c r="D1231" s="1" t="s">
        <v>21</v>
      </c>
      <c r="E1231" s="1" t="s">
        <v>9</v>
      </c>
      <c r="F1231" s="1">
        <v>1</v>
      </c>
    </row>
    <row r="1232" spans="1:6" x14ac:dyDescent="0.25">
      <c r="A1232" s="11">
        <v>45310</v>
      </c>
      <c r="B1232" s="11" t="str">
        <f>UPPER(TEXT(TblMovi[[#This Row],[Data]],"MMM"))</f>
        <v>JAN</v>
      </c>
      <c r="C1232" s="1" t="str">
        <f>TEXT(TblMovi[[#This Row],[Data]],"aaaa")</f>
        <v>2024</v>
      </c>
      <c r="D1232" s="1" t="s">
        <v>21</v>
      </c>
      <c r="E1232" s="1" t="s">
        <v>9</v>
      </c>
      <c r="F1232" s="1">
        <v>1</v>
      </c>
    </row>
    <row r="1233" spans="1:6" x14ac:dyDescent="0.25">
      <c r="A1233" s="11">
        <v>45311</v>
      </c>
      <c r="B1233" s="11" t="str">
        <f>UPPER(TEXT(TblMovi[[#This Row],[Data]],"MMM"))</f>
        <v>JAN</v>
      </c>
      <c r="C1233" s="1" t="str">
        <f>TEXT(TblMovi[[#This Row],[Data]],"aaaa")</f>
        <v>2024</v>
      </c>
      <c r="D1233" s="1" t="s">
        <v>21</v>
      </c>
      <c r="E1233" s="1" t="s">
        <v>9</v>
      </c>
      <c r="F1233" s="1">
        <v>1</v>
      </c>
    </row>
    <row r="1234" spans="1:6" x14ac:dyDescent="0.25">
      <c r="A1234" s="11">
        <v>45311</v>
      </c>
      <c r="B1234" s="11" t="str">
        <f>UPPER(TEXT(TblMovi[[#This Row],[Data]],"MMM"))</f>
        <v>JAN</v>
      </c>
      <c r="C1234" s="1" t="str">
        <f>TEXT(TblMovi[[#This Row],[Data]],"aaaa")</f>
        <v>2024</v>
      </c>
      <c r="D1234" s="1" t="s">
        <v>21</v>
      </c>
      <c r="E1234" s="1" t="s">
        <v>9</v>
      </c>
      <c r="F1234" s="1">
        <v>1</v>
      </c>
    </row>
    <row r="1235" spans="1:6" x14ac:dyDescent="0.25">
      <c r="A1235" s="11">
        <v>45313</v>
      </c>
      <c r="B1235" s="11" t="str">
        <f>UPPER(TEXT(TblMovi[[#This Row],[Data]],"MMM"))</f>
        <v>JAN</v>
      </c>
      <c r="C1235" s="1" t="str">
        <f>TEXT(TblMovi[[#This Row],[Data]],"aaaa")</f>
        <v>2024</v>
      </c>
      <c r="D1235" s="1" t="s">
        <v>21</v>
      </c>
      <c r="E1235" s="1" t="s">
        <v>95</v>
      </c>
      <c r="F1235" s="1">
        <v>5</v>
      </c>
    </row>
    <row r="1236" spans="1:6" x14ac:dyDescent="0.25">
      <c r="A1236" s="11">
        <v>45313</v>
      </c>
      <c r="B1236" s="11" t="str">
        <f>UPPER(TEXT(TblMovi[[#This Row],[Data]],"MMM"))</f>
        <v>JAN</v>
      </c>
      <c r="C1236" s="1" t="str">
        <f>TEXT(TblMovi[[#This Row],[Data]],"aaaa")</f>
        <v>2024</v>
      </c>
      <c r="D1236" s="1" t="s">
        <v>21</v>
      </c>
      <c r="E1236" s="1" t="s">
        <v>93</v>
      </c>
      <c r="F1236" s="1">
        <v>1</v>
      </c>
    </row>
    <row r="1237" spans="1:6" x14ac:dyDescent="0.25">
      <c r="A1237" s="11">
        <v>45313</v>
      </c>
      <c r="B1237" s="11" t="str">
        <f>UPPER(TEXT(TblMovi[[#This Row],[Data]],"MMM"))</f>
        <v>JAN</v>
      </c>
      <c r="C1237" s="1" t="str">
        <f>TEXT(TblMovi[[#This Row],[Data]],"aaaa")</f>
        <v>2024</v>
      </c>
      <c r="D1237" s="1" t="s">
        <v>21</v>
      </c>
      <c r="E1237" s="1" t="s">
        <v>1</v>
      </c>
      <c r="F1237" s="1">
        <v>1</v>
      </c>
    </row>
    <row r="1238" spans="1:6" x14ac:dyDescent="0.25">
      <c r="A1238" s="11">
        <v>45313</v>
      </c>
      <c r="B1238" s="11" t="str">
        <f>UPPER(TEXT(TblMovi[[#This Row],[Data]],"MMM"))</f>
        <v>JAN</v>
      </c>
      <c r="C1238" s="1" t="str">
        <f>TEXT(TblMovi[[#This Row],[Data]],"aaaa")</f>
        <v>2024</v>
      </c>
      <c r="D1238" s="1" t="s">
        <v>21</v>
      </c>
      <c r="E1238" s="1" t="s">
        <v>169</v>
      </c>
      <c r="F1238" s="1">
        <v>4</v>
      </c>
    </row>
    <row r="1239" spans="1:6" x14ac:dyDescent="0.25">
      <c r="A1239" s="11">
        <v>45313</v>
      </c>
      <c r="B1239" s="11" t="str">
        <f>UPPER(TEXT(TblMovi[[#This Row],[Data]],"MMM"))</f>
        <v>JAN</v>
      </c>
      <c r="C1239" s="1" t="str">
        <f>TEXT(TblMovi[[#This Row],[Data]],"aaaa")</f>
        <v>2024</v>
      </c>
      <c r="D1239" s="1" t="s">
        <v>21</v>
      </c>
      <c r="E1239" s="1" t="s">
        <v>330</v>
      </c>
      <c r="F1239" s="1">
        <v>1</v>
      </c>
    </row>
    <row r="1240" spans="1:6" x14ac:dyDescent="0.25">
      <c r="A1240" s="11">
        <v>45313</v>
      </c>
      <c r="B1240" s="11" t="str">
        <f>UPPER(TEXT(TblMovi[[#This Row],[Data]],"MMM"))</f>
        <v>JAN</v>
      </c>
      <c r="C1240" s="1" t="str">
        <f>TEXT(TblMovi[[#This Row],[Data]],"aaaa")</f>
        <v>2024</v>
      </c>
      <c r="D1240" s="1" t="s">
        <v>21</v>
      </c>
      <c r="E1240" s="1" t="s">
        <v>79</v>
      </c>
      <c r="F1240" s="1">
        <v>1</v>
      </c>
    </row>
    <row r="1241" spans="1:6" x14ac:dyDescent="0.25">
      <c r="A1241" s="11">
        <v>45313</v>
      </c>
      <c r="B1241" s="11" t="str">
        <f>UPPER(TEXT(TblMovi[[#This Row],[Data]],"MMM"))</f>
        <v>JAN</v>
      </c>
      <c r="C1241" s="1" t="str">
        <f>TEXT(TblMovi[[#This Row],[Data]],"aaaa")</f>
        <v>2024</v>
      </c>
      <c r="D1241" s="1" t="s">
        <v>21</v>
      </c>
      <c r="E1241" s="1" t="s">
        <v>2</v>
      </c>
      <c r="F1241" s="1">
        <v>1</v>
      </c>
    </row>
    <row r="1242" spans="1:6" x14ac:dyDescent="0.25">
      <c r="A1242" s="11">
        <v>45313</v>
      </c>
      <c r="B1242" s="11" t="str">
        <f>UPPER(TEXT(TblMovi[[#This Row],[Data]],"MMM"))</f>
        <v>JAN</v>
      </c>
      <c r="C1242" s="1" t="str">
        <f>TEXT(TblMovi[[#This Row],[Data]],"aaaa")</f>
        <v>2024</v>
      </c>
      <c r="D1242" s="1" t="s">
        <v>21</v>
      </c>
      <c r="E1242" s="1" t="s">
        <v>1</v>
      </c>
      <c r="F1242" s="1">
        <v>1</v>
      </c>
    </row>
    <row r="1243" spans="1:6" x14ac:dyDescent="0.25">
      <c r="A1243" s="11">
        <v>45313</v>
      </c>
      <c r="B1243" s="11" t="str">
        <f>UPPER(TEXT(TblMovi[[#This Row],[Data]],"MMM"))</f>
        <v>JAN</v>
      </c>
      <c r="C1243" s="1" t="str">
        <f>TEXT(TblMovi[[#This Row],[Data]],"aaaa")</f>
        <v>2024</v>
      </c>
      <c r="D1243" s="1" t="s">
        <v>21</v>
      </c>
      <c r="E1243" s="1" t="s">
        <v>93</v>
      </c>
      <c r="F1243" s="1">
        <v>1</v>
      </c>
    </row>
    <row r="1244" spans="1:6" x14ac:dyDescent="0.25">
      <c r="A1244" s="11">
        <v>45313</v>
      </c>
      <c r="B1244" s="11" t="str">
        <f>UPPER(TEXT(TblMovi[[#This Row],[Data]],"MMM"))</f>
        <v>JAN</v>
      </c>
      <c r="C1244" s="1" t="str">
        <f>TEXT(TblMovi[[#This Row],[Data]],"aaaa")</f>
        <v>2024</v>
      </c>
      <c r="D1244" s="1" t="s">
        <v>20</v>
      </c>
      <c r="E1244" s="1" t="s">
        <v>304</v>
      </c>
      <c r="F1244" s="1">
        <v>100</v>
      </c>
    </row>
    <row r="1245" spans="1:6" x14ac:dyDescent="0.25">
      <c r="A1245" s="11">
        <v>45313</v>
      </c>
      <c r="B1245" s="11" t="str">
        <f>UPPER(TEXT(TblMovi[[#This Row],[Data]],"MMM"))</f>
        <v>JAN</v>
      </c>
      <c r="C1245" s="1" t="str">
        <f>TEXT(TblMovi[[#This Row],[Data]],"aaaa")</f>
        <v>2024</v>
      </c>
      <c r="D1245" s="1" t="s">
        <v>21</v>
      </c>
      <c r="E1245" s="1" t="s">
        <v>9</v>
      </c>
      <c r="F1245" s="1">
        <v>1</v>
      </c>
    </row>
    <row r="1246" spans="1:6" x14ac:dyDescent="0.25">
      <c r="A1246" s="11">
        <v>45313</v>
      </c>
      <c r="B1246" s="11" t="str">
        <f>UPPER(TEXT(TblMovi[[#This Row],[Data]],"MMM"))</f>
        <v>JAN</v>
      </c>
      <c r="C1246" s="1" t="str">
        <f>TEXT(TblMovi[[#This Row],[Data]],"aaaa")</f>
        <v>2024</v>
      </c>
      <c r="D1246" s="1" t="s">
        <v>21</v>
      </c>
      <c r="E1246" s="1" t="s">
        <v>27</v>
      </c>
      <c r="F1246" s="1">
        <v>5</v>
      </c>
    </row>
    <row r="1247" spans="1:6" x14ac:dyDescent="0.25">
      <c r="A1247" s="11">
        <v>45313</v>
      </c>
      <c r="B1247" s="11" t="str">
        <f>UPPER(TEXT(TblMovi[[#This Row],[Data]],"MMM"))</f>
        <v>JAN</v>
      </c>
      <c r="C1247" s="1" t="str">
        <f>TEXT(TblMovi[[#This Row],[Data]],"aaaa")</f>
        <v>2024</v>
      </c>
      <c r="D1247" s="1" t="s">
        <v>21</v>
      </c>
      <c r="E1247" s="1" t="s">
        <v>93</v>
      </c>
      <c r="F1247" s="1">
        <v>1</v>
      </c>
    </row>
    <row r="1248" spans="1:6" x14ac:dyDescent="0.25">
      <c r="A1248" s="11">
        <v>45313</v>
      </c>
      <c r="B1248" s="11" t="str">
        <f>UPPER(TEXT(TblMovi[[#This Row],[Data]],"MMM"))</f>
        <v>JAN</v>
      </c>
      <c r="C1248" s="1" t="str">
        <f>TEXT(TblMovi[[#This Row],[Data]],"aaaa")</f>
        <v>2024</v>
      </c>
      <c r="D1248" s="1" t="s">
        <v>21</v>
      </c>
      <c r="E1248" s="1" t="s">
        <v>0</v>
      </c>
      <c r="F1248" s="1">
        <v>1</v>
      </c>
    </row>
    <row r="1249" spans="1:6" x14ac:dyDescent="0.25">
      <c r="A1249" s="11">
        <v>45313</v>
      </c>
      <c r="B1249" s="11" t="str">
        <f>UPPER(TEXT(TblMovi[[#This Row],[Data]],"MMM"))</f>
        <v>JAN</v>
      </c>
      <c r="C1249" s="1" t="str">
        <f>TEXT(TblMovi[[#This Row],[Data]],"aaaa")</f>
        <v>2024</v>
      </c>
      <c r="D1249" s="1" t="s">
        <v>21</v>
      </c>
      <c r="E1249" s="1" t="s">
        <v>95</v>
      </c>
      <c r="F1249" s="1">
        <v>5</v>
      </c>
    </row>
    <row r="1250" spans="1:6" x14ac:dyDescent="0.25">
      <c r="A1250" s="11">
        <v>45313</v>
      </c>
      <c r="B1250" s="11" t="str">
        <f>UPPER(TEXT(TblMovi[[#This Row],[Data]],"MMM"))</f>
        <v>JAN</v>
      </c>
      <c r="C1250" s="1" t="str">
        <f>TEXT(TblMovi[[#This Row],[Data]],"aaaa")</f>
        <v>2024</v>
      </c>
      <c r="D1250" s="1" t="s">
        <v>21</v>
      </c>
      <c r="E1250" s="1" t="s">
        <v>1</v>
      </c>
      <c r="F1250" s="1">
        <v>1</v>
      </c>
    </row>
    <row r="1251" spans="1:6" x14ac:dyDescent="0.25">
      <c r="A1251" s="11">
        <v>45313</v>
      </c>
      <c r="B1251" s="11" t="str">
        <f>UPPER(TEXT(TblMovi[[#This Row],[Data]],"MMM"))</f>
        <v>JAN</v>
      </c>
      <c r="C1251" s="1" t="str">
        <f>TEXT(TblMovi[[#This Row],[Data]],"aaaa")</f>
        <v>2024</v>
      </c>
      <c r="D1251" s="1" t="s">
        <v>21</v>
      </c>
      <c r="E1251" s="1" t="s">
        <v>1</v>
      </c>
      <c r="F1251" s="1">
        <v>1</v>
      </c>
    </row>
    <row r="1252" spans="1:6" x14ac:dyDescent="0.25">
      <c r="A1252" s="11">
        <v>45313</v>
      </c>
      <c r="B1252" s="11" t="str">
        <f>UPPER(TEXT(TblMovi[[#This Row],[Data]],"MMM"))</f>
        <v>JAN</v>
      </c>
      <c r="C1252" s="1" t="str">
        <f>TEXT(TblMovi[[#This Row],[Data]],"aaaa")</f>
        <v>2024</v>
      </c>
      <c r="D1252" s="1" t="s">
        <v>21</v>
      </c>
      <c r="E1252" s="1" t="s">
        <v>93</v>
      </c>
      <c r="F1252" s="1">
        <v>1</v>
      </c>
    </row>
    <row r="1253" spans="1:6" x14ac:dyDescent="0.25">
      <c r="A1253" s="11">
        <v>45313</v>
      </c>
      <c r="B1253" s="11" t="str">
        <f>UPPER(TEXT(TblMovi[[#This Row],[Data]],"MMM"))</f>
        <v>JAN</v>
      </c>
      <c r="C1253" s="1" t="str">
        <f>TEXT(TblMovi[[#This Row],[Data]],"aaaa")</f>
        <v>2024</v>
      </c>
      <c r="D1253" s="1" t="s">
        <v>21</v>
      </c>
      <c r="E1253" s="1" t="s">
        <v>1</v>
      </c>
      <c r="F1253" s="1">
        <v>1</v>
      </c>
    </row>
    <row r="1254" spans="1:6" x14ac:dyDescent="0.25">
      <c r="A1254" s="11">
        <v>45313</v>
      </c>
      <c r="B1254" s="11" t="str">
        <f>UPPER(TEXT(TblMovi[[#This Row],[Data]],"MMM"))</f>
        <v>JAN</v>
      </c>
      <c r="C1254" s="1" t="str">
        <f>TEXT(TblMovi[[#This Row],[Data]],"aaaa")</f>
        <v>2024</v>
      </c>
      <c r="D1254" s="1" t="s">
        <v>21</v>
      </c>
      <c r="E1254" s="1" t="s">
        <v>85</v>
      </c>
      <c r="F1254" s="1">
        <v>1</v>
      </c>
    </row>
    <row r="1255" spans="1:6" x14ac:dyDescent="0.25">
      <c r="A1255" s="11">
        <v>45313</v>
      </c>
      <c r="B1255" s="11" t="str">
        <f>UPPER(TEXT(TblMovi[[#This Row],[Data]],"MMM"))</f>
        <v>JAN</v>
      </c>
      <c r="C1255" s="1" t="str">
        <f>TEXT(TblMovi[[#This Row],[Data]],"aaaa")</f>
        <v>2024</v>
      </c>
      <c r="D1255" s="1" t="s">
        <v>21</v>
      </c>
      <c r="E1255" s="1" t="s">
        <v>347</v>
      </c>
      <c r="F1255" s="1">
        <v>2</v>
      </c>
    </row>
    <row r="1256" spans="1:6" x14ac:dyDescent="0.25">
      <c r="A1256" s="11">
        <v>45313</v>
      </c>
      <c r="B1256" s="11" t="str">
        <f>UPPER(TEXT(TblMovi[[#This Row],[Data]],"MMM"))</f>
        <v>JAN</v>
      </c>
      <c r="C1256" s="1" t="str">
        <f>TEXT(TblMovi[[#This Row],[Data]],"aaaa")</f>
        <v>2024</v>
      </c>
      <c r="D1256" s="1" t="s">
        <v>21</v>
      </c>
      <c r="E1256" s="1" t="s">
        <v>349</v>
      </c>
      <c r="F1256" s="1">
        <v>2</v>
      </c>
    </row>
    <row r="1257" spans="1:6" x14ac:dyDescent="0.25">
      <c r="A1257" s="11">
        <v>45313</v>
      </c>
      <c r="B1257" s="11" t="str">
        <f>UPPER(TEXT(TblMovi[[#This Row],[Data]],"MMM"))</f>
        <v>JAN</v>
      </c>
      <c r="C1257" s="1" t="str">
        <f>TEXT(TblMovi[[#This Row],[Data]],"aaaa")</f>
        <v>2024</v>
      </c>
      <c r="D1257" s="1" t="s">
        <v>21</v>
      </c>
      <c r="E1257" s="1" t="s">
        <v>319</v>
      </c>
      <c r="F1257" s="1">
        <v>2</v>
      </c>
    </row>
    <row r="1258" spans="1:6" x14ac:dyDescent="0.25">
      <c r="A1258" s="11">
        <v>45313</v>
      </c>
      <c r="B1258" s="11" t="str">
        <f>UPPER(TEXT(TblMovi[[#This Row],[Data]],"MMM"))</f>
        <v>JAN</v>
      </c>
      <c r="C1258" s="1" t="str">
        <f>TEXT(TblMovi[[#This Row],[Data]],"aaaa")</f>
        <v>2024</v>
      </c>
      <c r="D1258" s="1" t="s">
        <v>20</v>
      </c>
      <c r="E1258" s="1" t="s">
        <v>14</v>
      </c>
      <c r="F1258" s="1">
        <v>36</v>
      </c>
    </row>
    <row r="1259" spans="1:6" x14ac:dyDescent="0.25">
      <c r="A1259" s="11">
        <v>45313</v>
      </c>
      <c r="B1259" s="11" t="str">
        <f>UPPER(TEXT(TblMovi[[#This Row],[Data]],"MMM"))</f>
        <v>JAN</v>
      </c>
      <c r="C1259" s="1" t="str">
        <f>TEXT(TblMovi[[#This Row],[Data]],"aaaa")</f>
        <v>2024</v>
      </c>
      <c r="D1259" s="1" t="s">
        <v>20</v>
      </c>
      <c r="E1259" s="1" t="s">
        <v>74</v>
      </c>
      <c r="F1259" s="1">
        <v>100</v>
      </c>
    </row>
    <row r="1260" spans="1:6" x14ac:dyDescent="0.25">
      <c r="A1260" s="12">
        <v>45313</v>
      </c>
      <c r="B1260" s="11" t="str">
        <f>UPPER(TEXT(TblMovi[[#This Row],[Data]],"MMM"))</f>
        <v>JAN</v>
      </c>
      <c r="C1260" s="1" t="str">
        <f>TEXT(TblMovi[[#This Row],[Data]],"aaaa")</f>
        <v>2024</v>
      </c>
      <c r="D1260" s="3" t="s">
        <v>20</v>
      </c>
      <c r="E1260" s="3" t="s">
        <v>2</v>
      </c>
      <c r="F1260" s="3">
        <v>10</v>
      </c>
    </row>
    <row r="1261" spans="1:6" x14ac:dyDescent="0.25">
      <c r="A1261" s="11">
        <v>45313</v>
      </c>
      <c r="B1261" s="11" t="str">
        <f>UPPER(TEXT(TblMovi[[#This Row],[Data]],"MMM"))</f>
        <v>JAN</v>
      </c>
      <c r="C1261" s="1" t="str">
        <f>TEXT(TblMovi[[#This Row],[Data]],"aaaa")</f>
        <v>2024</v>
      </c>
      <c r="D1261" s="1" t="s">
        <v>20</v>
      </c>
      <c r="E1261" s="1" t="s">
        <v>79</v>
      </c>
      <c r="F1261" s="1">
        <v>10</v>
      </c>
    </row>
    <row r="1262" spans="1:6" x14ac:dyDescent="0.25">
      <c r="A1262" s="11">
        <v>45314</v>
      </c>
      <c r="B1262" s="11" t="str">
        <f>UPPER(TEXT(TblMovi[[#This Row],[Data]],"MMM"))</f>
        <v>JAN</v>
      </c>
      <c r="C1262" s="1" t="str">
        <f>TEXT(TblMovi[[#This Row],[Data]],"aaaa")</f>
        <v>2024</v>
      </c>
      <c r="D1262" s="1" t="s">
        <v>21</v>
      </c>
      <c r="E1262" s="1" t="s">
        <v>319</v>
      </c>
      <c r="F1262" s="1">
        <v>1</v>
      </c>
    </row>
    <row r="1263" spans="1:6" x14ac:dyDescent="0.25">
      <c r="A1263" s="11">
        <v>45314</v>
      </c>
      <c r="B1263" s="11" t="str">
        <f>UPPER(TEXT(TblMovi[[#This Row],[Data]],"MMM"))</f>
        <v>JAN</v>
      </c>
      <c r="C1263" s="1" t="str">
        <f>TEXT(TblMovi[[#This Row],[Data]],"aaaa")</f>
        <v>2024</v>
      </c>
      <c r="D1263" s="1" t="s">
        <v>21</v>
      </c>
      <c r="E1263" s="1" t="s">
        <v>74</v>
      </c>
      <c r="F1263" s="1">
        <v>5</v>
      </c>
    </row>
    <row r="1264" spans="1:6" x14ac:dyDescent="0.25">
      <c r="A1264" s="11">
        <v>45314</v>
      </c>
      <c r="B1264" s="11" t="str">
        <f>UPPER(TEXT(TblMovi[[#This Row],[Data]],"MMM"))</f>
        <v>JAN</v>
      </c>
      <c r="C1264" s="1" t="str">
        <f>TEXT(TblMovi[[#This Row],[Data]],"aaaa")</f>
        <v>2024</v>
      </c>
      <c r="D1264" s="1" t="s">
        <v>21</v>
      </c>
      <c r="E1264" s="1" t="s">
        <v>1</v>
      </c>
      <c r="F1264" s="1">
        <v>2</v>
      </c>
    </row>
    <row r="1265" spans="1:6" x14ac:dyDescent="0.25">
      <c r="A1265" s="11">
        <v>45314</v>
      </c>
      <c r="B1265" s="11" t="str">
        <f>UPPER(TEXT(TblMovi[[#This Row],[Data]],"MMM"))</f>
        <v>JAN</v>
      </c>
      <c r="C1265" s="1" t="str">
        <f>TEXT(TblMovi[[#This Row],[Data]],"aaaa")</f>
        <v>2024</v>
      </c>
      <c r="D1265" s="1" t="s">
        <v>21</v>
      </c>
      <c r="E1265" s="1" t="s">
        <v>14</v>
      </c>
      <c r="F1265" s="1">
        <v>2</v>
      </c>
    </row>
    <row r="1266" spans="1:6" x14ac:dyDescent="0.25">
      <c r="A1266" s="11">
        <v>45314</v>
      </c>
      <c r="B1266" s="11" t="str">
        <f>UPPER(TEXT(TblMovi[[#This Row],[Data]],"MMM"))</f>
        <v>JAN</v>
      </c>
      <c r="C1266" s="1" t="str">
        <f>TEXT(TblMovi[[#This Row],[Data]],"aaaa")</f>
        <v>2024</v>
      </c>
      <c r="D1266" s="1" t="s">
        <v>21</v>
      </c>
      <c r="E1266" s="1" t="s">
        <v>14</v>
      </c>
      <c r="F1266" s="1">
        <v>2</v>
      </c>
    </row>
    <row r="1267" spans="1:6" x14ac:dyDescent="0.25">
      <c r="A1267" s="11">
        <v>45314</v>
      </c>
      <c r="B1267" s="11" t="str">
        <f>UPPER(TEXT(TblMovi[[#This Row],[Data]],"MMM"))</f>
        <v>JAN</v>
      </c>
      <c r="C1267" s="1" t="str">
        <f>TEXT(TblMovi[[#This Row],[Data]],"aaaa")</f>
        <v>2024</v>
      </c>
      <c r="D1267" s="1" t="s">
        <v>21</v>
      </c>
      <c r="E1267" s="1" t="s">
        <v>12</v>
      </c>
      <c r="F1267" s="1">
        <v>1</v>
      </c>
    </row>
    <row r="1268" spans="1:6" x14ac:dyDescent="0.25">
      <c r="A1268" s="11">
        <v>45314</v>
      </c>
      <c r="B1268" s="11" t="str">
        <f>UPPER(TEXT(TblMovi[[#This Row],[Data]],"MMM"))</f>
        <v>JAN</v>
      </c>
      <c r="C1268" s="1" t="str">
        <f>TEXT(TblMovi[[#This Row],[Data]],"aaaa")</f>
        <v>2024</v>
      </c>
      <c r="D1268" s="1" t="s">
        <v>21</v>
      </c>
      <c r="E1268" s="1" t="s">
        <v>18</v>
      </c>
      <c r="F1268" s="1">
        <v>1</v>
      </c>
    </row>
    <row r="1269" spans="1:6" x14ac:dyDescent="0.25">
      <c r="A1269" s="11">
        <v>45314</v>
      </c>
      <c r="B1269" s="11" t="str">
        <f>UPPER(TEXT(TblMovi[[#This Row],[Data]],"MMM"))</f>
        <v>JAN</v>
      </c>
      <c r="C1269" s="1" t="str">
        <f>TEXT(TblMovi[[#This Row],[Data]],"aaaa")</f>
        <v>2024</v>
      </c>
      <c r="D1269" s="1" t="s">
        <v>21</v>
      </c>
      <c r="E1269" s="1" t="s">
        <v>1</v>
      </c>
      <c r="F1269" s="1">
        <v>2</v>
      </c>
    </row>
    <row r="1270" spans="1:6" x14ac:dyDescent="0.25">
      <c r="A1270" s="11">
        <v>45314</v>
      </c>
      <c r="B1270" s="11" t="str">
        <f>UPPER(TEXT(TblMovi[[#This Row],[Data]],"MMM"))</f>
        <v>JAN</v>
      </c>
      <c r="C1270" s="1" t="str">
        <f>TEXT(TblMovi[[#This Row],[Data]],"aaaa")</f>
        <v>2024</v>
      </c>
      <c r="D1270" s="1" t="s">
        <v>21</v>
      </c>
      <c r="E1270" s="1" t="s">
        <v>350</v>
      </c>
      <c r="F1270" s="1">
        <v>1</v>
      </c>
    </row>
    <row r="1271" spans="1:6" x14ac:dyDescent="0.25">
      <c r="A1271" s="11">
        <v>45315</v>
      </c>
      <c r="B1271" s="11" t="str">
        <f>UPPER(TEXT(TblMovi[[#This Row],[Data]],"MMM"))</f>
        <v>JAN</v>
      </c>
      <c r="C1271" s="1" t="str">
        <f>TEXT(TblMovi[[#This Row],[Data]],"aaaa")</f>
        <v>2024</v>
      </c>
      <c r="D1271" s="1" t="s">
        <v>21</v>
      </c>
      <c r="E1271" s="1" t="s">
        <v>18</v>
      </c>
      <c r="F1271" s="1">
        <v>1</v>
      </c>
    </row>
    <row r="1272" spans="1:6" x14ac:dyDescent="0.25">
      <c r="A1272" s="11">
        <v>45315</v>
      </c>
      <c r="B1272" s="11" t="str">
        <f>UPPER(TEXT(TblMovi[[#This Row],[Data]],"MMM"))</f>
        <v>JAN</v>
      </c>
      <c r="C1272" s="1" t="str">
        <f>TEXT(TblMovi[[#This Row],[Data]],"aaaa")</f>
        <v>2024</v>
      </c>
      <c r="D1272" s="1" t="s">
        <v>21</v>
      </c>
      <c r="E1272" s="1" t="s">
        <v>9</v>
      </c>
      <c r="F1272" s="1">
        <v>1</v>
      </c>
    </row>
    <row r="1273" spans="1:6" x14ac:dyDescent="0.25">
      <c r="A1273" s="11">
        <v>45315</v>
      </c>
      <c r="B1273" s="11" t="str">
        <f>UPPER(TEXT(TblMovi[[#This Row],[Data]],"MMM"))</f>
        <v>JAN</v>
      </c>
      <c r="C1273" s="1" t="str">
        <f>TEXT(TblMovi[[#This Row],[Data]],"aaaa")</f>
        <v>2024</v>
      </c>
      <c r="D1273" s="1" t="s">
        <v>21</v>
      </c>
      <c r="E1273" s="1" t="s">
        <v>78</v>
      </c>
      <c r="F1273" s="1">
        <v>1</v>
      </c>
    </row>
    <row r="1274" spans="1:6" x14ac:dyDescent="0.25">
      <c r="A1274" s="11">
        <v>45315</v>
      </c>
      <c r="B1274" s="11" t="str">
        <f>UPPER(TEXT(TblMovi[[#This Row],[Data]],"MMM"))</f>
        <v>JAN</v>
      </c>
      <c r="C1274" s="1" t="str">
        <f>TEXT(TblMovi[[#This Row],[Data]],"aaaa")</f>
        <v>2024</v>
      </c>
      <c r="D1274" s="1" t="s">
        <v>21</v>
      </c>
      <c r="E1274" s="1" t="s">
        <v>79</v>
      </c>
      <c r="F1274" s="1">
        <v>2</v>
      </c>
    </row>
    <row r="1275" spans="1:6" x14ac:dyDescent="0.25">
      <c r="A1275" s="11">
        <v>45315</v>
      </c>
      <c r="B1275" s="11" t="str">
        <f>UPPER(TEXT(TblMovi[[#This Row],[Data]],"MMM"))</f>
        <v>JAN</v>
      </c>
      <c r="C1275" s="1" t="str">
        <f>TEXT(TblMovi[[#This Row],[Data]],"aaaa")</f>
        <v>2024</v>
      </c>
      <c r="D1275" s="1" t="s">
        <v>21</v>
      </c>
      <c r="E1275" s="1" t="s">
        <v>74</v>
      </c>
      <c r="F1275" s="1">
        <v>15</v>
      </c>
    </row>
    <row r="1276" spans="1:6" x14ac:dyDescent="0.25">
      <c r="A1276" s="11">
        <v>45315</v>
      </c>
      <c r="B1276" s="11" t="str">
        <f>UPPER(TEXT(TblMovi[[#This Row],[Data]],"MMM"))</f>
        <v>JAN</v>
      </c>
      <c r="C1276" s="1" t="str">
        <f>TEXT(TblMovi[[#This Row],[Data]],"aaaa")</f>
        <v>2024</v>
      </c>
      <c r="D1276" s="1" t="s">
        <v>21</v>
      </c>
      <c r="E1276" s="1" t="s">
        <v>14</v>
      </c>
      <c r="F1276" s="1">
        <v>1</v>
      </c>
    </row>
    <row r="1277" spans="1:6" x14ac:dyDescent="0.25">
      <c r="A1277" s="11">
        <v>45315</v>
      </c>
      <c r="B1277" s="11" t="str">
        <f>UPPER(TEXT(TblMovi[[#This Row],[Data]],"MMM"))</f>
        <v>JAN</v>
      </c>
      <c r="C1277" s="1" t="str">
        <f>TEXT(TblMovi[[#This Row],[Data]],"aaaa")</f>
        <v>2024</v>
      </c>
      <c r="D1277" s="1" t="s">
        <v>21</v>
      </c>
      <c r="E1277" s="1" t="s">
        <v>1</v>
      </c>
      <c r="F1277" s="1">
        <v>1</v>
      </c>
    </row>
    <row r="1278" spans="1:6" x14ac:dyDescent="0.25">
      <c r="A1278" s="11">
        <v>45315</v>
      </c>
      <c r="B1278" s="11" t="str">
        <f>UPPER(TEXT(TblMovi[[#This Row],[Data]],"MMM"))</f>
        <v>JAN</v>
      </c>
      <c r="C1278" s="1" t="str">
        <f>TEXT(TblMovi[[#This Row],[Data]],"aaaa")</f>
        <v>2024</v>
      </c>
      <c r="D1278" s="1" t="s">
        <v>21</v>
      </c>
      <c r="E1278" s="1" t="s">
        <v>74</v>
      </c>
      <c r="F1278" s="1">
        <v>4</v>
      </c>
    </row>
    <row r="1279" spans="1:6" x14ac:dyDescent="0.25">
      <c r="A1279" s="11">
        <v>45315</v>
      </c>
      <c r="B1279" s="11" t="str">
        <f>UPPER(TEXT(TblMovi[[#This Row],[Data]],"MMM"))</f>
        <v>JAN</v>
      </c>
      <c r="C1279" s="1" t="str">
        <f>TEXT(TblMovi[[#This Row],[Data]],"aaaa")</f>
        <v>2024</v>
      </c>
      <c r="D1279" s="1" t="s">
        <v>21</v>
      </c>
      <c r="E1279" s="1" t="s">
        <v>75</v>
      </c>
      <c r="F1279" s="1">
        <v>4</v>
      </c>
    </row>
    <row r="1280" spans="1:6" x14ac:dyDescent="0.25">
      <c r="A1280" s="11">
        <v>45315</v>
      </c>
      <c r="B1280" s="11" t="str">
        <f>UPPER(TEXT(TblMovi[[#This Row],[Data]],"MMM"))</f>
        <v>JAN</v>
      </c>
      <c r="C1280" s="1" t="str">
        <f>TEXT(TblMovi[[#This Row],[Data]],"aaaa")</f>
        <v>2024</v>
      </c>
      <c r="D1280" s="1" t="s">
        <v>21</v>
      </c>
      <c r="E1280" s="1" t="s">
        <v>79</v>
      </c>
      <c r="F1280" s="1">
        <v>1</v>
      </c>
    </row>
    <row r="1281" spans="1:6" x14ac:dyDescent="0.25">
      <c r="A1281" s="11">
        <v>45315</v>
      </c>
      <c r="B1281" s="11" t="str">
        <f>UPPER(TEXT(TblMovi[[#This Row],[Data]],"MMM"))</f>
        <v>JAN</v>
      </c>
      <c r="C1281" s="1" t="str">
        <f>TEXT(TblMovi[[#This Row],[Data]],"aaaa")</f>
        <v>2024</v>
      </c>
      <c r="D1281" s="1" t="s">
        <v>21</v>
      </c>
      <c r="E1281" s="1" t="s">
        <v>27</v>
      </c>
      <c r="F1281" s="1">
        <v>1</v>
      </c>
    </row>
    <row r="1282" spans="1:6" x14ac:dyDescent="0.25">
      <c r="A1282" s="11">
        <v>45315</v>
      </c>
      <c r="B1282" s="11" t="str">
        <f>UPPER(TEXT(TblMovi[[#This Row],[Data]],"MMM"))</f>
        <v>JAN</v>
      </c>
      <c r="C1282" s="1" t="str">
        <f>TEXT(TblMovi[[#This Row],[Data]],"aaaa")</f>
        <v>2024</v>
      </c>
      <c r="D1282" s="1" t="s">
        <v>21</v>
      </c>
      <c r="E1282" s="1" t="s">
        <v>18</v>
      </c>
      <c r="F1282" s="1">
        <v>1</v>
      </c>
    </row>
    <row r="1283" spans="1:6" x14ac:dyDescent="0.25">
      <c r="A1283" s="11">
        <v>45315</v>
      </c>
      <c r="B1283" s="11" t="str">
        <f>UPPER(TEXT(TblMovi[[#This Row],[Data]],"MMM"))</f>
        <v>JAN</v>
      </c>
      <c r="C1283" s="1" t="str">
        <f>TEXT(TblMovi[[#This Row],[Data]],"aaaa")</f>
        <v>2024</v>
      </c>
      <c r="D1283" s="1" t="s">
        <v>21</v>
      </c>
      <c r="E1283" s="1" t="s">
        <v>95</v>
      </c>
      <c r="F1283" s="1">
        <v>5</v>
      </c>
    </row>
    <row r="1284" spans="1:6" x14ac:dyDescent="0.25">
      <c r="A1284" s="11">
        <v>45315</v>
      </c>
      <c r="B1284" s="11" t="str">
        <f>UPPER(TEXT(TblMovi[[#This Row],[Data]],"MMM"))</f>
        <v>JAN</v>
      </c>
      <c r="C1284" s="1" t="str">
        <f>TEXT(TblMovi[[#This Row],[Data]],"aaaa")</f>
        <v>2024</v>
      </c>
      <c r="D1284" s="1" t="s">
        <v>21</v>
      </c>
      <c r="E1284" s="1" t="s">
        <v>14</v>
      </c>
      <c r="F1284" s="1">
        <v>2</v>
      </c>
    </row>
    <row r="1285" spans="1:6" x14ac:dyDescent="0.25">
      <c r="A1285" s="11">
        <v>45315</v>
      </c>
      <c r="B1285" s="11" t="str">
        <f>UPPER(TEXT(TblMovi[[#This Row],[Data]],"MMM"))</f>
        <v>JAN</v>
      </c>
      <c r="C1285" s="1" t="str">
        <f>TEXT(TblMovi[[#This Row],[Data]],"aaaa")</f>
        <v>2024</v>
      </c>
      <c r="D1285" s="1" t="s">
        <v>21</v>
      </c>
      <c r="E1285" s="1" t="s">
        <v>79</v>
      </c>
      <c r="F1285" s="1">
        <v>1</v>
      </c>
    </row>
    <row r="1286" spans="1:6" x14ac:dyDescent="0.25">
      <c r="A1286" s="11">
        <v>45316</v>
      </c>
      <c r="B1286" s="11" t="str">
        <f>UPPER(TEXT(TblMovi[[#This Row],[Data]],"MMM"))</f>
        <v>JAN</v>
      </c>
      <c r="C1286" s="1" t="str">
        <f>TEXT(TblMovi[[#This Row],[Data]],"aaaa")</f>
        <v>2024</v>
      </c>
      <c r="D1286" s="1" t="s">
        <v>21</v>
      </c>
      <c r="E1286" s="1" t="s">
        <v>89</v>
      </c>
      <c r="F1286" s="1">
        <v>1</v>
      </c>
    </row>
    <row r="1287" spans="1:6" x14ac:dyDescent="0.25">
      <c r="A1287" s="11">
        <v>45316</v>
      </c>
      <c r="B1287" s="11" t="str">
        <f>UPPER(TEXT(TblMovi[[#This Row],[Data]],"MMM"))</f>
        <v>JAN</v>
      </c>
      <c r="C1287" s="1" t="str">
        <f>TEXT(TblMovi[[#This Row],[Data]],"aaaa")</f>
        <v>2024</v>
      </c>
      <c r="D1287" s="1" t="s">
        <v>21</v>
      </c>
      <c r="E1287" s="1" t="s">
        <v>1</v>
      </c>
      <c r="F1287" s="1">
        <v>1</v>
      </c>
    </row>
    <row r="1288" spans="1:6" x14ac:dyDescent="0.25">
      <c r="A1288" s="11">
        <v>45316</v>
      </c>
      <c r="B1288" s="11" t="str">
        <f>UPPER(TEXT(TblMovi[[#This Row],[Data]],"MMM"))</f>
        <v>JAN</v>
      </c>
      <c r="C1288" s="1" t="str">
        <f>TEXT(TblMovi[[#This Row],[Data]],"aaaa")</f>
        <v>2024</v>
      </c>
      <c r="D1288" s="1" t="s">
        <v>21</v>
      </c>
      <c r="E1288" s="1" t="s">
        <v>2</v>
      </c>
      <c r="F1288" s="1">
        <v>1</v>
      </c>
    </row>
    <row r="1289" spans="1:6" x14ac:dyDescent="0.25">
      <c r="A1289" s="11">
        <v>45316</v>
      </c>
      <c r="B1289" s="11" t="str">
        <f>UPPER(TEXT(TblMovi[[#This Row],[Data]],"MMM"))</f>
        <v>JAN</v>
      </c>
      <c r="C1289" s="1" t="str">
        <f>TEXT(TblMovi[[#This Row],[Data]],"aaaa")</f>
        <v>2024</v>
      </c>
      <c r="D1289" s="1" t="s">
        <v>21</v>
      </c>
      <c r="E1289" s="1" t="s">
        <v>12</v>
      </c>
      <c r="F1289" s="1">
        <v>1</v>
      </c>
    </row>
    <row r="1290" spans="1:6" x14ac:dyDescent="0.25">
      <c r="A1290" s="11">
        <v>45316</v>
      </c>
      <c r="B1290" s="11" t="str">
        <f>UPPER(TEXT(TblMovi[[#This Row],[Data]],"MMM"))</f>
        <v>JAN</v>
      </c>
      <c r="C1290" s="1" t="str">
        <f>TEXT(TblMovi[[#This Row],[Data]],"aaaa")</f>
        <v>2024</v>
      </c>
      <c r="D1290" s="1" t="s">
        <v>21</v>
      </c>
      <c r="E1290" s="1" t="s">
        <v>27</v>
      </c>
      <c r="F1290" s="1">
        <v>1</v>
      </c>
    </row>
    <row r="1291" spans="1:6" x14ac:dyDescent="0.25">
      <c r="A1291" s="11">
        <v>45316</v>
      </c>
      <c r="B1291" s="11" t="str">
        <f>UPPER(TEXT(TblMovi[[#This Row],[Data]],"MMM"))</f>
        <v>JAN</v>
      </c>
      <c r="C1291" s="1" t="str">
        <f>TEXT(TblMovi[[#This Row],[Data]],"aaaa")</f>
        <v>2024</v>
      </c>
      <c r="D1291" s="1" t="s">
        <v>21</v>
      </c>
      <c r="E1291" s="1" t="s">
        <v>1</v>
      </c>
      <c r="F1291" s="1">
        <v>1</v>
      </c>
    </row>
    <row r="1292" spans="1:6" x14ac:dyDescent="0.25">
      <c r="A1292" s="11">
        <v>45316</v>
      </c>
      <c r="B1292" s="11" t="str">
        <f>UPPER(TEXT(TblMovi[[#This Row],[Data]],"MMM"))</f>
        <v>JAN</v>
      </c>
      <c r="C1292" s="1" t="str">
        <f>TEXT(TblMovi[[#This Row],[Data]],"aaaa")</f>
        <v>2024</v>
      </c>
      <c r="D1292" s="1" t="s">
        <v>20</v>
      </c>
      <c r="E1292" s="1" t="s">
        <v>352</v>
      </c>
      <c r="F1292" s="1">
        <v>49</v>
      </c>
    </row>
    <row r="1293" spans="1:6" x14ac:dyDescent="0.25">
      <c r="A1293" s="11">
        <v>45316</v>
      </c>
      <c r="B1293" s="11" t="str">
        <f>UPPER(TEXT(TblMovi[[#This Row],[Data]],"MMM"))</f>
        <v>JAN</v>
      </c>
      <c r="C1293" s="1" t="str">
        <f>TEXT(TblMovi[[#This Row],[Data]],"aaaa")</f>
        <v>2024</v>
      </c>
      <c r="D1293" s="1" t="s">
        <v>21</v>
      </c>
      <c r="E1293" s="1" t="s">
        <v>9</v>
      </c>
      <c r="F1293" s="1">
        <v>1</v>
      </c>
    </row>
    <row r="1294" spans="1:6" x14ac:dyDescent="0.25">
      <c r="A1294" s="11">
        <v>45316</v>
      </c>
      <c r="B1294" s="11" t="str">
        <f>UPPER(TEXT(TblMovi[[#This Row],[Data]],"MMM"))</f>
        <v>JAN</v>
      </c>
      <c r="C1294" s="1" t="str">
        <f>TEXT(TblMovi[[#This Row],[Data]],"aaaa")</f>
        <v>2024</v>
      </c>
      <c r="D1294" s="1" t="s">
        <v>21</v>
      </c>
      <c r="E1294" s="1" t="s">
        <v>1</v>
      </c>
      <c r="F1294" s="1">
        <v>2</v>
      </c>
    </row>
    <row r="1295" spans="1:6" x14ac:dyDescent="0.25">
      <c r="A1295" s="11">
        <v>45316</v>
      </c>
      <c r="B1295" s="11" t="str">
        <f>UPPER(TEXT(TblMovi[[#This Row],[Data]],"MMM"))</f>
        <v>JAN</v>
      </c>
      <c r="C1295" s="1" t="str">
        <f>TEXT(TblMovi[[#This Row],[Data]],"aaaa")</f>
        <v>2024</v>
      </c>
      <c r="D1295" s="1" t="s">
        <v>21</v>
      </c>
      <c r="E1295" s="1" t="s">
        <v>352</v>
      </c>
      <c r="F1295" s="1">
        <v>10</v>
      </c>
    </row>
    <row r="1296" spans="1:6" x14ac:dyDescent="0.25">
      <c r="A1296" s="11">
        <v>45316</v>
      </c>
      <c r="B1296" s="11" t="str">
        <f>UPPER(TEXT(TblMovi[[#This Row],[Data]],"MMM"))</f>
        <v>JAN</v>
      </c>
      <c r="C1296" s="1" t="str">
        <f>TEXT(TblMovi[[#This Row],[Data]],"aaaa")</f>
        <v>2024</v>
      </c>
      <c r="D1296" s="1" t="s">
        <v>21</v>
      </c>
      <c r="E1296" s="1" t="s">
        <v>95</v>
      </c>
      <c r="F1296" s="1">
        <v>5</v>
      </c>
    </row>
    <row r="1297" spans="1:6" x14ac:dyDescent="0.25">
      <c r="A1297" s="11">
        <v>45316</v>
      </c>
      <c r="B1297" s="11" t="str">
        <f>UPPER(TEXT(TblMovi[[#This Row],[Data]],"MMM"))</f>
        <v>JAN</v>
      </c>
      <c r="C1297" s="1" t="str">
        <f>TEXT(TblMovi[[#This Row],[Data]],"aaaa")</f>
        <v>2024</v>
      </c>
      <c r="D1297" s="1" t="s">
        <v>20</v>
      </c>
      <c r="E1297" s="1" t="s">
        <v>78</v>
      </c>
      <c r="F1297" s="1">
        <v>20</v>
      </c>
    </row>
    <row r="1298" spans="1:6" x14ac:dyDescent="0.25">
      <c r="A1298" s="11">
        <v>45316</v>
      </c>
      <c r="B1298" s="11" t="str">
        <f>UPPER(TEXT(TblMovi[[#This Row],[Data]],"MMM"))</f>
        <v>JAN</v>
      </c>
      <c r="C1298" s="1" t="str">
        <f>TEXT(TblMovi[[#This Row],[Data]],"aaaa")</f>
        <v>2024</v>
      </c>
      <c r="D1298" s="1" t="s">
        <v>20</v>
      </c>
      <c r="E1298" s="1" t="s">
        <v>7</v>
      </c>
      <c r="F1298" s="1">
        <v>8</v>
      </c>
    </row>
    <row r="1299" spans="1:6" x14ac:dyDescent="0.25">
      <c r="A1299" s="11">
        <v>45316</v>
      </c>
      <c r="B1299" s="11" t="str">
        <f>UPPER(TEXT(TblMovi[[#This Row],[Data]],"MMM"))</f>
        <v>JAN</v>
      </c>
      <c r="C1299" s="1" t="str">
        <f>TEXT(TblMovi[[#This Row],[Data]],"aaaa")</f>
        <v>2024</v>
      </c>
      <c r="D1299" s="1" t="s">
        <v>21</v>
      </c>
      <c r="E1299" s="1" t="s">
        <v>94</v>
      </c>
      <c r="F1299" s="1">
        <v>1</v>
      </c>
    </row>
    <row r="1300" spans="1:6" x14ac:dyDescent="0.25">
      <c r="A1300" s="11">
        <v>45316</v>
      </c>
      <c r="B1300" s="11" t="str">
        <f>UPPER(TEXT(TblMovi[[#This Row],[Data]],"MMM"))</f>
        <v>JAN</v>
      </c>
      <c r="C1300" s="1" t="str">
        <f>TEXT(TblMovi[[#This Row],[Data]],"aaaa")</f>
        <v>2024</v>
      </c>
      <c r="D1300" s="1" t="s">
        <v>21</v>
      </c>
      <c r="E1300" s="1" t="s">
        <v>318</v>
      </c>
      <c r="F1300" s="1">
        <v>1</v>
      </c>
    </row>
    <row r="1301" spans="1:6" x14ac:dyDescent="0.25">
      <c r="A1301" s="11">
        <v>45317</v>
      </c>
      <c r="B1301" s="11" t="str">
        <f>UPPER(TEXT(TblMovi[[#This Row],[Data]],"MMM"))</f>
        <v>JAN</v>
      </c>
      <c r="C1301" s="1" t="str">
        <f>TEXT(TblMovi[[#This Row],[Data]],"aaaa")</f>
        <v>2024</v>
      </c>
      <c r="D1301" s="1" t="s">
        <v>21</v>
      </c>
      <c r="E1301" s="1" t="s">
        <v>9</v>
      </c>
      <c r="F1301" s="1">
        <v>1</v>
      </c>
    </row>
    <row r="1302" spans="1:6" x14ac:dyDescent="0.25">
      <c r="A1302" s="11">
        <v>45317</v>
      </c>
      <c r="B1302" s="11" t="str">
        <f>UPPER(TEXT(TblMovi[[#This Row],[Data]],"MMM"))</f>
        <v>JAN</v>
      </c>
      <c r="C1302" s="1" t="str">
        <f>TEXT(TblMovi[[#This Row],[Data]],"aaaa")</f>
        <v>2024</v>
      </c>
      <c r="D1302" s="1" t="s">
        <v>21</v>
      </c>
      <c r="E1302" s="1" t="s">
        <v>75</v>
      </c>
      <c r="F1302" s="1">
        <v>4</v>
      </c>
    </row>
    <row r="1303" spans="1:6" x14ac:dyDescent="0.25">
      <c r="A1303" s="11">
        <v>45317</v>
      </c>
      <c r="B1303" s="11" t="str">
        <f>UPPER(TEXT(TblMovi[[#This Row],[Data]],"MMM"))</f>
        <v>JAN</v>
      </c>
      <c r="C1303" s="1" t="str">
        <f>TEXT(TblMovi[[#This Row],[Data]],"aaaa")</f>
        <v>2024</v>
      </c>
      <c r="D1303" s="1" t="s">
        <v>21</v>
      </c>
      <c r="E1303" s="1" t="s">
        <v>95</v>
      </c>
      <c r="F1303" s="1">
        <v>5</v>
      </c>
    </row>
    <row r="1304" spans="1:6" x14ac:dyDescent="0.25">
      <c r="A1304" s="11">
        <v>45317</v>
      </c>
      <c r="B1304" s="11" t="str">
        <f>UPPER(TEXT(TblMovi[[#This Row],[Data]],"MMM"))</f>
        <v>JAN</v>
      </c>
      <c r="C1304" s="1" t="str">
        <f>TEXT(TblMovi[[#This Row],[Data]],"aaaa")</f>
        <v>2024</v>
      </c>
      <c r="D1304" s="1" t="s">
        <v>21</v>
      </c>
      <c r="E1304" s="1" t="s">
        <v>93</v>
      </c>
      <c r="F1304" s="1">
        <v>2</v>
      </c>
    </row>
    <row r="1305" spans="1:6" x14ac:dyDescent="0.25">
      <c r="A1305" s="11">
        <v>45317</v>
      </c>
      <c r="B1305" s="11" t="str">
        <f>UPPER(TEXT(TblMovi[[#This Row],[Data]],"MMM"))</f>
        <v>JAN</v>
      </c>
      <c r="C1305" s="1" t="str">
        <f>TEXT(TblMovi[[#This Row],[Data]],"aaaa")</f>
        <v>2024</v>
      </c>
      <c r="D1305" s="1" t="s">
        <v>21</v>
      </c>
      <c r="E1305" s="1" t="s">
        <v>1</v>
      </c>
      <c r="F1305" s="1">
        <v>1</v>
      </c>
    </row>
    <row r="1306" spans="1:6" x14ac:dyDescent="0.25">
      <c r="A1306" s="11">
        <v>45317</v>
      </c>
      <c r="B1306" s="11" t="str">
        <f>UPPER(TEXT(TblMovi[[#This Row],[Data]],"MMM"))</f>
        <v>JAN</v>
      </c>
      <c r="C1306" s="1" t="str">
        <f>TEXT(TblMovi[[#This Row],[Data]],"aaaa")</f>
        <v>2024</v>
      </c>
      <c r="D1306" s="1" t="s">
        <v>21</v>
      </c>
      <c r="E1306" s="1" t="s">
        <v>85</v>
      </c>
      <c r="F1306" s="1">
        <v>1</v>
      </c>
    </row>
    <row r="1307" spans="1:6" x14ac:dyDescent="0.25">
      <c r="A1307" s="11">
        <v>45317</v>
      </c>
      <c r="B1307" s="11" t="str">
        <f>UPPER(TEXT(TblMovi[[#This Row],[Data]],"MMM"))</f>
        <v>JAN</v>
      </c>
      <c r="C1307" s="1" t="str">
        <f>TEXT(TblMovi[[#This Row],[Data]],"aaaa")</f>
        <v>2024</v>
      </c>
      <c r="D1307" s="1" t="s">
        <v>21</v>
      </c>
      <c r="E1307" s="1" t="s">
        <v>169</v>
      </c>
      <c r="F1307" s="1">
        <v>6</v>
      </c>
    </row>
    <row r="1308" spans="1:6" x14ac:dyDescent="0.25">
      <c r="A1308" s="11">
        <v>45317</v>
      </c>
      <c r="B1308" s="11" t="str">
        <f>UPPER(TEXT(TblMovi[[#This Row],[Data]],"MMM"))</f>
        <v>JAN</v>
      </c>
      <c r="C1308" s="1" t="str">
        <f>TEXT(TblMovi[[#This Row],[Data]],"aaaa")</f>
        <v>2024</v>
      </c>
      <c r="D1308" s="1" t="s">
        <v>21</v>
      </c>
      <c r="E1308" s="1" t="s">
        <v>92</v>
      </c>
      <c r="F1308" s="1">
        <v>1</v>
      </c>
    </row>
    <row r="1309" spans="1:6" x14ac:dyDescent="0.25">
      <c r="A1309" s="11">
        <v>45317</v>
      </c>
      <c r="B1309" s="11" t="str">
        <f>UPPER(TEXT(TblMovi[[#This Row],[Data]],"MMM"))</f>
        <v>JAN</v>
      </c>
      <c r="C1309" s="1" t="str">
        <f>TEXT(TblMovi[[#This Row],[Data]],"aaaa")</f>
        <v>2024</v>
      </c>
      <c r="D1309" s="1" t="s">
        <v>21</v>
      </c>
      <c r="E1309" s="1" t="s">
        <v>9</v>
      </c>
      <c r="F1309" s="1">
        <v>1</v>
      </c>
    </row>
    <row r="1310" spans="1:6" x14ac:dyDescent="0.25">
      <c r="A1310" s="11">
        <v>45317</v>
      </c>
      <c r="B1310" s="11" t="str">
        <f>UPPER(TEXT(TblMovi[[#This Row],[Data]],"MMM"))</f>
        <v>JAN</v>
      </c>
      <c r="C1310" s="1" t="str">
        <f>TEXT(TblMovi[[#This Row],[Data]],"aaaa")</f>
        <v>2024</v>
      </c>
      <c r="D1310" s="1" t="s">
        <v>21</v>
      </c>
      <c r="E1310" s="1" t="s">
        <v>1</v>
      </c>
      <c r="F1310" s="1">
        <v>2</v>
      </c>
    </row>
    <row r="1311" spans="1:6" x14ac:dyDescent="0.25">
      <c r="A1311" s="11">
        <v>45317</v>
      </c>
      <c r="B1311" s="11" t="str">
        <f>UPPER(TEXT(TblMovi[[#This Row],[Data]],"MMM"))</f>
        <v>JAN</v>
      </c>
      <c r="C1311" s="1" t="str">
        <f>TEXT(TblMovi[[#This Row],[Data]],"aaaa")</f>
        <v>2024</v>
      </c>
      <c r="D1311" s="1" t="s">
        <v>21</v>
      </c>
      <c r="E1311" s="1" t="s">
        <v>78</v>
      </c>
      <c r="F1311" s="1">
        <v>1</v>
      </c>
    </row>
    <row r="1312" spans="1:6" x14ac:dyDescent="0.25">
      <c r="A1312" s="11">
        <v>45317</v>
      </c>
      <c r="B1312" s="11" t="str">
        <f>UPPER(TEXT(TblMovi[[#This Row],[Data]],"MMM"))</f>
        <v>JAN</v>
      </c>
      <c r="C1312" s="1" t="str">
        <f>TEXT(TblMovi[[#This Row],[Data]],"aaaa")</f>
        <v>2024</v>
      </c>
      <c r="D1312" s="1" t="s">
        <v>21</v>
      </c>
      <c r="E1312" s="1" t="s">
        <v>95</v>
      </c>
      <c r="F1312" s="1">
        <v>5</v>
      </c>
    </row>
    <row r="1313" spans="1:6" x14ac:dyDescent="0.25">
      <c r="A1313" s="11">
        <v>45320</v>
      </c>
      <c r="B1313" s="11" t="str">
        <f>UPPER(TEXT(TblMovi[[#This Row],[Data]],"MMM"))</f>
        <v>JAN</v>
      </c>
      <c r="C1313" s="1" t="str">
        <f>TEXT(TblMovi[[#This Row],[Data]],"aaaa")</f>
        <v>2024</v>
      </c>
      <c r="D1313" s="1" t="s">
        <v>21</v>
      </c>
      <c r="E1313" s="1" t="s">
        <v>353</v>
      </c>
      <c r="F1313" s="1">
        <v>2</v>
      </c>
    </row>
    <row r="1314" spans="1:6" x14ac:dyDescent="0.25">
      <c r="A1314" s="11">
        <v>45320</v>
      </c>
      <c r="B1314" s="11" t="str">
        <f>UPPER(TEXT(TblMovi[[#This Row],[Data]],"MMM"))</f>
        <v>JAN</v>
      </c>
      <c r="C1314" s="1" t="str">
        <f>TEXT(TblMovi[[#This Row],[Data]],"aaaa")</f>
        <v>2024</v>
      </c>
      <c r="D1314" s="1" t="s">
        <v>21</v>
      </c>
      <c r="E1314" s="1" t="s">
        <v>318</v>
      </c>
      <c r="F1314" s="1">
        <v>1</v>
      </c>
    </row>
    <row r="1315" spans="1:6" x14ac:dyDescent="0.25">
      <c r="A1315" s="11">
        <v>45320</v>
      </c>
      <c r="B1315" s="11" t="str">
        <f>UPPER(TEXT(TblMovi[[#This Row],[Data]],"MMM"))</f>
        <v>JAN</v>
      </c>
      <c r="C1315" s="1" t="str">
        <f>TEXT(TblMovi[[#This Row],[Data]],"aaaa")</f>
        <v>2024</v>
      </c>
      <c r="D1315" s="1" t="s">
        <v>21</v>
      </c>
      <c r="E1315" s="1" t="s">
        <v>89</v>
      </c>
      <c r="F1315" s="1">
        <v>3</v>
      </c>
    </row>
    <row r="1316" spans="1:6" x14ac:dyDescent="0.25">
      <c r="A1316" s="11">
        <v>45320</v>
      </c>
      <c r="B1316" s="11" t="str">
        <f>UPPER(TEXT(TblMovi[[#This Row],[Data]],"MMM"))</f>
        <v>JAN</v>
      </c>
      <c r="C1316" s="1" t="str">
        <f>TEXT(TblMovi[[#This Row],[Data]],"aaaa")</f>
        <v>2024</v>
      </c>
      <c r="D1316" s="1" t="s">
        <v>21</v>
      </c>
      <c r="E1316" s="1" t="s">
        <v>14</v>
      </c>
      <c r="F1316" s="1">
        <v>1</v>
      </c>
    </row>
    <row r="1317" spans="1:6" x14ac:dyDescent="0.25">
      <c r="A1317" s="11">
        <v>45320</v>
      </c>
      <c r="B1317" s="11" t="str">
        <f>UPPER(TEXT(TblMovi[[#This Row],[Data]],"MMM"))</f>
        <v>JAN</v>
      </c>
      <c r="C1317" s="1" t="str">
        <f>TEXT(TblMovi[[#This Row],[Data]],"aaaa")</f>
        <v>2024</v>
      </c>
      <c r="D1317" s="1" t="s">
        <v>21</v>
      </c>
      <c r="E1317" s="1" t="s">
        <v>93</v>
      </c>
      <c r="F1317" s="1">
        <v>1</v>
      </c>
    </row>
    <row r="1318" spans="1:6" x14ac:dyDescent="0.25">
      <c r="A1318" s="11">
        <v>45320</v>
      </c>
      <c r="B1318" s="11" t="str">
        <f>UPPER(TEXT(TblMovi[[#This Row],[Data]],"MMM"))</f>
        <v>JAN</v>
      </c>
      <c r="C1318" s="1" t="str">
        <f>TEXT(TblMovi[[#This Row],[Data]],"aaaa")</f>
        <v>2024</v>
      </c>
      <c r="D1318" s="1" t="s">
        <v>21</v>
      </c>
      <c r="E1318" s="1" t="s">
        <v>95</v>
      </c>
      <c r="F1318" s="1">
        <v>5</v>
      </c>
    </row>
    <row r="1319" spans="1:6" x14ac:dyDescent="0.25">
      <c r="A1319" s="11">
        <v>45320</v>
      </c>
      <c r="B1319" s="11" t="str">
        <f>UPPER(TEXT(TblMovi[[#This Row],[Data]],"MMM"))</f>
        <v>JAN</v>
      </c>
      <c r="C1319" s="1" t="str">
        <f>TEXT(TblMovi[[#This Row],[Data]],"aaaa")</f>
        <v>2024</v>
      </c>
      <c r="D1319" s="1" t="s">
        <v>21</v>
      </c>
      <c r="E1319" s="1" t="s">
        <v>9</v>
      </c>
      <c r="F1319" s="1">
        <v>1</v>
      </c>
    </row>
    <row r="1320" spans="1:6" x14ac:dyDescent="0.25">
      <c r="A1320" s="11">
        <v>45320</v>
      </c>
      <c r="B1320" s="11" t="str">
        <f>UPPER(TEXT(TblMovi[[#This Row],[Data]],"MMM"))</f>
        <v>JAN</v>
      </c>
      <c r="C1320" s="1" t="str">
        <f>TEXT(TblMovi[[#This Row],[Data]],"aaaa")</f>
        <v>2024</v>
      </c>
      <c r="D1320" s="1" t="s">
        <v>21</v>
      </c>
      <c r="E1320" s="1" t="s">
        <v>9</v>
      </c>
      <c r="F1320" s="1">
        <v>1</v>
      </c>
    </row>
    <row r="1321" spans="1:6" x14ac:dyDescent="0.25">
      <c r="A1321" s="11">
        <v>45320</v>
      </c>
      <c r="B1321" s="11" t="str">
        <f>UPPER(TEXT(TblMovi[[#This Row],[Data]],"MMM"))</f>
        <v>JAN</v>
      </c>
      <c r="C1321" s="1" t="str">
        <f>TEXT(TblMovi[[#This Row],[Data]],"aaaa")</f>
        <v>2024</v>
      </c>
      <c r="D1321" s="1" t="s">
        <v>21</v>
      </c>
      <c r="E1321" s="1" t="s">
        <v>89</v>
      </c>
      <c r="F1321" s="1">
        <v>1</v>
      </c>
    </row>
    <row r="1322" spans="1:6" x14ac:dyDescent="0.25">
      <c r="A1322" s="11">
        <v>45320</v>
      </c>
      <c r="B1322" s="11" t="str">
        <f>UPPER(TEXT(TblMovi[[#This Row],[Data]],"MMM"))</f>
        <v>JAN</v>
      </c>
      <c r="C1322" s="1" t="str">
        <f>TEXT(TblMovi[[#This Row],[Data]],"aaaa")</f>
        <v>2024</v>
      </c>
      <c r="D1322" s="1" t="s">
        <v>21</v>
      </c>
      <c r="E1322" s="1" t="s">
        <v>9</v>
      </c>
      <c r="F1322" s="1">
        <v>1</v>
      </c>
    </row>
    <row r="1323" spans="1:6" x14ac:dyDescent="0.25">
      <c r="A1323" s="11">
        <v>45320</v>
      </c>
      <c r="B1323" s="11" t="str">
        <f>UPPER(TEXT(TblMovi[[#This Row],[Data]],"MMM"))</f>
        <v>JAN</v>
      </c>
      <c r="C1323" s="1" t="str">
        <f>TEXT(TblMovi[[#This Row],[Data]],"aaaa")</f>
        <v>2024</v>
      </c>
      <c r="D1323" s="1" t="s">
        <v>21</v>
      </c>
      <c r="E1323" s="1" t="s">
        <v>330</v>
      </c>
      <c r="F1323" s="1">
        <v>1</v>
      </c>
    </row>
    <row r="1324" spans="1:6" x14ac:dyDescent="0.25">
      <c r="A1324" s="11">
        <v>45320</v>
      </c>
      <c r="B1324" s="11" t="str">
        <f>UPPER(TEXT(TblMovi[[#This Row],[Data]],"MMM"))</f>
        <v>JAN</v>
      </c>
      <c r="C1324" s="1" t="str">
        <f>TEXT(TblMovi[[#This Row],[Data]],"aaaa")</f>
        <v>2024</v>
      </c>
      <c r="D1324" s="1" t="s">
        <v>21</v>
      </c>
      <c r="E1324" s="1" t="s">
        <v>95</v>
      </c>
      <c r="F1324" s="1">
        <v>5</v>
      </c>
    </row>
    <row r="1325" spans="1:6" x14ac:dyDescent="0.25">
      <c r="A1325" s="11">
        <v>45320</v>
      </c>
      <c r="B1325" s="11" t="str">
        <f>UPPER(TEXT(TblMovi[[#This Row],[Data]],"MMM"))</f>
        <v>JAN</v>
      </c>
      <c r="C1325" s="1" t="str">
        <f>TEXT(TblMovi[[#This Row],[Data]],"aaaa")</f>
        <v>2024</v>
      </c>
      <c r="D1325" s="1" t="s">
        <v>21</v>
      </c>
      <c r="E1325" s="1" t="s">
        <v>169</v>
      </c>
      <c r="F1325" s="1">
        <v>6</v>
      </c>
    </row>
    <row r="1326" spans="1:6" x14ac:dyDescent="0.25">
      <c r="A1326" s="11">
        <v>45320</v>
      </c>
      <c r="B1326" s="11" t="str">
        <f>UPPER(TEXT(TblMovi[[#This Row],[Data]],"MMM"))</f>
        <v>JAN</v>
      </c>
      <c r="C1326" s="1" t="str">
        <f>TEXT(TblMovi[[#This Row],[Data]],"aaaa")</f>
        <v>2024</v>
      </c>
      <c r="D1326" s="1" t="s">
        <v>21</v>
      </c>
      <c r="E1326" s="1" t="s">
        <v>1</v>
      </c>
      <c r="F1326" s="1">
        <v>3</v>
      </c>
    </row>
    <row r="1327" spans="1:6" x14ac:dyDescent="0.25">
      <c r="A1327" s="11">
        <v>45321</v>
      </c>
      <c r="B1327" s="11" t="str">
        <f>UPPER(TEXT(TblMovi[[#This Row],[Data]],"MMM"))</f>
        <v>JAN</v>
      </c>
      <c r="C1327" s="1" t="str">
        <f>TEXT(TblMovi[[#This Row],[Data]],"aaaa")</f>
        <v>2024</v>
      </c>
      <c r="D1327" s="1" t="s">
        <v>21</v>
      </c>
      <c r="E1327" s="1" t="s">
        <v>319</v>
      </c>
      <c r="F1327" s="1">
        <v>2</v>
      </c>
    </row>
    <row r="1328" spans="1:6" x14ac:dyDescent="0.25">
      <c r="A1328" s="11">
        <v>45321</v>
      </c>
      <c r="B1328" s="11" t="str">
        <f>UPPER(TEXT(TblMovi[[#This Row],[Data]],"MMM"))</f>
        <v>JAN</v>
      </c>
      <c r="C1328" s="1" t="str">
        <f>TEXT(TblMovi[[#This Row],[Data]],"aaaa")</f>
        <v>2024</v>
      </c>
      <c r="D1328" s="1" t="s">
        <v>21</v>
      </c>
      <c r="E1328" s="1" t="s">
        <v>95</v>
      </c>
      <c r="F1328" s="1">
        <v>5</v>
      </c>
    </row>
    <row r="1329" spans="1:6" x14ac:dyDescent="0.25">
      <c r="A1329" s="11">
        <v>45321</v>
      </c>
      <c r="B1329" s="11" t="str">
        <f>UPPER(TEXT(TblMovi[[#This Row],[Data]],"MMM"))</f>
        <v>JAN</v>
      </c>
      <c r="C1329" s="1" t="str">
        <f>TEXT(TblMovi[[#This Row],[Data]],"aaaa")</f>
        <v>2024</v>
      </c>
      <c r="D1329" s="1" t="s">
        <v>21</v>
      </c>
      <c r="E1329" s="1" t="s">
        <v>330</v>
      </c>
      <c r="F1329" s="1">
        <v>1</v>
      </c>
    </row>
    <row r="1330" spans="1:6" x14ac:dyDescent="0.25">
      <c r="A1330" s="11">
        <v>45321</v>
      </c>
      <c r="B1330" s="11" t="str">
        <f>UPPER(TEXT(TblMovi[[#This Row],[Data]],"MMM"))</f>
        <v>JAN</v>
      </c>
      <c r="C1330" s="1" t="str">
        <f>TEXT(TblMovi[[#This Row],[Data]],"aaaa")</f>
        <v>2024</v>
      </c>
      <c r="D1330" s="1" t="s">
        <v>21</v>
      </c>
      <c r="E1330" s="1" t="s">
        <v>0</v>
      </c>
      <c r="F1330" s="1">
        <v>1</v>
      </c>
    </row>
    <row r="1331" spans="1:6" x14ac:dyDescent="0.25">
      <c r="A1331" s="11">
        <v>45321</v>
      </c>
      <c r="B1331" s="11" t="str">
        <f>UPPER(TEXT(TblMovi[[#This Row],[Data]],"MMM"))</f>
        <v>JAN</v>
      </c>
      <c r="C1331" s="1" t="str">
        <f>TEXT(TblMovi[[#This Row],[Data]],"aaaa")</f>
        <v>2024</v>
      </c>
      <c r="D1331" s="1" t="s">
        <v>21</v>
      </c>
      <c r="E1331" s="1" t="s">
        <v>74</v>
      </c>
      <c r="F1331" s="1">
        <v>5</v>
      </c>
    </row>
    <row r="1332" spans="1:6" x14ac:dyDescent="0.25">
      <c r="A1332" s="11">
        <v>45321</v>
      </c>
      <c r="B1332" s="11" t="str">
        <f>UPPER(TEXT(TblMovi[[#This Row],[Data]],"MMM"))</f>
        <v>JAN</v>
      </c>
      <c r="C1332" s="1" t="str">
        <f>TEXT(TblMovi[[#This Row],[Data]],"aaaa")</f>
        <v>2024</v>
      </c>
      <c r="D1332" s="1" t="s">
        <v>21</v>
      </c>
      <c r="E1332" s="1" t="s">
        <v>75</v>
      </c>
      <c r="F1332" s="1">
        <v>5</v>
      </c>
    </row>
    <row r="1333" spans="1:6" x14ac:dyDescent="0.25">
      <c r="A1333" s="11">
        <v>45321</v>
      </c>
      <c r="B1333" s="11" t="str">
        <f>UPPER(TEXT(TblMovi[[#This Row],[Data]],"MMM"))</f>
        <v>JAN</v>
      </c>
      <c r="C1333" s="1" t="str">
        <f>TEXT(TblMovi[[#This Row],[Data]],"aaaa")</f>
        <v>2024</v>
      </c>
      <c r="D1333" s="1" t="s">
        <v>21</v>
      </c>
      <c r="E1333" s="1" t="s">
        <v>27</v>
      </c>
      <c r="F1333" s="1">
        <v>5</v>
      </c>
    </row>
    <row r="1334" spans="1:6" x14ac:dyDescent="0.25">
      <c r="A1334" s="11">
        <v>45321</v>
      </c>
      <c r="B1334" s="11" t="str">
        <f>UPPER(TEXT(TblMovi[[#This Row],[Data]],"MMM"))</f>
        <v>JAN</v>
      </c>
      <c r="C1334" s="1" t="str">
        <f>TEXT(TblMovi[[#This Row],[Data]],"aaaa")</f>
        <v>2024</v>
      </c>
      <c r="D1334" s="1" t="s">
        <v>21</v>
      </c>
      <c r="E1334" s="1" t="s">
        <v>319</v>
      </c>
      <c r="F1334" s="1">
        <v>1</v>
      </c>
    </row>
    <row r="1335" spans="1:6" x14ac:dyDescent="0.25">
      <c r="A1335" s="11">
        <v>45321</v>
      </c>
      <c r="B1335" s="11" t="str">
        <f>UPPER(TEXT(TblMovi[[#This Row],[Data]],"MMM"))</f>
        <v>JAN</v>
      </c>
      <c r="C1335" s="1" t="str">
        <f>TEXT(TblMovi[[#This Row],[Data]],"aaaa")</f>
        <v>2024</v>
      </c>
      <c r="D1335" s="1" t="s">
        <v>21</v>
      </c>
      <c r="E1335" s="1" t="s">
        <v>79</v>
      </c>
      <c r="F1335" s="1">
        <v>1</v>
      </c>
    </row>
    <row r="1336" spans="1:6" x14ac:dyDescent="0.25">
      <c r="A1336" s="11">
        <v>45321</v>
      </c>
      <c r="B1336" s="11" t="str">
        <f>UPPER(TEXT(TblMovi[[#This Row],[Data]],"MMM"))</f>
        <v>JAN</v>
      </c>
      <c r="C1336" s="1" t="str">
        <f>TEXT(TblMovi[[#This Row],[Data]],"aaaa")</f>
        <v>2024</v>
      </c>
      <c r="D1336" s="1" t="s">
        <v>21</v>
      </c>
      <c r="E1336" s="1" t="s">
        <v>14</v>
      </c>
      <c r="F1336" s="1">
        <v>1</v>
      </c>
    </row>
    <row r="1337" spans="1:6" x14ac:dyDescent="0.25">
      <c r="A1337" s="11">
        <v>45321</v>
      </c>
      <c r="B1337" s="11" t="str">
        <f>UPPER(TEXT(TblMovi[[#This Row],[Data]],"MMM"))</f>
        <v>JAN</v>
      </c>
      <c r="C1337" s="1" t="str">
        <f>TEXT(TblMovi[[#This Row],[Data]],"aaaa")</f>
        <v>2024</v>
      </c>
      <c r="D1337" s="1" t="s">
        <v>21</v>
      </c>
      <c r="E1337" s="1" t="s">
        <v>1</v>
      </c>
      <c r="F1337" s="1">
        <v>1</v>
      </c>
    </row>
    <row r="1338" spans="1:6" x14ac:dyDescent="0.25">
      <c r="A1338" s="11">
        <v>45322</v>
      </c>
      <c r="B1338" s="11" t="str">
        <f>UPPER(TEXT(TblMovi[[#This Row],[Data]],"MMM"))</f>
        <v>JAN</v>
      </c>
      <c r="C1338" s="1" t="str">
        <f>TEXT(TblMovi[[#This Row],[Data]],"aaaa")</f>
        <v>2024</v>
      </c>
      <c r="D1338" s="1" t="s">
        <v>21</v>
      </c>
      <c r="E1338" s="1" t="s">
        <v>93</v>
      </c>
      <c r="F1338" s="1">
        <v>1</v>
      </c>
    </row>
    <row r="1339" spans="1:6" x14ac:dyDescent="0.25">
      <c r="A1339" s="11">
        <v>45322</v>
      </c>
      <c r="B1339" s="11" t="str">
        <f>UPPER(TEXT(TblMovi[[#This Row],[Data]],"MMM"))</f>
        <v>JAN</v>
      </c>
      <c r="C1339" s="1" t="str">
        <f>TEXT(TblMovi[[#This Row],[Data]],"aaaa")</f>
        <v>2024</v>
      </c>
      <c r="D1339" s="1" t="s">
        <v>21</v>
      </c>
      <c r="E1339" s="1" t="s">
        <v>14</v>
      </c>
      <c r="F1339" s="1">
        <v>1</v>
      </c>
    </row>
    <row r="1340" spans="1:6" x14ac:dyDescent="0.25">
      <c r="A1340" s="11">
        <v>45322</v>
      </c>
      <c r="B1340" s="11" t="str">
        <f>UPPER(TEXT(TblMovi[[#This Row],[Data]],"MMM"))</f>
        <v>JAN</v>
      </c>
      <c r="C1340" s="1" t="str">
        <f>TEXT(TblMovi[[#This Row],[Data]],"aaaa")</f>
        <v>2024</v>
      </c>
      <c r="D1340" s="1" t="s">
        <v>21</v>
      </c>
      <c r="E1340" s="1" t="s">
        <v>74</v>
      </c>
      <c r="F1340" s="1">
        <v>15</v>
      </c>
    </row>
    <row r="1341" spans="1:6" x14ac:dyDescent="0.25">
      <c r="A1341" s="11">
        <v>45322</v>
      </c>
      <c r="B1341" s="11" t="str">
        <f>UPPER(TEXT(TblMovi[[#This Row],[Data]],"MMM"))</f>
        <v>JAN</v>
      </c>
      <c r="C1341" s="1" t="str">
        <f>TEXT(TblMovi[[#This Row],[Data]],"aaaa")</f>
        <v>2024</v>
      </c>
      <c r="D1341" s="1" t="s">
        <v>21</v>
      </c>
      <c r="E1341" s="1" t="s">
        <v>79</v>
      </c>
      <c r="F1341" s="1">
        <v>1</v>
      </c>
    </row>
    <row r="1342" spans="1:6" x14ac:dyDescent="0.25">
      <c r="A1342" s="11">
        <v>45322</v>
      </c>
      <c r="B1342" s="11" t="str">
        <f>UPPER(TEXT(TblMovi[[#This Row],[Data]],"MMM"))</f>
        <v>JAN</v>
      </c>
      <c r="C1342" s="1" t="str">
        <f>TEXT(TblMovi[[#This Row],[Data]],"aaaa")</f>
        <v>2024</v>
      </c>
      <c r="D1342" s="1" t="s">
        <v>21</v>
      </c>
      <c r="E1342" s="1" t="s">
        <v>85</v>
      </c>
      <c r="F1342" s="1">
        <v>1</v>
      </c>
    </row>
    <row r="1343" spans="1:6" x14ac:dyDescent="0.25">
      <c r="A1343" s="11">
        <v>45322</v>
      </c>
      <c r="B1343" s="11" t="str">
        <f>UPPER(TEXT(TblMovi[[#This Row],[Data]],"MMM"))</f>
        <v>JAN</v>
      </c>
      <c r="C1343" s="1" t="str">
        <f>TEXT(TblMovi[[#This Row],[Data]],"aaaa")</f>
        <v>2024</v>
      </c>
      <c r="D1343" s="1" t="s">
        <v>21</v>
      </c>
      <c r="E1343" s="1" t="s">
        <v>0</v>
      </c>
      <c r="F1343" s="1">
        <v>2</v>
      </c>
    </row>
    <row r="1344" spans="1:6" x14ac:dyDescent="0.25">
      <c r="A1344" s="11">
        <v>45322</v>
      </c>
      <c r="B1344" s="11" t="str">
        <f>UPPER(TEXT(TblMovi[[#This Row],[Data]],"MMM"))</f>
        <v>JAN</v>
      </c>
      <c r="C1344" s="1" t="str">
        <f>TEXT(TblMovi[[#This Row],[Data]],"aaaa")</f>
        <v>2024</v>
      </c>
      <c r="D1344" s="1" t="s">
        <v>21</v>
      </c>
      <c r="E1344" s="1" t="s">
        <v>169</v>
      </c>
      <c r="F1344" s="1">
        <v>4</v>
      </c>
    </row>
    <row r="1345" spans="1:6" x14ac:dyDescent="0.25">
      <c r="A1345" s="11">
        <v>45322</v>
      </c>
      <c r="B1345" s="11" t="str">
        <f>UPPER(TEXT(TblMovi[[#This Row],[Data]],"MMM"))</f>
        <v>JAN</v>
      </c>
      <c r="C1345" s="1" t="str">
        <f>TEXT(TblMovi[[#This Row],[Data]],"aaaa")</f>
        <v>2024</v>
      </c>
      <c r="D1345" s="1" t="s">
        <v>21</v>
      </c>
      <c r="E1345" s="1" t="s">
        <v>75</v>
      </c>
      <c r="F1345" s="1">
        <v>4</v>
      </c>
    </row>
    <row r="1346" spans="1:6" x14ac:dyDescent="0.25">
      <c r="A1346" s="11">
        <v>45322</v>
      </c>
      <c r="B1346" s="11" t="str">
        <f>UPPER(TEXT(TblMovi[[#This Row],[Data]],"MMM"))</f>
        <v>JAN</v>
      </c>
      <c r="C1346" s="1" t="str">
        <f>TEXT(TblMovi[[#This Row],[Data]],"aaaa")</f>
        <v>2024</v>
      </c>
      <c r="D1346" s="1" t="s">
        <v>21</v>
      </c>
      <c r="E1346" s="1" t="s">
        <v>330</v>
      </c>
      <c r="F1346" s="1">
        <v>1</v>
      </c>
    </row>
    <row r="1347" spans="1:6" x14ac:dyDescent="0.25">
      <c r="A1347" s="11">
        <v>45322</v>
      </c>
      <c r="B1347" s="11" t="str">
        <f>UPPER(TEXT(TblMovi[[#This Row],[Data]],"MMM"))</f>
        <v>JAN</v>
      </c>
      <c r="C1347" s="1" t="str">
        <f>TEXT(TblMovi[[#This Row],[Data]],"aaaa")</f>
        <v>2024</v>
      </c>
      <c r="D1347" s="1" t="s">
        <v>21</v>
      </c>
      <c r="E1347" s="1" t="s">
        <v>9</v>
      </c>
      <c r="F1347" s="1">
        <v>1</v>
      </c>
    </row>
    <row r="1348" spans="1:6" x14ac:dyDescent="0.25">
      <c r="A1348" s="11">
        <v>45322</v>
      </c>
      <c r="B1348" s="11" t="str">
        <f>UPPER(TEXT(TblMovi[[#This Row],[Data]],"MMM"))</f>
        <v>JAN</v>
      </c>
      <c r="C1348" s="1" t="str">
        <f>TEXT(TblMovi[[#This Row],[Data]],"aaaa")</f>
        <v>2024</v>
      </c>
      <c r="D1348" s="1" t="s">
        <v>21</v>
      </c>
      <c r="E1348" s="1" t="s">
        <v>1</v>
      </c>
      <c r="F1348" s="1">
        <v>2</v>
      </c>
    </row>
    <row r="1349" spans="1:6" x14ac:dyDescent="0.25">
      <c r="A1349" s="11">
        <v>45322</v>
      </c>
      <c r="B1349" s="11" t="str">
        <f>UPPER(TEXT(TblMovi[[#This Row],[Data]],"MMM"))</f>
        <v>JAN</v>
      </c>
      <c r="C1349" s="1" t="str">
        <f>TEXT(TblMovi[[#This Row],[Data]],"aaaa")</f>
        <v>2024</v>
      </c>
      <c r="D1349" s="1" t="s">
        <v>21</v>
      </c>
      <c r="E1349" s="1" t="s">
        <v>9</v>
      </c>
      <c r="F1349" s="1">
        <v>1</v>
      </c>
    </row>
    <row r="1350" spans="1:6" x14ac:dyDescent="0.25">
      <c r="A1350" s="12">
        <v>45322</v>
      </c>
      <c r="B1350" s="11" t="str">
        <f>UPPER(TEXT(TblMovi[[#This Row],[Data]],"MMM"))</f>
        <v>JAN</v>
      </c>
      <c r="C1350" s="1" t="str">
        <f>TEXT(TblMovi[[#This Row],[Data]],"aaaa")</f>
        <v>2024</v>
      </c>
      <c r="D1350" s="3" t="s">
        <v>21</v>
      </c>
      <c r="E1350" s="3" t="s">
        <v>318</v>
      </c>
      <c r="F1350" s="3">
        <v>1</v>
      </c>
    </row>
    <row r="1351" spans="1:6" x14ac:dyDescent="0.25">
      <c r="A1351" s="11">
        <v>45322</v>
      </c>
      <c r="B1351" s="11" t="str">
        <f>UPPER(TEXT(TblMovi[[#This Row],[Data]],"MMM"))</f>
        <v>JAN</v>
      </c>
      <c r="C1351" s="1" t="str">
        <f>TEXT(TblMovi[[#This Row],[Data]],"aaaa")</f>
        <v>2024</v>
      </c>
      <c r="D1351" s="1" t="s">
        <v>21</v>
      </c>
      <c r="E1351" s="1" t="s">
        <v>169</v>
      </c>
      <c r="F1351" s="1">
        <v>4</v>
      </c>
    </row>
    <row r="1352" spans="1:6" x14ac:dyDescent="0.25">
      <c r="A1352" s="50">
        <v>45322</v>
      </c>
      <c r="B1352" s="11" t="str">
        <f>UPPER(TEXT(TblMovi[[#This Row],[Data]],"MMM"))</f>
        <v>JAN</v>
      </c>
      <c r="C1352" s="1" t="str">
        <f>TEXT(TblMovi[[#This Row],[Data]],"aaaa")</f>
        <v>2024</v>
      </c>
      <c r="D1352" s="51" t="s">
        <v>21</v>
      </c>
      <c r="E1352" s="51" t="s">
        <v>14</v>
      </c>
      <c r="F1352" s="51">
        <v>1</v>
      </c>
    </row>
    <row r="1353" spans="1:6" x14ac:dyDescent="0.25">
      <c r="A1353" s="50">
        <v>45322</v>
      </c>
      <c r="B1353" s="11" t="str">
        <f>UPPER(TEXT(TblMovi[[#This Row],[Data]],"MMM"))</f>
        <v>JAN</v>
      </c>
      <c r="C1353" s="1" t="str">
        <f>TEXT(TblMovi[[#This Row],[Data]],"aaaa")</f>
        <v>2024</v>
      </c>
      <c r="D1353" s="51" t="s">
        <v>21</v>
      </c>
      <c r="E1353" s="51" t="s">
        <v>81</v>
      </c>
      <c r="F1353" s="51">
        <v>1</v>
      </c>
    </row>
    <row r="1354" spans="1:6" x14ac:dyDescent="0.25">
      <c r="A1354" s="50">
        <v>45322</v>
      </c>
      <c r="B1354" s="11" t="str">
        <f>UPPER(TEXT(TblMovi[[#This Row],[Data]],"MMM"))</f>
        <v>JAN</v>
      </c>
      <c r="C1354" s="1" t="str">
        <f>TEXT(TblMovi[[#This Row],[Data]],"aaaa")</f>
        <v>2024</v>
      </c>
      <c r="D1354" s="51" t="s">
        <v>21</v>
      </c>
      <c r="E1354" s="51" t="s">
        <v>27</v>
      </c>
      <c r="F1354" s="51">
        <v>6</v>
      </c>
    </row>
    <row r="1355" spans="1:6" x14ac:dyDescent="0.25">
      <c r="A1355" s="12">
        <v>45322</v>
      </c>
      <c r="B1355" s="11" t="str">
        <f>UPPER(TEXT(TblMovi[[#This Row],[Data]],"MMM"))</f>
        <v>JAN</v>
      </c>
      <c r="C1355" s="1" t="str">
        <f>TEXT(TblMovi[[#This Row],[Data]],"aaaa")</f>
        <v>2024</v>
      </c>
      <c r="D1355" s="3" t="s">
        <v>21</v>
      </c>
      <c r="E1355" s="3" t="s">
        <v>27</v>
      </c>
      <c r="F1355" s="3">
        <v>1</v>
      </c>
    </row>
    <row r="1356" spans="1:6" x14ac:dyDescent="0.25">
      <c r="A1356" s="12">
        <v>45323</v>
      </c>
      <c r="B1356" s="11" t="str">
        <f>UPPER(TEXT(TblMovi[[#This Row],[Data]],"MMM"))</f>
        <v>FEV</v>
      </c>
      <c r="C1356" s="1" t="str">
        <f>TEXT(TblMovi[[#This Row],[Data]],"aaaa")</f>
        <v>2024</v>
      </c>
      <c r="D1356" s="3" t="s">
        <v>21</v>
      </c>
      <c r="E1356" s="3" t="s">
        <v>79</v>
      </c>
      <c r="F1356" s="3">
        <v>1</v>
      </c>
    </row>
    <row r="1357" spans="1:6" x14ac:dyDescent="0.25">
      <c r="A1357" s="11">
        <v>45323</v>
      </c>
      <c r="B1357" s="11" t="str">
        <f>UPPER(TEXT(TblMovi[[#This Row],[Data]],"MMM"))</f>
        <v>FEV</v>
      </c>
      <c r="C1357" s="1" t="str">
        <f>TEXT(TblMovi[[#This Row],[Data]],"aaaa")</f>
        <v>2024</v>
      </c>
      <c r="D1357" s="1" t="s">
        <v>21</v>
      </c>
      <c r="E1357" s="1" t="s">
        <v>169</v>
      </c>
      <c r="F1357" s="1">
        <v>6</v>
      </c>
    </row>
    <row r="1358" spans="1:6" x14ac:dyDescent="0.25">
      <c r="A1358" s="11">
        <v>45323</v>
      </c>
      <c r="B1358" s="11" t="str">
        <f>UPPER(TEXT(TblMovi[[#This Row],[Data]],"MMM"))</f>
        <v>FEV</v>
      </c>
      <c r="C1358" s="1" t="str">
        <f>TEXT(TblMovi[[#This Row],[Data]],"aaaa")</f>
        <v>2024</v>
      </c>
      <c r="D1358" s="1" t="s">
        <v>21</v>
      </c>
      <c r="E1358" s="1" t="s">
        <v>75</v>
      </c>
      <c r="F1358" s="1">
        <v>4</v>
      </c>
    </row>
    <row r="1359" spans="1:6" x14ac:dyDescent="0.25">
      <c r="A1359" s="11">
        <v>45323</v>
      </c>
      <c r="B1359" s="11" t="str">
        <f>UPPER(TEXT(TblMovi[[#This Row],[Data]],"MMM"))</f>
        <v>FEV</v>
      </c>
      <c r="C1359" s="1" t="str">
        <f>TEXT(TblMovi[[#This Row],[Data]],"aaaa")</f>
        <v>2024</v>
      </c>
      <c r="D1359" s="1" t="s">
        <v>21</v>
      </c>
      <c r="E1359" s="1" t="s">
        <v>14</v>
      </c>
      <c r="F1359" s="1">
        <v>1</v>
      </c>
    </row>
    <row r="1360" spans="1:6" x14ac:dyDescent="0.25">
      <c r="A1360" s="11">
        <v>45323</v>
      </c>
      <c r="B1360" s="11" t="str">
        <f>UPPER(TEXT(TblMovi[[#This Row],[Data]],"MMM"))</f>
        <v>FEV</v>
      </c>
      <c r="C1360" s="1" t="str">
        <f>TEXT(TblMovi[[#This Row],[Data]],"aaaa")</f>
        <v>2024</v>
      </c>
      <c r="D1360" s="1" t="s">
        <v>21</v>
      </c>
      <c r="E1360" s="1" t="s">
        <v>79</v>
      </c>
      <c r="F1360" s="1">
        <v>1</v>
      </c>
    </row>
    <row r="1361" spans="1:6" x14ac:dyDescent="0.25">
      <c r="A1361" s="11">
        <v>45323</v>
      </c>
      <c r="B1361" s="11" t="str">
        <f>UPPER(TEXT(TblMovi[[#This Row],[Data]],"MMM"))</f>
        <v>FEV</v>
      </c>
      <c r="C1361" s="1" t="str">
        <f>TEXT(TblMovi[[#This Row],[Data]],"aaaa")</f>
        <v>2024</v>
      </c>
      <c r="D1361" s="1" t="s">
        <v>20</v>
      </c>
      <c r="E1361" s="1" t="s">
        <v>344</v>
      </c>
      <c r="F1361" s="1">
        <v>5</v>
      </c>
    </row>
    <row r="1362" spans="1:6" x14ac:dyDescent="0.25">
      <c r="A1362" s="11">
        <v>45323</v>
      </c>
      <c r="B1362" s="11" t="str">
        <f>UPPER(TEXT(TblMovi[[#This Row],[Data]],"MMM"))</f>
        <v>FEV</v>
      </c>
      <c r="C1362" s="1" t="str">
        <f>TEXT(TblMovi[[#This Row],[Data]],"aaaa")</f>
        <v>2024</v>
      </c>
      <c r="D1362" s="1" t="s">
        <v>20</v>
      </c>
      <c r="E1362" s="1" t="s">
        <v>0</v>
      </c>
      <c r="F1362" s="1">
        <v>15</v>
      </c>
    </row>
    <row r="1363" spans="1:6" x14ac:dyDescent="0.25">
      <c r="A1363" s="11">
        <v>45323</v>
      </c>
      <c r="B1363" s="11" t="str">
        <f>UPPER(TEXT(TblMovi[[#This Row],[Data]],"MMM"))</f>
        <v>FEV</v>
      </c>
      <c r="C1363" s="1" t="str">
        <f>TEXT(TblMovi[[#This Row],[Data]],"aaaa")</f>
        <v>2024</v>
      </c>
      <c r="D1363" s="1" t="s">
        <v>20</v>
      </c>
      <c r="E1363" s="1" t="s">
        <v>1</v>
      </c>
      <c r="F1363" s="1">
        <v>15</v>
      </c>
    </row>
    <row r="1364" spans="1:6" x14ac:dyDescent="0.25">
      <c r="A1364" s="11">
        <v>45323</v>
      </c>
      <c r="B1364" s="11" t="str">
        <f>UPPER(TEXT(TblMovi[[#This Row],[Data]],"MMM"))</f>
        <v>FEV</v>
      </c>
      <c r="C1364" s="1" t="str">
        <f>TEXT(TblMovi[[#This Row],[Data]],"aaaa")</f>
        <v>2024</v>
      </c>
      <c r="D1364" s="1" t="s">
        <v>20</v>
      </c>
      <c r="E1364" s="1" t="s">
        <v>92</v>
      </c>
      <c r="F1364" s="1">
        <v>20</v>
      </c>
    </row>
    <row r="1365" spans="1:6" x14ac:dyDescent="0.25">
      <c r="A1365" s="11">
        <v>45323</v>
      </c>
      <c r="B1365" s="11" t="str">
        <f>UPPER(TEXT(TblMovi[[#This Row],[Data]],"MMM"))</f>
        <v>FEV</v>
      </c>
      <c r="C1365" s="1" t="str">
        <f>TEXT(TblMovi[[#This Row],[Data]],"aaaa")</f>
        <v>2024</v>
      </c>
      <c r="D1365" s="1" t="s">
        <v>20</v>
      </c>
      <c r="E1365" s="1" t="s">
        <v>90</v>
      </c>
      <c r="F1365" s="1">
        <v>10</v>
      </c>
    </row>
    <row r="1366" spans="1:6" x14ac:dyDescent="0.25">
      <c r="A1366" s="11">
        <v>45323</v>
      </c>
      <c r="B1366" s="11" t="str">
        <f>UPPER(TEXT(TblMovi[[#This Row],[Data]],"MMM"))</f>
        <v>FEV</v>
      </c>
      <c r="C1366" s="1" t="str">
        <f>TEXT(TblMovi[[#This Row],[Data]],"aaaa")</f>
        <v>2024</v>
      </c>
      <c r="D1366" s="1" t="s">
        <v>20</v>
      </c>
      <c r="E1366" s="1" t="s">
        <v>82</v>
      </c>
      <c r="F1366" s="1">
        <v>10</v>
      </c>
    </row>
    <row r="1367" spans="1:6" x14ac:dyDescent="0.25">
      <c r="A1367" s="11">
        <v>45323</v>
      </c>
      <c r="B1367" s="11" t="str">
        <f>UPPER(TEXT(TblMovi[[#This Row],[Data]],"MMM"))</f>
        <v>FEV</v>
      </c>
      <c r="C1367" s="1" t="str">
        <f>TEXT(TblMovi[[#This Row],[Data]],"aaaa")</f>
        <v>2024</v>
      </c>
      <c r="D1367" s="1" t="s">
        <v>20</v>
      </c>
      <c r="E1367" s="1" t="s">
        <v>81</v>
      </c>
      <c r="F1367" s="1">
        <v>10</v>
      </c>
    </row>
    <row r="1368" spans="1:6" x14ac:dyDescent="0.25">
      <c r="A1368" s="11">
        <v>45323</v>
      </c>
      <c r="B1368" s="11" t="str">
        <f>UPPER(TEXT(TblMovi[[#This Row],[Data]],"MMM"))</f>
        <v>FEV</v>
      </c>
      <c r="C1368" s="1" t="str">
        <f>TEXT(TblMovi[[#This Row],[Data]],"aaaa")</f>
        <v>2024</v>
      </c>
      <c r="D1368" s="1" t="s">
        <v>21</v>
      </c>
      <c r="E1368" s="1" t="s">
        <v>89</v>
      </c>
      <c r="F1368" s="1">
        <v>1</v>
      </c>
    </row>
    <row r="1369" spans="1:6" x14ac:dyDescent="0.25">
      <c r="A1369" s="11">
        <v>45323</v>
      </c>
      <c r="B1369" s="11" t="str">
        <f>UPPER(TEXT(TblMovi[[#This Row],[Data]],"MMM"))</f>
        <v>FEV</v>
      </c>
      <c r="C1369" s="1" t="str">
        <f>TEXT(TblMovi[[#This Row],[Data]],"aaaa")</f>
        <v>2024</v>
      </c>
      <c r="D1369" s="1" t="s">
        <v>21</v>
      </c>
      <c r="E1369" s="1" t="s">
        <v>27</v>
      </c>
      <c r="F1369" s="1">
        <v>2</v>
      </c>
    </row>
    <row r="1370" spans="1:6" x14ac:dyDescent="0.25">
      <c r="A1370" s="11">
        <v>45324</v>
      </c>
      <c r="B1370" s="11" t="str">
        <f>UPPER(TEXT(TblMovi[[#This Row],[Data]],"MMM"))</f>
        <v>FEV</v>
      </c>
      <c r="C1370" s="1" t="str">
        <f>TEXT(TblMovi[[#This Row],[Data]],"aaaa")</f>
        <v>2024</v>
      </c>
      <c r="D1370" s="1" t="s">
        <v>21</v>
      </c>
      <c r="E1370" s="1" t="s">
        <v>94</v>
      </c>
      <c r="F1370" s="1">
        <v>4</v>
      </c>
    </row>
    <row r="1371" spans="1:6" x14ac:dyDescent="0.25">
      <c r="A1371" s="11">
        <v>45324</v>
      </c>
      <c r="B1371" s="11" t="str">
        <f>UPPER(TEXT(TblMovi[[#This Row],[Data]],"MMM"))</f>
        <v>FEV</v>
      </c>
      <c r="C1371" s="1" t="str">
        <f>TEXT(TblMovi[[#This Row],[Data]],"aaaa")</f>
        <v>2024</v>
      </c>
      <c r="D1371" s="1" t="s">
        <v>21</v>
      </c>
      <c r="E1371" s="1" t="s">
        <v>0</v>
      </c>
      <c r="F1371" s="1">
        <v>3</v>
      </c>
    </row>
    <row r="1372" spans="1:6" x14ac:dyDescent="0.25">
      <c r="A1372" s="11">
        <v>45324</v>
      </c>
      <c r="B1372" s="11" t="str">
        <f>UPPER(TEXT(TblMovi[[#This Row],[Data]],"MMM"))</f>
        <v>FEV</v>
      </c>
      <c r="C1372" s="1" t="str">
        <f>TEXT(TblMovi[[#This Row],[Data]],"aaaa")</f>
        <v>2024</v>
      </c>
      <c r="D1372" s="1" t="s">
        <v>21</v>
      </c>
      <c r="E1372" s="1" t="s">
        <v>2</v>
      </c>
      <c r="F1372" s="1">
        <v>3</v>
      </c>
    </row>
    <row r="1373" spans="1:6" x14ac:dyDescent="0.25">
      <c r="A1373" s="11">
        <v>45324</v>
      </c>
      <c r="B1373" s="11" t="str">
        <f>UPPER(TEXT(TblMovi[[#This Row],[Data]],"MMM"))</f>
        <v>FEV</v>
      </c>
      <c r="C1373" s="1" t="str">
        <f>TEXT(TblMovi[[#This Row],[Data]],"aaaa")</f>
        <v>2024</v>
      </c>
      <c r="D1373" s="1" t="s">
        <v>21</v>
      </c>
      <c r="E1373" s="1" t="s">
        <v>79</v>
      </c>
      <c r="F1373" s="1">
        <v>2</v>
      </c>
    </row>
    <row r="1374" spans="1:6" x14ac:dyDescent="0.25">
      <c r="A1374" s="11">
        <v>45324</v>
      </c>
      <c r="B1374" s="11" t="str">
        <f>UPPER(TEXT(TblMovi[[#This Row],[Data]],"MMM"))</f>
        <v>FEV</v>
      </c>
      <c r="C1374" s="1" t="str">
        <f>TEXT(TblMovi[[#This Row],[Data]],"aaaa")</f>
        <v>2024</v>
      </c>
      <c r="D1374" s="1" t="s">
        <v>21</v>
      </c>
      <c r="E1374" s="1" t="s">
        <v>14</v>
      </c>
      <c r="F1374" s="1">
        <v>3</v>
      </c>
    </row>
    <row r="1375" spans="1:6" x14ac:dyDescent="0.25">
      <c r="A1375" s="11">
        <v>45324</v>
      </c>
      <c r="B1375" s="11" t="str">
        <f>UPPER(TEXT(TblMovi[[#This Row],[Data]],"MMM"))</f>
        <v>FEV</v>
      </c>
      <c r="C1375" s="1" t="str">
        <f>TEXT(TblMovi[[#This Row],[Data]],"aaaa")</f>
        <v>2024</v>
      </c>
      <c r="D1375" s="1" t="s">
        <v>21</v>
      </c>
      <c r="E1375" s="1" t="s">
        <v>74</v>
      </c>
      <c r="F1375" s="1">
        <v>10</v>
      </c>
    </row>
    <row r="1376" spans="1:6" x14ac:dyDescent="0.25">
      <c r="A1376" s="11">
        <v>45324</v>
      </c>
      <c r="B1376" s="11" t="str">
        <f>UPPER(TEXT(TblMovi[[#This Row],[Data]],"MMM"))</f>
        <v>FEV</v>
      </c>
      <c r="C1376" s="1" t="str">
        <f>TEXT(TblMovi[[#This Row],[Data]],"aaaa")</f>
        <v>2024</v>
      </c>
      <c r="D1376" s="1" t="s">
        <v>21</v>
      </c>
      <c r="E1376" s="1" t="s">
        <v>95</v>
      </c>
      <c r="F1376" s="1">
        <v>5</v>
      </c>
    </row>
    <row r="1377" spans="1:6" x14ac:dyDescent="0.25">
      <c r="A1377" s="11">
        <v>45324</v>
      </c>
      <c r="B1377" s="11" t="str">
        <f>UPPER(TEXT(TblMovi[[#This Row],[Data]],"MMM"))</f>
        <v>FEV</v>
      </c>
      <c r="C1377" s="1" t="str">
        <f>TEXT(TblMovi[[#This Row],[Data]],"aaaa")</f>
        <v>2024</v>
      </c>
      <c r="D1377" s="1" t="s">
        <v>21</v>
      </c>
      <c r="E1377" s="1" t="s">
        <v>27</v>
      </c>
      <c r="F1377" s="1">
        <v>2</v>
      </c>
    </row>
    <row r="1378" spans="1:6" x14ac:dyDescent="0.25">
      <c r="A1378" s="11">
        <v>45325</v>
      </c>
      <c r="B1378" s="11" t="str">
        <f>UPPER(TEXT(TblMovi[[#This Row],[Data]],"MMM"))</f>
        <v>FEV</v>
      </c>
      <c r="C1378" s="1" t="str">
        <f>TEXT(TblMovi[[#This Row],[Data]],"aaaa")</f>
        <v>2024</v>
      </c>
      <c r="D1378" s="1" t="s">
        <v>21</v>
      </c>
      <c r="E1378" s="1" t="s">
        <v>319</v>
      </c>
      <c r="F1378" s="1">
        <v>2</v>
      </c>
    </row>
    <row r="1379" spans="1:6" x14ac:dyDescent="0.25">
      <c r="A1379" s="11">
        <v>45325</v>
      </c>
      <c r="B1379" s="11" t="str">
        <f>UPPER(TEXT(TblMovi[[#This Row],[Data]],"MMM"))</f>
        <v>FEV</v>
      </c>
      <c r="C1379" s="1" t="str">
        <f>TEXT(TblMovi[[#This Row],[Data]],"aaaa")</f>
        <v>2024</v>
      </c>
      <c r="D1379" s="1" t="s">
        <v>21</v>
      </c>
      <c r="E1379" s="1" t="s">
        <v>9</v>
      </c>
      <c r="F1379" s="1">
        <v>3</v>
      </c>
    </row>
    <row r="1380" spans="1:6" x14ac:dyDescent="0.25">
      <c r="A1380" s="11">
        <v>45327</v>
      </c>
      <c r="B1380" s="11" t="str">
        <f>UPPER(TEXT(TblMovi[[#This Row],[Data]],"MMM"))</f>
        <v>FEV</v>
      </c>
      <c r="C1380" s="1" t="str">
        <f>TEXT(TblMovi[[#This Row],[Data]],"aaaa")</f>
        <v>2024</v>
      </c>
      <c r="D1380" s="1" t="s">
        <v>21</v>
      </c>
      <c r="E1380" s="1" t="s">
        <v>354</v>
      </c>
      <c r="F1380" s="1">
        <v>2</v>
      </c>
    </row>
    <row r="1381" spans="1:6" x14ac:dyDescent="0.25">
      <c r="A1381" s="11">
        <v>45327</v>
      </c>
      <c r="B1381" s="11" t="str">
        <f>UPPER(TEXT(TblMovi[[#This Row],[Data]],"MMM"))</f>
        <v>FEV</v>
      </c>
      <c r="C1381" s="1" t="str">
        <f>TEXT(TblMovi[[#This Row],[Data]],"aaaa")</f>
        <v>2024</v>
      </c>
      <c r="D1381" s="1" t="s">
        <v>21</v>
      </c>
      <c r="E1381" s="1" t="s">
        <v>9</v>
      </c>
      <c r="F1381" s="1">
        <v>1</v>
      </c>
    </row>
    <row r="1382" spans="1:6" x14ac:dyDescent="0.25">
      <c r="A1382" s="11">
        <v>45327</v>
      </c>
      <c r="B1382" s="11" t="str">
        <f>UPPER(TEXT(TblMovi[[#This Row],[Data]],"MMM"))</f>
        <v>FEV</v>
      </c>
      <c r="C1382" s="1" t="str">
        <f>TEXT(TblMovi[[#This Row],[Data]],"aaaa")</f>
        <v>2024</v>
      </c>
      <c r="D1382" s="1" t="s">
        <v>21</v>
      </c>
      <c r="E1382" s="1" t="s">
        <v>330</v>
      </c>
      <c r="F1382" s="1">
        <v>1</v>
      </c>
    </row>
    <row r="1383" spans="1:6" x14ac:dyDescent="0.25">
      <c r="A1383" s="11">
        <v>45327</v>
      </c>
      <c r="B1383" s="11" t="str">
        <f>UPPER(TEXT(TblMovi[[#This Row],[Data]],"MMM"))</f>
        <v>FEV</v>
      </c>
      <c r="C1383" s="1" t="str">
        <f>TEXT(TblMovi[[#This Row],[Data]],"aaaa")</f>
        <v>2024</v>
      </c>
      <c r="D1383" s="1" t="s">
        <v>21</v>
      </c>
      <c r="E1383" s="1" t="s">
        <v>353</v>
      </c>
      <c r="F1383" s="1">
        <v>3</v>
      </c>
    </row>
    <row r="1384" spans="1:6" x14ac:dyDescent="0.25">
      <c r="A1384" s="11">
        <v>45327</v>
      </c>
      <c r="B1384" s="11" t="str">
        <f>UPPER(TEXT(TblMovi[[#This Row],[Data]],"MMM"))</f>
        <v>FEV</v>
      </c>
      <c r="C1384" s="1" t="str">
        <f>TEXT(TblMovi[[#This Row],[Data]],"aaaa")</f>
        <v>2024</v>
      </c>
      <c r="D1384" s="1" t="s">
        <v>21</v>
      </c>
      <c r="E1384" s="1" t="s">
        <v>9</v>
      </c>
      <c r="F1384" s="1">
        <v>1</v>
      </c>
    </row>
    <row r="1385" spans="1:6" x14ac:dyDescent="0.25">
      <c r="A1385" s="11">
        <v>45327</v>
      </c>
      <c r="B1385" s="11" t="str">
        <f>UPPER(TEXT(TblMovi[[#This Row],[Data]],"MMM"))</f>
        <v>FEV</v>
      </c>
      <c r="C1385" s="1" t="str">
        <f>TEXT(TblMovi[[#This Row],[Data]],"aaaa")</f>
        <v>2024</v>
      </c>
      <c r="D1385" s="1" t="s">
        <v>21</v>
      </c>
      <c r="E1385" s="1" t="s">
        <v>330</v>
      </c>
      <c r="F1385" s="1">
        <v>1</v>
      </c>
    </row>
    <row r="1386" spans="1:6" x14ac:dyDescent="0.25">
      <c r="A1386" s="11">
        <v>45327</v>
      </c>
      <c r="B1386" s="11" t="str">
        <f>UPPER(TEXT(TblMovi[[#This Row],[Data]],"MMM"))</f>
        <v>FEV</v>
      </c>
      <c r="C1386" s="1" t="str">
        <f>TEXT(TblMovi[[#This Row],[Data]],"aaaa")</f>
        <v>2024</v>
      </c>
      <c r="D1386" s="1" t="s">
        <v>21</v>
      </c>
      <c r="E1386" s="1" t="s">
        <v>9</v>
      </c>
      <c r="F1386" s="1">
        <v>1</v>
      </c>
    </row>
    <row r="1387" spans="1:6" x14ac:dyDescent="0.25">
      <c r="A1387" s="11">
        <v>45327</v>
      </c>
      <c r="B1387" s="11" t="str">
        <f>UPPER(TEXT(TblMovi[[#This Row],[Data]],"MMM"))</f>
        <v>FEV</v>
      </c>
      <c r="C1387" s="1" t="str">
        <f>TEXT(TblMovi[[#This Row],[Data]],"aaaa")</f>
        <v>2024</v>
      </c>
      <c r="D1387" s="1" t="s">
        <v>21</v>
      </c>
      <c r="E1387" s="1" t="s">
        <v>330</v>
      </c>
      <c r="F1387" s="1">
        <v>1</v>
      </c>
    </row>
    <row r="1388" spans="1:6" x14ac:dyDescent="0.25">
      <c r="A1388" s="11">
        <v>45327</v>
      </c>
      <c r="B1388" s="11" t="str">
        <f>UPPER(TEXT(TblMovi[[#This Row],[Data]],"MMM"))</f>
        <v>FEV</v>
      </c>
      <c r="C1388" s="1" t="str">
        <f>TEXT(TblMovi[[#This Row],[Data]],"aaaa")</f>
        <v>2024</v>
      </c>
      <c r="D1388" s="1" t="s">
        <v>21</v>
      </c>
      <c r="E1388" s="1" t="s">
        <v>93</v>
      </c>
      <c r="F1388" s="1">
        <v>2</v>
      </c>
    </row>
    <row r="1389" spans="1:6" x14ac:dyDescent="0.25">
      <c r="A1389" s="11">
        <v>45327</v>
      </c>
      <c r="B1389" s="11" t="str">
        <f>UPPER(TEXT(TblMovi[[#This Row],[Data]],"MMM"))</f>
        <v>FEV</v>
      </c>
      <c r="C1389" s="1" t="str">
        <f>TEXT(TblMovi[[#This Row],[Data]],"aaaa")</f>
        <v>2024</v>
      </c>
      <c r="D1389" s="1" t="s">
        <v>21</v>
      </c>
      <c r="E1389" s="1" t="s">
        <v>78</v>
      </c>
      <c r="F1389" s="1">
        <v>1</v>
      </c>
    </row>
    <row r="1390" spans="1:6" x14ac:dyDescent="0.25">
      <c r="A1390" s="11">
        <v>45327</v>
      </c>
      <c r="B1390" s="11" t="str">
        <f>UPPER(TEXT(TblMovi[[#This Row],[Data]],"MMM"))</f>
        <v>FEV</v>
      </c>
      <c r="C1390" s="1" t="str">
        <f>TEXT(TblMovi[[#This Row],[Data]],"aaaa")</f>
        <v>2024</v>
      </c>
      <c r="D1390" s="1" t="s">
        <v>21</v>
      </c>
      <c r="E1390" s="1" t="s">
        <v>94</v>
      </c>
      <c r="F1390" s="1">
        <v>2</v>
      </c>
    </row>
    <row r="1391" spans="1:6" x14ac:dyDescent="0.25">
      <c r="A1391" s="11">
        <v>45327</v>
      </c>
      <c r="B1391" s="11" t="str">
        <f>UPPER(TEXT(TblMovi[[#This Row],[Data]],"MMM"))</f>
        <v>FEV</v>
      </c>
      <c r="C1391" s="1" t="str">
        <f>TEXT(TblMovi[[#This Row],[Data]],"aaaa")</f>
        <v>2024</v>
      </c>
      <c r="D1391" s="1" t="s">
        <v>21</v>
      </c>
      <c r="E1391" s="1" t="s">
        <v>14</v>
      </c>
      <c r="F1391" s="1">
        <v>2</v>
      </c>
    </row>
    <row r="1392" spans="1:6" x14ac:dyDescent="0.25">
      <c r="A1392" s="11">
        <v>45327</v>
      </c>
      <c r="B1392" s="11" t="str">
        <f>UPPER(TEXT(TblMovi[[#This Row],[Data]],"MMM"))</f>
        <v>FEV</v>
      </c>
      <c r="C1392" s="1" t="str">
        <f>TEXT(TblMovi[[#This Row],[Data]],"aaaa")</f>
        <v>2024</v>
      </c>
      <c r="D1392" s="1" t="s">
        <v>21</v>
      </c>
      <c r="E1392" s="1" t="s">
        <v>1</v>
      </c>
      <c r="F1392" s="1">
        <v>2</v>
      </c>
    </row>
    <row r="1393" spans="1:6" x14ac:dyDescent="0.25">
      <c r="A1393" s="11">
        <v>45327</v>
      </c>
      <c r="B1393" s="11" t="str">
        <f>UPPER(TEXT(TblMovi[[#This Row],[Data]],"MMM"))</f>
        <v>FEV</v>
      </c>
      <c r="C1393" s="1" t="str">
        <f>TEXT(TblMovi[[#This Row],[Data]],"aaaa")</f>
        <v>2024</v>
      </c>
      <c r="D1393" s="1" t="s">
        <v>21</v>
      </c>
      <c r="E1393" s="1" t="s">
        <v>2</v>
      </c>
      <c r="F1393" s="1">
        <v>2</v>
      </c>
    </row>
    <row r="1394" spans="1:6" x14ac:dyDescent="0.25">
      <c r="A1394" s="11">
        <v>45327</v>
      </c>
      <c r="B1394" s="11" t="str">
        <f>UPPER(TEXT(TblMovi[[#This Row],[Data]],"MMM"))</f>
        <v>FEV</v>
      </c>
      <c r="C1394" s="1" t="str">
        <f>TEXT(TblMovi[[#This Row],[Data]],"aaaa")</f>
        <v>2024</v>
      </c>
      <c r="D1394" s="1" t="s">
        <v>21</v>
      </c>
      <c r="E1394" s="1" t="s">
        <v>79</v>
      </c>
      <c r="F1394" s="1">
        <v>2</v>
      </c>
    </row>
    <row r="1395" spans="1:6" x14ac:dyDescent="0.25">
      <c r="A1395" s="11">
        <v>45327</v>
      </c>
      <c r="B1395" s="11" t="str">
        <f>UPPER(TEXT(TblMovi[[#This Row],[Data]],"MMM"))</f>
        <v>FEV</v>
      </c>
      <c r="C1395" s="1" t="str">
        <f>TEXT(TblMovi[[#This Row],[Data]],"aaaa")</f>
        <v>2024</v>
      </c>
      <c r="D1395" s="1" t="s">
        <v>21</v>
      </c>
      <c r="E1395" s="1" t="s">
        <v>169</v>
      </c>
      <c r="F1395" s="1">
        <v>4</v>
      </c>
    </row>
    <row r="1396" spans="1:6" x14ac:dyDescent="0.25">
      <c r="A1396" s="12">
        <v>45327</v>
      </c>
      <c r="B1396" s="11" t="str">
        <f>UPPER(TEXT(TblMovi[[#This Row],[Data]],"MMM"))</f>
        <v>FEV</v>
      </c>
      <c r="C1396" s="1" t="str">
        <f>TEXT(TblMovi[[#This Row],[Data]],"aaaa")</f>
        <v>2024</v>
      </c>
      <c r="D1396" s="3" t="s">
        <v>21</v>
      </c>
      <c r="E1396" s="3" t="s">
        <v>27</v>
      </c>
      <c r="F1396" s="3">
        <v>7</v>
      </c>
    </row>
    <row r="1397" spans="1:6" x14ac:dyDescent="0.25">
      <c r="A1397" s="11">
        <v>45327</v>
      </c>
      <c r="B1397" s="11" t="str">
        <f>UPPER(TEXT(TblMovi[[#This Row],[Data]],"MMM"))</f>
        <v>FEV</v>
      </c>
      <c r="C1397" s="1" t="str">
        <f>TEXT(TblMovi[[#This Row],[Data]],"aaaa")</f>
        <v>2024</v>
      </c>
      <c r="D1397" s="1" t="s">
        <v>21</v>
      </c>
      <c r="E1397" s="1" t="s">
        <v>9</v>
      </c>
      <c r="F1397" s="1">
        <v>1</v>
      </c>
    </row>
    <row r="1398" spans="1:6" x14ac:dyDescent="0.25">
      <c r="A1398" s="12">
        <v>45327</v>
      </c>
      <c r="B1398" s="11" t="str">
        <f>UPPER(TEXT(TblMovi[[#This Row],[Data]],"MMM"))</f>
        <v>FEV</v>
      </c>
      <c r="C1398" s="1" t="str">
        <f>TEXT(TblMovi[[#This Row],[Data]],"aaaa")</f>
        <v>2024</v>
      </c>
      <c r="D1398" s="3" t="s">
        <v>21</v>
      </c>
      <c r="E1398" s="3" t="s">
        <v>94</v>
      </c>
      <c r="F1398" s="3">
        <v>1</v>
      </c>
    </row>
    <row r="1399" spans="1:6" x14ac:dyDescent="0.25">
      <c r="A1399" s="11">
        <v>45327</v>
      </c>
      <c r="B1399" s="11" t="str">
        <f>UPPER(TEXT(TblMovi[[#This Row],[Data]],"MMM"))</f>
        <v>FEV</v>
      </c>
      <c r="C1399" s="1" t="str">
        <f>TEXT(TblMovi[[#This Row],[Data]],"aaaa")</f>
        <v>2024</v>
      </c>
      <c r="D1399" s="1" t="s">
        <v>21</v>
      </c>
      <c r="E1399" s="1" t="s">
        <v>382</v>
      </c>
      <c r="F1399" s="1">
        <v>1</v>
      </c>
    </row>
    <row r="1400" spans="1:6" x14ac:dyDescent="0.25">
      <c r="A1400" s="11">
        <v>45328</v>
      </c>
      <c r="B1400" s="11" t="str">
        <f>UPPER(TEXT(TblMovi[[#This Row],[Data]],"MMM"))</f>
        <v>FEV</v>
      </c>
      <c r="C1400" s="1" t="str">
        <f>TEXT(TblMovi[[#This Row],[Data]],"aaaa")</f>
        <v>2024</v>
      </c>
      <c r="D1400" s="1" t="s">
        <v>21</v>
      </c>
      <c r="E1400" s="1" t="s">
        <v>330</v>
      </c>
      <c r="F1400" s="1">
        <v>1</v>
      </c>
    </row>
    <row r="1401" spans="1:6" x14ac:dyDescent="0.25">
      <c r="A1401" s="11">
        <v>45328</v>
      </c>
      <c r="B1401" s="11" t="str">
        <f>UPPER(TEXT(TblMovi[[#This Row],[Data]],"MMM"))</f>
        <v>FEV</v>
      </c>
      <c r="C1401" s="1" t="str">
        <f>TEXT(TblMovi[[#This Row],[Data]],"aaaa")</f>
        <v>2024</v>
      </c>
      <c r="D1401" s="1" t="s">
        <v>21</v>
      </c>
      <c r="E1401" s="1" t="s">
        <v>14</v>
      </c>
      <c r="F1401" s="1">
        <v>1</v>
      </c>
    </row>
    <row r="1402" spans="1:6" x14ac:dyDescent="0.25">
      <c r="A1402" s="11">
        <v>45328</v>
      </c>
      <c r="B1402" s="11" t="str">
        <f>UPPER(TEXT(TblMovi[[#This Row],[Data]],"MMM"))</f>
        <v>FEV</v>
      </c>
      <c r="C1402" s="1" t="str">
        <f>TEXT(TblMovi[[#This Row],[Data]],"aaaa")</f>
        <v>2024</v>
      </c>
      <c r="D1402" s="1" t="s">
        <v>21</v>
      </c>
      <c r="E1402" s="1" t="s">
        <v>79</v>
      </c>
      <c r="F1402" s="1">
        <v>1</v>
      </c>
    </row>
    <row r="1403" spans="1:6" x14ac:dyDescent="0.25">
      <c r="A1403" s="11">
        <v>45328</v>
      </c>
      <c r="B1403" s="11" t="str">
        <f>UPPER(TEXT(TblMovi[[#This Row],[Data]],"MMM"))</f>
        <v>FEV</v>
      </c>
      <c r="C1403" s="1" t="str">
        <f>TEXT(TblMovi[[#This Row],[Data]],"aaaa")</f>
        <v>2024</v>
      </c>
      <c r="D1403" s="1" t="s">
        <v>21</v>
      </c>
      <c r="E1403" s="1" t="s">
        <v>89</v>
      </c>
      <c r="F1403" s="1">
        <v>2</v>
      </c>
    </row>
    <row r="1404" spans="1:6" x14ac:dyDescent="0.25">
      <c r="A1404" s="11">
        <v>45328</v>
      </c>
      <c r="B1404" s="11" t="str">
        <f>UPPER(TEXT(TblMovi[[#This Row],[Data]],"MMM"))</f>
        <v>FEV</v>
      </c>
      <c r="C1404" s="1" t="str">
        <f>TEXT(TblMovi[[#This Row],[Data]],"aaaa")</f>
        <v>2024</v>
      </c>
      <c r="D1404" s="1" t="s">
        <v>21</v>
      </c>
      <c r="E1404" s="1" t="s">
        <v>387</v>
      </c>
      <c r="F1404" s="1">
        <v>1</v>
      </c>
    </row>
    <row r="1405" spans="1:6" x14ac:dyDescent="0.25">
      <c r="A1405" s="12">
        <v>45328</v>
      </c>
      <c r="B1405" s="11" t="str">
        <f>UPPER(TEXT(TblMovi[[#This Row],[Data]],"MMM"))</f>
        <v>FEV</v>
      </c>
      <c r="C1405" s="1" t="str">
        <f>TEXT(TblMovi[[#This Row],[Data]],"aaaa")</f>
        <v>2024</v>
      </c>
      <c r="D1405" s="3" t="s">
        <v>21</v>
      </c>
      <c r="E1405" s="3" t="s">
        <v>27</v>
      </c>
      <c r="F1405" s="3">
        <v>1</v>
      </c>
    </row>
    <row r="1406" spans="1:6" x14ac:dyDescent="0.25">
      <c r="A1406" s="11">
        <v>45328</v>
      </c>
      <c r="B1406" s="11" t="str">
        <f>UPPER(TEXT(TblMovi[[#This Row],[Data]],"MMM"))</f>
        <v>FEV</v>
      </c>
      <c r="C1406" s="1" t="str">
        <f>TEXT(TblMovi[[#This Row],[Data]],"aaaa")</f>
        <v>2024</v>
      </c>
      <c r="D1406" s="1" t="s">
        <v>21</v>
      </c>
      <c r="E1406" s="1" t="s">
        <v>347</v>
      </c>
      <c r="F1406" s="1">
        <v>1</v>
      </c>
    </row>
    <row r="1407" spans="1:6" x14ac:dyDescent="0.25">
      <c r="A1407" s="11">
        <v>45328</v>
      </c>
      <c r="B1407" s="11" t="str">
        <f>UPPER(TEXT(TblMovi[[#This Row],[Data]],"MMM"))</f>
        <v>FEV</v>
      </c>
      <c r="C1407" s="1" t="str">
        <f>TEXT(TblMovi[[#This Row],[Data]],"aaaa")</f>
        <v>2024</v>
      </c>
      <c r="D1407" s="1" t="s">
        <v>21</v>
      </c>
      <c r="E1407" s="1" t="s">
        <v>352</v>
      </c>
      <c r="F1407" s="1">
        <v>2</v>
      </c>
    </row>
    <row r="1408" spans="1:6" x14ac:dyDescent="0.25">
      <c r="A1408" s="12">
        <v>45328</v>
      </c>
      <c r="B1408" s="11" t="str">
        <f>UPPER(TEXT(TblMovi[[#This Row],[Data]],"MMM"))</f>
        <v>FEV</v>
      </c>
      <c r="C1408" s="1" t="str">
        <f>TEXT(TblMovi[[#This Row],[Data]],"aaaa")</f>
        <v>2024</v>
      </c>
      <c r="D1408" s="3" t="s">
        <v>21</v>
      </c>
      <c r="E1408" s="3" t="s">
        <v>348</v>
      </c>
      <c r="F1408" s="3">
        <v>1</v>
      </c>
    </row>
    <row r="1409" spans="1:6" x14ac:dyDescent="0.25">
      <c r="A1409" s="12">
        <v>45329</v>
      </c>
      <c r="B1409" s="11" t="str">
        <f>UPPER(TEXT(TblMovi[[#This Row],[Data]],"MMM"))</f>
        <v>FEV</v>
      </c>
      <c r="C1409" s="1" t="str">
        <f>TEXT(TblMovi[[#This Row],[Data]],"aaaa")</f>
        <v>2024</v>
      </c>
      <c r="D1409" s="3" t="s">
        <v>21</v>
      </c>
      <c r="E1409" s="3" t="s">
        <v>133</v>
      </c>
      <c r="F1409" s="3">
        <v>1</v>
      </c>
    </row>
    <row r="1410" spans="1:6" x14ac:dyDescent="0.25">
      <c r="A1410" s="11">
        <v>45329</v>
      </c>
      <c r="B1410" s="11" t="str">
        <f>UPPER(TEXT(TblMovi[[#This Row],[Data]],"MMM"))</f>
        <v>FEV</v>
      </c>
      <c r="C1410" s="1" t="str">
        <f>TEXT(TblMovi[[#This Row],[Data]],"aaaa")</f>
        <v>2024</v>
      </c>
      <c r="D1410" s="1" t="s">
        <v>21</v>
      </c>
      <c r="E1410" s="1" t="s">
        <v>382</v>
      </c>
      <c r="F1410" s="1">
        <v>4</v>
      </c>
    </row>
    <row r="1411" spans="1:6" x14ac:dyDescent="0.25">
      <c r="A1411" s="11">
        <v>45329</v>
      </c>
      <c r="B1411" s="11" t="str">
        <f>UPPER(TEXT(TblMovi[[#This Row],[Data]],"MMM"))</f>
        <v>FEV</v>
      </c>
      <c r="C1411" s="1" t="str">
        <f>TEXT(TblMovi[[#This Row],[Data]],"aaaa")</f>
        <v>2024</v>
      </c>
      <c r="D1411" s="1" t="s">
        <v>21</v>
      </c>
      <c r="E1411" s="1" t="s">
        <v>0</v>
      </c>
      <c r="F1411" s="1">
        <v>1</v>
      </c>
    </row>
    <row r="1412" spans="1:6" x14ac:dyDescent="0.25">
      <c r="A1412" s="11">
        <v>45329</v>
      </c>
      <c r="B1412" s="11" t="str">
        <f>UPPER(TEXT(TblMovi[[#This Row],[Data]],"MMM"))</f>
        <v>FEV</v>
      </c>
      <c r="C1412" s="1" t="str">
        <f>TEXT(TblMovi[[#This Row],[Data]],"aaaa")</f>
        <v>2024</v>
      </c>
      <c r="D1412" s="1" t="s">
        <v>21</v>
      </c>
      <c r="E1412" s="1" t="s">
        <v>9</v>
      </c>
      <c r="F1412" s="1">
        <v>1</v>
      </c>
    </row>
    <row r="1413" spans="1:6" x14ac:dyDescent="0.25">
      <c r="A1413" s="11">
        <v>45329</v>
      </c>
      <c r="B1413" s="11" t="str">
        <f>UPPER(TEXT(TblMovi[[#This Row],[Data]],"MMM"))</f>
        <v>FEV</v>
      </c>
      <c r="C1413" s="1" t="str">
        <f>TEXT(TblMovi[[#This Row],[Data]],"aaaa")</f>
        <v>2024</v>
      </c>
      <c r="D1413" s="1" t="s">
        <v>21</v>
      </c>
      <c r="E1413" s="1" t="s">
        <v>363</v>
      </c>
      <c r="F1413" s="1">
        <v>2</v>
      </c>
    </row>
    <row r="1414" spans="1:6" x14ac:dyDescent="0.25">
      <c r="A1414" s="11">
        <v>45329</v>
      </c>
      <c r="B1414" s="11" t="str">
        <f>UPPER(TEXT(TblMovi[[#This Row],[Data]],"MMM"))</f>
        <v>FEV</v>
      </c>
      <c r="C1414" s="1" t="str">
        <f>TEXT(TblMovi[[#This Row],[Data]],"aaaa")</f>
        <v>2024</v>
      </c>
      <c r="D1414" s="1" t="s">
        <v>21</v>
      </c>
      <c r="E1414" s="1" t="s">
        <v>342</v>
      </c>
      <c r="F1414" s="1">
        <v>2</v>
      </c>
    </row>
    <row r="1415" spans="1:6" x14ac:dyDescent="0.25">
      <c r="A1415" s="11">
        <v>45329</v>
      </c>
      <c r="B1415" s="11" t="str">
        <f>UPPER(TEXT(TblMovi[[#This Row],[Data]],"MMM"))</f>
        <v>FEV</v>
      </c>
      <c r="C1415" s="1" t="str">
        <f>TEXT(TblMovi[[#This Row],[Data]],"aaaa")</f>
        <v>2024</v>
      </c>
      <c r="D1415" s="1" t="s">
        <v>21</v>
      </c>
      <c r="E1415" s="1" t="s">
        <v>0</v>
      </c>
      <c r="F1415" s="1">
        <v>1</v>
      </c>
    </row>
    <row r="1416" spans="1:6" x14ac:dyDescent="0.25">
      <c r="A1416" s="11">
        <v>45329</v>
      </c>
      <c r="B1416" s="11" t="str">
        <f>UPPER(TEXT(TblMovi[[#This Row],[Data]],"MMM"))</f>
        <v>FEV</v>
      </c>
      <c r="C1416" s="1" t="str">
        <f>TEXT(TblMovi[[#This Row],[Data]],"aaaa")</f>
        <v>2024</v>
      </c>
      <c r="D1416" s="1" t="s">
        <v>21</v>
      </c>
      <c r="E1416" s="1" t="s">
        <v>105</v>
      </c>
      <c r="F1416" s="1">
        <v>1</v>
      </c>
    </row>
    <row r="1417" spans="1:6" x14ac:dyDescent="0.25">
      <c r="A1417" s="11">
        <v>45330</v>
      </c>
      <c r="B1417" s="11" t="str">
        <f>UPPER(TEXT(TblMovi[[#This Row],[Data]],"MMM"))</f>
        <v>FEV</v>
      </c>
      <c r="C1417" s="1" t="str">
        <f>TEXT(TblMovi[[#This Row],[Data]],"aaaa")</f>
        <v>2024</v>
      </c>
      <c r="D1417" s="1" t="s">
        <v>21</v>
      </c>
      <c r="E1417" s="1" t="s">
        <v>0</v>
      </c>
      <c r="F1417" s="1">
        <v>2</v>
      </c>
    </row>
    <row r="1418" spans="1:6" x14ac:dyDescent="0.25">
      <c r="A1418" s="11">
        <v>45330</v>
      </c>
      <c r="B1418" s="11" t="str">
        <f>UPPER(TEXT(TblMovi[[#This Row],[Data]],"MMM"))</f>
        <v>FEV</v>
      </c>
      <c r="C1418" s="1" t="str">
        <f>TEXT(TblMovi[[#This Row],[Data]],"aaaa")</f>
        <v>2024</v>
      </c>
      <c r="D1418" s="1" t="s">
        <v>21</v>
      </c>
      <c r="E1418" s="1" t="s">
        <v>1</v>
      </c>
      <c r="F1418" s="1">
        <v>2</v>
      </c>
    </row>
    <row r="1419" spans="1:6" x14ac:dyDescent="0.25">
      <c r="A1419" s="11">
        <v>45330</v>
      </c>
      <c r="B1419" s="11" t="str">
        <f>UPPER(TEXT(TblMovi[[#This Row],[Data]],"MMM"))</f>
        <v>FEV</v>
      </c>
      <c r="C1419" s="1" t="str">
        <f>TEXT(TblMovi[[#This Row],[Data]],"aaaa")</f>
        <v>2024</v>
      </c>
      <c r="D1419" s="1" t="s">
        <v>21</v>
      </c>
      <c r="E1419" s="1" t="s">
        <v>79</v>
      </c>
      <c r="F1419" s="1">
        <v>2</v>
      </c>
    </row>
    <row r="1420" spans="1:6" x14ac:dyDescent="0.25">
      <c r="A1420" s="11">
        <v>45330</v>
      </c>
      <c r="B1420" s="11" t="str">
        <f>UPPER(TEXT(TblMovi[[#This Row],[Data]],"MMM"))</f>
        <v>FEV</v>
      </c>
      <c r="C1420" s="1" t="str">
        <f>TEXT(TblMovi[[#This Row],[Data]],"aaaa")</f>
        <v>2024</v>
      </c>
      <c r="D1420" s="1" t="s">
        <v>21</v>
      </c>
      <c r="E1420" s="1" t="s">
        <v>85</v>
      </c>
      <c r="F1420" s="1">
        <v>1</v>
      </c>
    </row>
    <row r="1421" spans="1:6" x14ac:dyDescent="0.25">
      <c r="A1421" s="11">
        <v>45330</v>
      </c>
      <c r="B1421" s="11" t="str">
        <f>UPPER(TEXT(TblMovi[[#This Row],[Data]],"MMM"))</f>
        <v>FEV</v>
      </c>
      <c r="C1421" s="1" t="str">
        <f>TEXT(TblMovi[[#This Row],[Data]],"aaaa")</f>
        <v>2024</v>
      </c>
      <c r="D1421" s="1" t="s">
        <v>21</v>
      </c>
      <c r="E1421" s="1" t="s">
        <v>89</v>
      </c>
      <c r="F1421" s="1">
        <v>2</v>
      </c>
    </row>
    <row r="1422" spans="1:6" x14ac:dyDescent="0.25">
      <c r="A1422" s="11">
        <v>45330</v>
      </c>
      <c r="B1422" s="11" t="str">
        <f>UPPER(TEXT(TblMovi[[#This Row],[Data]],"MMM"))</f>
        <v>FEV</v>
      </c>
      <c r="C1422" s="1" t="str">
        <f>TEXT(TblMovi[[#This Row],[Data]],"aaaa")</f>
        <v>2024</v>
      </c>
      <c r="D1422" s="1" t="s">
        <v>21</v>
      </c>
      <c r="E1422" s="1" t="s">
        <v>348</v>
      </c>
      <c r="F1422" s="1">
        <v>1</v>
      </c>
    </row>
    <row r="1423" spans="1:6" x14ac:dyDescent="0.25">
      <c r="A1423" s="11">
        <v>45330</v>
      </c>
      <c r="B1423" s="11" t="str">
        <f>UPPER(TEXT(TblMovi[[#This Row],[Data]],"MMM"))</f>
        <v>FEV</v>
      </c>
      <c r="C1423" s="1" t="str">
        <f>TEXT(TblMovi[[#This Row],[Data]],"aaaa")</f>
        <v>2024</v>
      </c>
      <c r="D1423" s="1" t="s">
        <v>21</v>
      </c>
      <c r="E1423" s="1" t="s">
        <v>347</v>
      </c>
      <c r="F1423" s="1">
        <v>1</v>
      </c>
    </row>
    <row r="1424" spans="1:6" x14ac:dyDescent="0.25">
      <c r="A1424" s="11">
        <v>45330</v>
      </c>
      <c r="B1424" s="11" t="str">
        <f>UPPER(TEXT(TblMovi[[#This Row],[Data]],"MMM"))</f>
        <v>FEV</v>
      </c>
      <c r="C1424" s="1" t="str">
        <f>TEXT(TblMovi[[#This Row],[Data]],"aaaa")</f>
        <v>2024</v>
      </c>
      <c r="D1424" s="1" t="s">
        <v>21</v>
      </c>
      <c r="E1424" s="1" t="s">
        <v>75</v>
      </c>
      <c r="F1424" s="1">
        <v>4</v>
      </c>
    </row>
    <row r="1425" spans="1:14" x14ac:dyDescent="0.25">
      <c r="A1425" s="11">
        <v>45330</v>
      </c>
      <c r="B1425" s="11" t="str">
        <f>UPPER(TEXT(TblMovi[[#This Row],[Data]],"MMM"))</f>
        <v>FEV</v>
      </c>
      <c r="C1425" s="1" t="str">
        <f>TEXT(TblMovi[[#This Row],[Data]],"aaaa")</f>
        <v>2024</v>
      </c>
      <c r="D1425" s="1" t="s">
        <v>21</v>
      </c>
      <c r="E1425" s="1" t="s">
        <v>74</v>
      </c>
      <c r="F1425" s="1">
        <v>2</v>
      </c>
    </row>
    <row r="1426" spans="1:14" x14ac:dyDescent="0.25">
      <c r="A1426" s="11">
        <v>45330</v>
      </c>
      <c r="B1426" s="11" t="str">
        <f>UPPER(TEXT(TblMovi[[#This Row],[Data]],"MMM"))</f>
        <v>FEV</v>
      </c>
      <c r="C1426" s="1" t="str">
        <f>TEXT(TblMovi[[#This Row],[Data]],"aaaa")</f>
        <v>2024</v>
      </c>
      <c r="D1426" s="1" t="s">
        <v>21</v>
      </c>
      <c r="E1426" s="1" t="s">
        <v>77</v>
      </c>
      <c r="F1426" s="1">
        <v>1</v>
      </c>
    </row>
    <row r="1427" spans="1:14" x14ac:dyDescent="0.25">
      <c r="A1427" s="11">
        <v>45330</v>
      </c>
      <c r="B1427" s="11" t="str">
        <f>UPPER(TEXT(TblMovi[[#This Row],[Data]],"MMM"))</f>
        <v>FEV</v>
      </c>
      <c r="C1427" s="1" t="str">
        <f>TEXT(TblMovi[[#This Row],[Data]],"aaaa")</f>
        <v>2024</v>
      </c>
      <c r="D1427" s="1" t="s">
        <v>21</v>
      </c>
      <c r="E1427" s="1" t="s">
        <v>169</v>
      </c>
      <c r="F1427" s="1">
        <v>4</v>
      </c>
    </row>
    <row r="1428" spans="1:14" x14ac:dyDescent="0.25">
      <c r="A1428" s="11">
        <v>45330</v>
      </c>
      <c r="B1428" s="11" t="str">
        <f>UPPER(TEXT(TblMovi[[#This Row],[Data]],"MMM"))</f>
        <v>FEV</v>
      </c>
      <c r="C1428" s="1" t="str">
        <f>TEXT(TblMovi[[#This Row],[Data]],"aaaa")</f>
        <v>2024</v>
      </c>
      <c r="D1428" s="1" t="s">
        <v>21</v>
      </c>
      <c r="E1428" s="1" t="s">
        <v>78</v>
      </c>
      <c r="F1428" s="1">
        <v>1</v>
      </c>
    </row>
    <row r="1429" spans="1:14" x14ac:dyDescent="0.25">
      <c r="A1429" s="11">
        <v>45330</v>
      </c>
      <c r="B1429" s="11" t="str">
        <f>UPPER(TEXT(TblMovi[[#This Row],[Data]],"MMM"))</f>
        <v>FEV</v>
      </c>
      <c r="C1429" s="1" t="str">
        <f>TEXT(TblMovi[[#This Row],[Data]],"aaaa")</f>
        <v>2024</v>
      </c>
      <c r="D1429" s="1" t="s">
        <v>21</v>
      </c>
      <c r="E1429" s="1" t="s">
        <v>319</v>
      </c>
      <c r="F1429" s="1">
        <v>1</v>
      </c>
    </row>
    <row r="1430" spans="1:14" x14ac:dyDescent="0.25">
      <c r="A1430" s="11">
        <v>45330</v>
      </c>
      <c r="B1430" s="11" t="str">
        <f>UPPER(TEXT(TblMovi[[#This Row],[Data]],"MMM"))</f>
        <v>FEV</v>
      </c>
      <c r="C1430" s="1" t="str">
        <f>TEXT(TblMovi[[#This Row],[Data]],"aaaa")</f>
        <v>2024</v>
      </c>
      <c r="D1430" s="1" t="s">
        <v>21</v>
      </c>
      <c r="E1430" s="1" t="s">
        <v>0</v>
      </c>
      <c r="F1430" s="1">
        <v>1</v>
      </c>
    </row>
    <row r="1431" spans="1:14" x14ac:dyDescent="0.25">
      <c r="A1431" s="11">
        <v>45331</v>
      </c>
      <c r="B1431" s="11" t="str">
        <f>UPPER(TEXT(TblMovi[[#This Row],[Data]],"MMM"))</f>
        <v>FEV</v>
      </c>
      <c r="C1431" s="1" t="str">
        <f>TEXT(TblMovi[[#This Row],[Data]],"aaaa")</f>
        <v>2024</v>
      </c>
      <c r="D1431" s="1" t="s">
        <v>21</v>
      </c>
      <c r="E1431" s="1" t="s">
        <v>387</v>
      </c>
      <c r="F1431" s="1">
        <v>1</v>
      </c>
    </row>
    <row r="1432" spans="1:14" x14ac:dyDescent="0.25">
      <c r="A1432" s="12">
        <v>45331</v>
      </c>
      <c r="B1432" s="11" t="str">
        <f>UPPER(TEXT(TblMovi[[#This Row],[Data]],"MMM"))</f>
        <v>FEV</v>
      </c>
      <c r="C1432" s="1" t="str">
        <f>TEXT(TblMovi[[#This Row],[Data]],"aaaa")</f>
        <v>2024</v>
      </c>
      <c r="D1432" s="3" t="s">
        <v>21</v>
      </c>
      <c r="E1432" s="3" t="s">
        <v>74</v>
      </c>
      <c r="F1432" s="3">
        <v>10</v>
      </c>
    </row>
    <row r="1433" spans="1:14" x14ac:dyDescent="0.25">
      <c r="A1433" s="11">
        <v>45331</v>
      </c>
      <c r="B1433" s="11" t="str">
        <f>UPPER(TEXT(TblMovi[[#This Row],[Data]],"MMM"))</f>
        <v>FEV</v>
      </c>
      <c r="C1433" s="1" t="str">
        <f>TEXT(TblMovi[[#This Row],[Data]],"aaaa")</f>
        <v>2024</v>
      </c>
      <c r="D1433" s="1" t="s">
        <v>21</v>
      </c>
      <c r="E1433" s="1" t="s">
        <v>27</v>
      </c>
      <c r="F1433" s="1">
        <v>1</v>
      </c>
    </row>
    <row r="1434" spans="1:14" x14ac:dyDescent="0.25">
      <c r="A1434" s="11">
        <v>45331</v>
      </c>
      <c r="B1434" s="11" t="str">
        <f>UPPER(TEXT(TblMovi[[#This Row],[Data]],"MMM"))</f>
        <v>FEV</v>
      </c>
      <c r="C1434" s="1" t="str">
        <f>TEXT(TblMovi[[#This Row],[Data]],"aaaa")</f>
        <v>2024</v>
      </c>
      <c r="D1434" s="1" t="s">
        <v>21</v>
      </c>
      <c r="E1434" s="1" t="s">
        <v>27</v>
      </c>
      <c r="F1434" s="1">
        <v>10</v>
      </c>
    </row>
    <row r="1435" spans="1:14" x14ac:dyDescent="0.25">
      <c r="A1435" s="11">
        <v>45331</v>
      </c>
      <c r="B1435" s="11" t="str">
        <f>UPPER(TEXT(TblMovi[[#This Row],[Data]],"MMM"))</f>
        <v>FEV</v>
      </c>
      <c r="C1435" s="1" t="str">
        <f>TEXT(TblMovi[[#This Row],[Data]],"aaaa")</f>
        <v>2024</v>
      </c>
      <c r="D1435" s="1" t="s">
        <v>20</v>
      </c>
      <c r="E1435" s="1" t="s">
        <v>14</v>
      </c>
      <c r="F1435" s="1">
        <v>3</v>
      </c>
    </row>
    <row r="1436" spans="1:14" x14ac:dyDescent="0.25">
      <c r="A1436" s="11">
        <v>45331</v>
      </c>
      <c r="B1436" s="11" t="str">
        <f>UPPER(TEXT(TblMovi[[#This Row],[Data]],"MMM"))</f>
        <v>FEV</v>
      </c>
      <c r="C1436" s="1" t="str">
        <f>TEXT(TblMovi[[#This Row],[Data]],"aaaa")</f>
        <v>2024</v>
      </c>
      <c r="D1436" s="1" t="s">
        <v>21</v>
      </c>
      <c r="E1436" s="1" t="s">
        <v>27</v>
      </c>
      <c r="F1436" s="1">
        <v>2</v>
      </c>
    </row>
    <row r="1437" spans="1:14" x14ac:dyDescent="0.25">
      <c r="A1437" s="11">
        <v>45331</v>
      </c>
      <c r="B1437" s="11" t="str">
        <f>UPPER(TEXT(TblMovi[[#This Row],[Data]],"MMM"))</f>
        <v>FEV</v>
      </c>
      <c r="C1437" s="1" t="str">
        <f>TEXT(TblMovi[[#This Row],[Data]],"aaaa")</f>
        <v>2024</v>
      </c>
      <c r="D1437" s="1" t="s">
        <v>21</v>
      </c>
      <c r="E1437" s="1" t="s">
        <v>75</v>
      </c>
      <c r="F1437" s="1">
        <v>4</v>
      </c>
    </row>
    <row r="1438" spans="1:14" x14ac:dyDescent="0.25">
      <c r="A1438" s="11">
        <v>45331</v>
      </c>
      <c r="B1438" s="11" t="str">
        <f>UPPER(TEXT(TblMovi[[#This Row],[Data]],"MMM"))</f>
        <v>FEV</v>
      </c>
      <c r="C1438" s="1" t="str">
        <f>TEXT(TblMovi[[#This Row],[Data]],"aaaa")</f>
        <v>2024</v>
      </c>
      <c r="D1438" s="1" t="s">
        <v>21</v>
      </c>
      <c r="E1438" s="1" t="s">
        <v>95</v>
      </c>
      <c r="F1438" s="1">
        <v>4</v>
      </c>
    </row>
    <row r="1439" spans="1:14" x14ac:dyDescent="0.25">
      <c r="A1439" s="11">
        <v>45331</v>
      </c>
      <c r="B1439" s="11" t="str">
        <f>UPPER(TEXT(TblMovi[[#This Row],[Data]],"MMM"))</f>
        <v>FEV</v>
      </c>
      <c r="C1439" s="1" t="str">
        <f>TEXT(TblMovi[[#This Row],[Data]],"aaaa")</f>
        <v>2024</v>
      </c>
      <c r="D1439" s="1" t="s">
        <v>21</v>
      </c>
      <c r="E1439" s="1" t="s">
        <v>14</v>
      </c>
      <c r="F1439" s="1">
        <v>2</v>
      </c>
      <c r="N1439" s="60"/>
    </row>
    <row r="1440" spans="1:14" x14ac:dyDescent="0.25">
      <c r="A1440" s="11">
        <v>45331</v>
      </c>
      <c r="B1440" s="11" t="str">
        <f>UPPER(TEXT(TblMovi[[#This Row],[Data]],"MMM"))</f>
        <v>FEV</v>
      </c>
      <c r="C1440" s="1" t="str">
        <f>TEXT(TblMovi[[#This Row],[Data]],"aaaa")</f>
        <v>2024</v>
      </c>
      <c r="D1440" s="1" t="s">
        <v>21</v>
      </c>
      <c r="E1440" s="1" t="s">
        <v>354</v>
      </c>
      <c r="F1440" s="1">
        <v>1</v>
      </c>
      <c r="N1440" s="60"/>
    </row>
    <row r="1441" spans="1:16" x14ac:dyDescent="0.25">
      <c r="A1441" s="11">
        <v>45331</v>
      </c>
      <c r="B1441" s="11" t="str">
        <f>UPPER(TEXT(TblMovi[[#This Row],[Data]],"MMM"))</f>
        <v>FEV</v>
      </c>
      <c r="C1441" s="1" t="str">
        <f>TEXT(TblMovi[[#This Row],[Data]],"aaaa")</f>
        <v>2024</v>
      </c>
      <c r="D1441" s="1" t="s">
        <v>21</v>
      </c>
      <c r="E1441" s="1" t="s">
        <v>319</v>
      </c>
      <c r="F1441" s="1">
        <v>1</v>
      </c>
      <c r="M1441" s="48"/>
      <c r="N1441" s="48"/>
      <c r="O1441" s="48"/>
      <c r="P1441" s="48"/>
    </row>
    <row r="1442" spans="1:16" x14ac:dyDescent="0.25">
      <c r="A1442" s="11">
        <v>45332</v>
      </c>
      <c r="B1442" s="11" t="str">
        <f>UPPER(TEXT(TblMovi[[#This Row],[Data]],"MMM"))</f>
        <v>FEV</v>
      </c>
      <c r="C1442" s="1" t="str">
        <f>TEXT(TblMovi[[#This Row],[Data]],"aaaa")</f>
        <v>2024</v>
      </c>
      <c r="D1442" s="1" t="s">
        <v>21</v>
      </c>
      <c r="E1442" s="1" t="s">
        <v>78</v>
      </c>
      <c r="F1442" s="1">
        <v>1</v>
      </c>
      <c r="M1442" s="48"/>
      <c r="N1442" s="48"/>
      <c r="O1442" s="48"/>
      <c r="P1442" s="48"/>
    </row>
    <row r="1443" spans="1:16" x14ac:dyDescent="0.25">
      <c r="A1443" s="12">
        <v>45332</v>
      </c>
      <c r="B1443" s="11" t="str">
        <f>UPPER(TEXT(TblMovi[[#This Row],[Data]],"MMM"))</f>
        <v>FEV</v>
      </c>
      <c r="C1443" s="1" t="str">
        <f>TEXT(TblMovi[[#This Row],[Data]],"aaaa")</f>
        <v>2024</v>
      </c>
      <c r="D1443" s="3" t="s">
        <v>21</v>
      </c>
      <c r="E1443" s="3" t="s">
        <v>352</v>
      </c>
      <c r="F1443" s="3">
        <v>5</v>
      </c>
      <c r="M1443" s="48"/>
      <c r="N1443" s="48"/>
      <c r="O1443" s="48"/>
      <c r="P1443" s="48"/>
    </row>
    <row r="1444" spans="1:16" x14ac:dyDescent="0.25">
      <c r="A1444" s="11">
        <v>45332</v>
      </c>
      <c r="B1444" s="11" t="str">
        <f>UPPER(TEXT(TblMovi[[#This Row],[Data]],"MMM"))</f>
        <v>FEV</v>
      </c>
      <c r="C1444" s="1" t="str">
        <f>TEXT(TblMovi[[#This Row],[Data]],"aaaa")</f>
        <v>2024</v>
      </c>
      <c r="D1444" s="1" t="s">
        <v>21</v>
      </c>
      <c r="E1444" s="1" t="s">
        <v>74</v>
      </c>
      <c r="F1444" s="1">
        <v>15</v>
      </c>
    </row>
    <row r="1445" spans="1:16" x14ac:dyDescent="0.25">
      <c r="A1445" s="11">
        <v>45332</v>
      </c>
      <c r="B1445" s="11" t="str">
        <f>UPPER(TEXT(TblMovi[[#This Row],[Data]],"MMM"))</f>
        <v>FEV</v>
      </c>
      <c r="C1445" s="1" t="str">
        <f>TEXT(TblMovi[[#This Row],[Data]],"aaaa")</f>
        <v>2024</v>
      </c>
      <c r="D1445" s="1" t="s">
        <v>20</v>
      </c>
      <c r="E1445" s="1" t="s">
        <v>76</v>
      </c>
      <c r="F1445" s="1">
        <v>150</v>
      </c>
    </row>
    <row r="1446" spans="1:16" x14ac:dyDescent="0.25">
      <c r="A1446" s="11">
        <v>45332</v>
      </c>
      <c r="B1446" s="11" t="str">
        <f>UPPER(TEXT(TblMovi[[#This Row],[Data]],"MMM"))</f>
        <v>FEV</v>
      </c>
      <c r="C1446" s="1" t="str">
        <f>TEXT(TblMovi[[#This Row],[Data]],"aaaa")</f>
        <v>2024</v>
      </c>
      <c r="D1446" s="1" t="s">
        <v>20</v>
      </c>
      <c r="E1446" s="1" t="s">
        <v>74</v>
      </c>
      <c r="F1446" s="1">
        <v>250</v>
      </c>
    </row>
    <row r="1447" spans="1:16" x14ac:dyDescent="0.25">
      <c r="A1447" s="11">
        <v>45332</v>
      </c>
      <c r="B1447" s="11" t="str">
        <f>UPPER(TEXT(TblMovi[[#This Row],[Data]],"MMM"))</f>
        <v>FEV</v>
      </c>
      <c r="C1447" s="1" t="str">
        <f>TEXT(TblMovi[[#This Row],[Data]],"aaaa")</f>
        <v>2024</v>
      </c>
      <c r="D1447" s="1" t="s">
        <v>20</v>
      </c>
      <c r="E1447" s="1" t="s">
        <v>95</v>
      </c>
      <c r="F1447" s="1">
        <v>150</v>
      </c>
    </row>
    <row r="1448" spans="1:16" x14ac:dyDescent="0.25">
      <c r="A1448" s="11">
        <v>45332</v>
      </c>
      <c r="B1448" s="11" t="str">
        <f>UPPER(TEXT(TblMovi[[#This Row],[Data]],"MMM"))</f>
        <v>FEV</v>
      </c>
      <c r="C1448" s="1" t="str">
        <f>TEXT(TblMovi[[#This Row],[Data]],"aaaa")</f>
        <v>2024</v>
      </c>
      <c r="D1448" s="1" t="s">
        <v>20</v>
      </c>
      <c r="E1448" s="1" t="s">
        <v>14</v>
      </c>
      <c r="F1448" s="1">
        <v>20</v>
      </c>
    </row>
    <row r="1449" spans="1:16" x14ac:dyDescent="0.25">
      <c r="A1449" s="11">
        <v>45332</v>
      </c>
      <c r="B1449" s="11" t="str">
        <f>UPPER(TEXT(TblMovi[[#This Row],[Data]],"MMM"))</f>
        <v>FEV</v>
      </c>
      <c r="C1449" s="1" t="str">
        <f>TEXT(TblMovi[[#This Row],[Data]],"aaaa")</f>
        <v>2024</v>
      </c>
      <c r="D1449" s="1" t="s">
        <v>20</v>
      </c>
      <c r="E1449" s="1" t="s">
        <v>85</v>
      </c>
      <c r="F1449" s="1">
        <v>3</v>
      </c>
    </row>
    <row r="1450" spans="1:16" x14ac:dyDescent="0.25">
      <c r="A1450" s="11">
        <v>45332</v>
      </c>
      <c r="B1450" s="11" t="str">
        <f>UPPER(TEXT(TblMovi[[#This Row],[Data]],"MMM"))</f>
        <v>FEV</v>
      </c>
      <c r="C1450" s="1" t="str">
        <f>TEXT(TblMovi[[#This Row],[Data]],"aaaa")</f>
        <v>2024</v>
      </c>
      <c r="D1450" s="1" t="s">
        <v>20</v>
      </c>
      <c r="E1450" s="1" t="s">
        <v>79</v>
      </c>
      <c r="F1450" s="1">
        <v>50</v>
      </c>
    </row>
    <row r="1451" spans="1:16" x14ac:dyDescent="0.25">
      <c r="A1451" s="11">
        <v>45332</v>
      </c>
      <c r="B1451" s="11" t="str">
        <f>UPPER(TEXT(TblMovi[[#This Row],[Data]],"MMM"))</f>
        <v>FEV</v>
      </c>
      <c r="C1451" s="1" t="str">
        <f>TEXT(TblMovi[[#This Row],[Data]],"aaaa")</f>
        <v>2024</v>
      </c>
      <c r="D1451" s="1" t="s">
        <v>20</v>
      </c>
      <c r="E1451" s="1" t="s">
        <v>2</v>
      </c>
      <c r="F1451" s="1">
        <v>50</v>
      </c>
    </row>
    <row r="1452" spans="1:16" x14ac:dyDescent="0.25">
      <c r="A1452" s="11">
        <v>45332</v>
      </c>
      <c r="B1452" s="11" t="str">
        <f>UPPER(TEXT(TblMovi[[#This Row],[Data]],"MMM"))</f>
        <v>FEV</v>
      </c>
      <c r="C1452" s="1" t="str">
        <f>TEXT(TblMovi[[#This Row],[Data]],"aaaa")</f>
        <v>2024</v>
      </c>
      <c r="D1452" s="1" t="s">
        <v>21</v>
      </c>
      <c r="E1452" s="1" t="s">
        <v>0</v>
      </c>
      <c r="F1452" s="1">
        <v>1</v>
      </c>
    </row>
    <row r="1453" spans="1:16" x14ac:dyDescent="0.25">
      <c r="A1453" s="11">
        <v>45332</v>
      </c>
      <c r="B1453" s="11" t="str">
        <f>UPPER(TEXT(TblMovi[[#This Row],[Data]],"MMM"))</f>
        <v>FEV</v>
      </c>
      <c r="C1453" s="1" t="str">
        <f>TEXT(TblMovi[[#This Row],[Data]],"aaaa")</f>
        <v>2024</v>
      </c>
      <c r="D1453" s="1" t="s">
        <v>21</v>
      </c>
      <c r="E1453" s="1" t="s">
        <v>1</v>
      </c>
      <c r="F1453" s="1">
        <v>1</v>
      </c>
    </row>
    <row r="1454" spans="1:16" x14ac:dyDescent="0.25">
      <c r="A1454" s="11">
        <v>45332</v>
      </c>
      <c r="B1454" s="11" t="str">
        <f>UPPER(TEXT(TblMovi[[#This Row],[Data]],"MMM"))</f>
        <v>FEV</v>
      </c>
      <c r="C1454" s="1" t="str">
        <f>TEXT(TblMovi[[#This Row],[Data]],"aaaa")</f>
        <v>2024</v>
      </c>
      <c r="D1454" s="1" t="s">
        <v>21</v>
      </c>
      <c r="E1454" s="1" t="s">
        <v>385</v>
      </c>
      <c r="F1454" s="1">
        <v>1</v>
      </c>
    </row>
    <row r="1455" spans="1:16" x14ac:dyDescent="0.25">
      <c r="A1455" s="11">
        <v>45332</v>
      </c>
      <c r="B1455" s="11" t="str">
        <f>UPPER(TEXT(TblMovi[[#This Row],[Data]],"MMM"))</f>
        <v>FEV</v>
      </c>
      <c r="C1455" s="1" t="str">
        <f>TEXT(TblMovi[[#This Row],[Data]],"aaaa")</f>
        <v>2024</v>
      </c>
      <c r="D1455" s="1" t="s">
        <v>21</v>
      </c>
      <c r="E1455" s="1" t="s">
        <v>344</v>
      </c>
      <c r="F1455" s="1">
        <v>1</v>
      </c>
    </row>
    <row r="1456" spans="1:16" x14ac:dyDescent="0.25">
      <c r="A1456" s="12">
        <v>45334</v>
      </c>
      <c r="B1456" s="11" t="str">
        <f>UPPER(TEXT(TblMovi[[#This Row],[Data]],"MMM"))</f>
        <v>FEV</v>
      </c>
      <c r="C1456" s="1" t="str">
        <f>TEXT(TblMovi[[#This Row],[Data]],"aaaa")</f>
        <v>2024</v>
      </c>
      <c r="D1456" s="3" t="s">
        <v>21</v>
      </c>
      <c r="E1456" s="3" t="s">
        <v>304</v>
      </c>
      <c r="F1456" s="3">
        <v>10</v>
      </c>
    </row>
    <row r="1457" spans="1:6" x14ac:dyDescent="0.25">
      <c r="A1457" s="11">
        <v>45334</v>
      </c>
      <c r="B1457" s="11" t="str">
        <f>UPPER(TEXT(TblMovi[[#This Row],[Data]],"MMM"))</f>
        <v>FEV</v>
      </c>
      <c r="C1457" s="1" t="str">
        <f>TEXT(TblMovi[[#This Row],[Data]],"aaaa")</f>
        <v>2024</v>
      </c>
      <c r="D1457" s="1" t="s">
        <v>21</v>
      </c>
      <c r="E1457" s="1" t="s">
        <v>81</v>
      </c>
      <c r="F1457" s="1">
        <v>1</v>
      </c>
    </row>
    <row r="1458" spans="1:6" x14ac:dyDescent="0.25">
      <c r="A1458" s="11">
        <v>45334</v>
      </c>
      <c r="B1458" s="11" t="str">
        <f>UPPER(TEXT(TblMovi[[#This Row],[Data]],"MMM"))</f>
        <v>FEV</v>
      </c>
      <c r="C1458" s="1" t="str">
        <f>TEXT(TblMovi[[#This Row],[Data]],"aaaa")</f>
        <v>2024</v>
      </c>
      <c r="D1458" s="1" t="s">
        <v>21</v>
      </c>
      <c r="E1458" s="1" t="s">
        <v>90</v>
      </c>
      <c r="F1458" s="1">
        <v>1</v>
      </c>
    </row>
    <row r="1459" spans="1:6" x14ac:dyDescent="0.25">
      <c r="A1459" s="11">
        <v>45334</v>
      </c>
      <c r="B1459" s="11" t="str">
        <f>UPPER(TEXT(TblMovi[[#This Row],[Data]],"MMM"))</f>
        <v>FEV</v>
      </c>
      <c r="C1459" s="1" t="str">
        <f>TEXT(TblMovi[[#This Row],[Data]],"aaaa")</f>
        <v>2024</v>
      </c>
      <c r="D1459" s="1" t="s">
        <v>21</v>
      </c>
      <c r="E1459" s="1" t="s">
        <v>343</v>
      </c>
      <c r="F1459" s="1">
        <v>1</v>
      </c>
    </row>
    <row r="1460" spans="1:6" x14ac:dyDescent="0.25">
      <c r="A1460" s="11">
        <v>45334</v>
      </c>
      <c r="B1460" s="11" t="str">
        <f>UPPER(TEXT(TblMovi[[#This Row],[Data]],"MMM"))</f>
        <v>FEV</v>
      </c>
      <c r="C1460" s="1" t="str">
        <f>TEXT(TblMovi[[#This Row],[Data]],"aaaa")</f>
        <v>2024</v>
      </c>
      <c r="D1460" s="1" t="s">
        <v>21</v>
      </c>
      <c r="E1460" s="1" t="s">
        <v>0</v>
      </c>
      <c r="F1460" s="1">
        <v>1</v>
      </c>
    </row>
    <row r="1461" spans="1:6" x14ac:dyDescent="0.25">
      <c r="A1461" s="11">
        <v>45334</v>
      </c>
      <c r="B1461" s="11" t="str">
        <f>UPPER(TEXT(TblMovi[[#This Row],[Data]],"MMM"))</f>
        <v>FEV</v>
      </c>
      <c r="C1461" s="1" t="str">
        <f>TEXT(TblMovi[[#This Row],[Data]],"aaaa")</f>
        <v>2024</v>
      </c>
      <c r="D1461" s="1" t="s">
        <v>21</v>
      </c>
      <c r="E1461" s="1" t="s">
        <v>27</v>
      </c>
      <c r="F1461" s="1">
        <v>1</v>
      </c>
    </row>
    <row r="1462" spans="1:6" x14ac:dyDescent="0.25">
      <c r="A1462" s="11">
        <v>45337</v>
      </c>
      <c r="B1462" s="11" t="str">
        <f>UPPER(TEXT(TblMovi[[#This Row],[Data]],"MMM"))</f>
        <v>FEV</v>
      </c>
      <c r="C1462" s="1" t="str">
        <f>TEXT(TblMovi[[#This Row],[Data]],"aaaa")</f>
        <v>2024</v>
      </c>
      <c r="D1462" s="1" t="s">
        <v>21</v>
      </c>
      <c r="E1462" s="1" t="s">
        <v>74</v>
      </c>
      <c r="F1462" s="1">
        <v>15</v>
      </c>
    </row>
    <row r="1463" spans="1:6" x14ac:dyDescent="0.25">
      <c r="A1463" s="11">
        <v>45337</v>
      </c>
      <c r="B1463" s="11" t="str">
        <f>UPPER(TEXT(TblMovi[[#This Row],[Data]],"MMM"))</f>
        <v>FEV</v>
      </c>
      <c r="C1463" s="1" t="str">
        <f>TEXT(TblMovi[[#This Row],[Data]],"aaaa")</f>
        <v>2024</v>
      </c>
      <c r="D1463" s="1" t="s">
        <v>21</v>
      </c>
      <c r="E1463" s="1" t="s">
        <v>75</v>
      </c>
      <c r="F1463" s="1">
        <v>5</v>
      </c>
    </row>
    <row r="1464" spans="1:6" x14ac:dyDescent="0.25">
      <c r="A1464" s="12">
        <v>45337</v>
      </c>
      <c r="B1464" s="11" t="str">
        <f>UPPER(TEXT(TblMovi[[#This Row],[Data]],"MMM"))</f>
        <v>FEV</v>
      </c>
      <c r="C1464" s="1" t="str">
        <f>TEXT(TblMovi[[#This Row],[Data]],"aaaa")</f>
        <v>2024</v>
      </c>
      <c r="D1464" s="3" t="s">
        <v>21</v>
      </c>
      <c r="E1464" s="3" t="s">
        <v>319</v>
      </c>
      <c r="F1464" s="3">
        <v>1</v>
      </c>
    </row>
    <row r="1465" spans="1:6" x14ac:dyDescent="0.25">
      <c r="A1465" s="11">
        <v>45337</v>
      </c>
      <c r="B1465" s="11" t="str">
        <f>UPPER(TEXT(TblMovi[[#This Row],[Data]],"MMM"))</f>
        <v>FEV</v>
      </c>
      <c r="C1465" s="1" t="str">
        <f>TEXT(TblMovi[[#This Row],[Data]],"aaaa")</f>
        <v>2024</v>
      </c>
      <c r="D1465" s="1" t="s">
        <v>21</v>
      </c>
      <c r="E1465" s="1" t="s">
        <v>78</v>
      </c>
      <c r="F1465" s="1">
        <v>1</v>
      </c>
    </row>
    <row r="1466" spans="1:6" x14ac:dyDescent="0.25">
      <c r="A1466" s="11">
        <v>45337</v>
      </c>
      <c r="B1466" s="11" t="str">
        <f>UPPER(TEXT(TblMovi[[#This Row],[Data]],"MMM"))</f>
        <v>FEV</v>
      </c>
      <c r="C1466" s="1" t="str">
        <f>TEXT(TblMovi[[#This Row],[Data]],"aaaa")</f>
        <v>2024</v>
      </c>
      <c r="D1466" s="1" t="s">
        <v>21</v>
      </c>
      <c r="E1466" s="1" t="s">
        <v>92</v>
      </c>
      <c r="F1466" s="1">
        <v>1</v>
      </c>
    </row>
    <row r="1467" spans="1:6" x14ac:dyDescent="0.25">
      <c r="A1467" s="11">
        <v>45337</v>
      </c>
      <c r="B1467" s="11" t="str">
        <f>UPPER(TEXT(TblMovi[[#This Row],[Data]],"MMM"))</f>
        <v>FEV</v>
      </c>
      <c r="C1467" s="1" t="str">
        <f>TEXT(TblMovi[[#This Row],[Data]],"aaaa")</f>
        <v>2024</v>
      </c>
      <c r="D1467" s="1" t="s">
        <v>21</v>
      </c>
      <c r="E1467" s="1" t="s">
        <v>169</v>
      </c>
      <c r="F1467" s="1">
        <v>3</v>
      </c>
    </row>
    <row r="1468" spans="1:6" x14ac:dyDescent="0.25">
      <c r="A1468" s="11">
        <v>45337</v>
      </c>
      <c r="B1468" s="11" t="str">
        <f>UPPER(TEXT(TblMovi[[#This Row],[Data]],"MMM"))</f>
        <v>FEV</v>
      </c>
      <c r="C1468" s="1" t="str">
        <f>TEXT(TblMovi[[#This Row],[Data]],"aaaa")</f>
        <v>2024</v>
      </c>
      <c r="D1468" s="1" t="s">
        <v>21</v>
      </c>
      <c r="E1468" s="1" t="s">
        <v>0</v>
      </c>
      <c r="F1468" s="1">
        <v>2</v>
      </c>
    </row>
    <row r="1469" spans="1:6" x14ac:dyDescent="0.25">
      <c r="A1469" s="11">
        <v>45337</v>
      </c>
      <c r="B1469" s="11" t="str">
        <f>UPPER(TEXT(TblMovi[[#This Row],[Data]],"MMM"))</f>
        <v>FEV</v>
      </c>
      <c r="C1469" s="1" t="str">
        <f>TEXT(TblMovi[[#This Row],[Data]],"aaaa")</f>
        <v>2024</v>
      </c>
      <c r="D1469" s="1" t="s">
        <v>21</v>
      </c>
      <c r="E1469" s="1" t="s">
        <v>9</v>
      </c>
      <c r="F1469" s="1">
        <v>1</v>
      </c>
    </row>
    <row r="1470" spans="1:6" x14ac:dyDescent="0.25">
      <c r="A1470" s="11">
        <v>45337</v>
      </c>
      <c r="B1470" s="11" t="str">
        <f>UPPER(TEXT(TblMovi[[#This Row],[Data]],"MMM"))</f>
        <v>FEV</v>
      </c>
      <c r="C1470" s="1" t="str">
        <f>TEXT(TblMovi[[#This Row],[Data]],"aaaa")</f>
        <v>2024</v>
      </c>
      <c r="D1470" s="1" t="s">
        <v>21</v>
      </c>
      <c r="E1470" s="1" t="s">
        <v>14</v>
      </c>
      <c r="F1470" s="1">
        <v>1</v>
      </c>
    </row>
    <row r="1471" spans="1:6" x14ac:dyDescent="0.25">
      <c r="A1471" s="11">
        <v>45337</v>
      </c>
      <c r="B1471" s="11" t="str">
        <f>UPPER(TEXT(TblMovi[[#This Row],[Data]],"MMM"))</f>
        <v>FEV</v>
      </c>
      <c r="C1471" s="1" t="str">
        <f>TEXT(TblMovi[[#This Row],[Data]],"aaaa")</f>
        <v>2024</v>
      </c>
      <c r="D1471" s="1" t="s">
        <v>21</v>
      </c>
      <c r="E1471" s="1" t="s">
        <v>85</v>
      </c>
      <c r="F1471" s="1">
        <v>1</v>
      </c>
    </row>
    <row r="1472" spans="1:6" x14ac:dyDescent="0.25">
      <c r="A1472" s="11">
        <v>45337</v>
      </c>
      <c r="B1472" s="11" t="str">
        <f>UPPER(TEXT(TblMovi[[#This Row],[Data]],"MMM"))</f>
        <v>FEV</v>
      </c>
      <c r="C1472" s="1" t="str">
        <f>TEXT(TblMovi[[#This Row],[Data]],"aaaa")</f>
        <v>2024</v>
      </c>
      <c r="D1472" s="1" t="s">
        <v>21</v>
      </c>
      <c r="E1472" s="1" t="s">
        <v>0</v>
      </c>
      <c r="F1472" s="1">
        <v>1</v>
      </c>
    </row>
    <row r="1473" spans="1:6" x14ac:dyDescent="0.25">
      <c r="A1473" s="11">
        <v>45337</v>
      </c>
      <c r="B1473" s="11" t="str">
        <f>UPPER(TEXT(TblMovi[[#This Row],[Data]],"MMM"))</f>
        <v>FEV</v>
      </c>
      <c r="C1473" s="1" t="str">
        <f>TEXT(TblMovi[[#This Row],[Data]],"aaaa")</f>
        <v>2024</v>
      </c>
      <c r="D1473" s="1" t="s">
        <v>21</v>
      </c>
      <c r="E1473" s="1" t="s">
        <v>75</v>
      </c>
      <c r="F1473" s="1">
        <v>4</v>
      </c>
    </row>
    <row r="1474" spans="1:6" x14ac:dyDescent="0.25">
      <c r="A1474" s="11">
        <v>45337</v>
      </c>
      <c r="B1474" s="11" t="str">
        <f>UPPER(TEXT(TblMovi[[#This Row],[Data]],"MMM"))</f>
        <v>FEV</v>
      </c>
      <c r="C1474" s="1" t="str">
        <f>TEXT(TblMovi[[#This Row],[Data]],"aaaa")</f>
        <v>2024</v>
      </c>
      <c r="D1474" s="1" t="s">
        <v>20</v>
      </c>
      <c r="E1474" s="1" t="s">
        <v>133</v>
      </c>
      <c r="F1474" s="1">
        <v>6</v>
      </c>
    </row>
    <row r="1475" spans="1:6" x14ac:dyDescent="0.25">
      <c r="A1475" s="11">
        <v>45337</v>
      </c>
      <c r="B1475" s="11" t="str">
        <f>UPPER(TEXT(TblMovi[[#This Row],[Data]],"MMM"))</f>
        <v>FEV</v>
      </c>
      <c r="C1475" s="1" t="str">
        <f>TEXT(TblMovi[[#This Row],[Data]],"aaaa")</f>
        <v>2024</v>
      </c>
      <c r="D1475" s="1" t="s">
        <v>20</v>
      </c>
      <c r="E1475" s="1" t="s">
        <v>28</v>
      </c>
      <c r="F1475" s="1">
        <v>5</v>
      </c>
    </row>
    <row r="1476" spans="1:6" x14ac:dyDescent="0.25">
      <c r="A1476" s="11">
        <v>45337</v>
      </c>
      <c r="B1476" s="11" t="str">
        <f>UPPER(TEXT(TblMovi[[#This Row],[Data]],"MMM"))</f>
        <v>FEV</v>
      </c>
      <c r="C1476" s="1" t="str">
        <f>TEXT(TblMovi[[#This Row],[Data]],"aaaa")</f>
        <v>2024</v>
      </c>
      <c r="D1476" s="1" t="s">
        <v>20</v>
      </c>
      <c r="E1476" s="1" t="s">
        <v>27</v>
      </c>
      <c r="F1476" s="1">
        <v>200</v>
      </c>
    </row>
    <row r="1477" spans="1:6" x14ac:dyDescent="0.25">
      <c r="A1477" s="11">
        <v>45337</v>
      </c>
      <c r="B1477" s="11" t="str">
        <f>UPPER(TEXT(TblMovi[[#This Row],[Data]],"MMM"))</f>
        <v>FEV</v>
      </c>
      <c r="C1477" s="1" t="str">
        <f>TEXT(TblMovi[[#This Row],[Data]],"aaaa")</f>
        <v>2024</v>
      </c>
      <c r="D1477" s="1" t="s">
        <v>21</v>
      </c>
      <c r="E1477" s="1" t="s">
        <v>89</v>
      </c>
      <c r="F1477" s="1">
        <v>2</v>
      </c>
    </row>
    <row r="1478" spans="1:6" x14ac:dyDescent="0.25">
      <c r="A1478" s="11">
        <v>45338</v>
      </c>
      <c r="B1478" s="11" t="str">
        <f>UPPER(TEXT(TblMovi[[#This Row],[Data]],"MMM"))</f>
        <v>FEV</v>
      </c>
      <c r="C1478" s="1" t="str">
        <f>TEXT(TblMovi[[#This Row],[Data]],"aaaa")</f>
        <v>2024</v>
      </c>
      <c r="D1478" s="1" t="s">
        <v>21</v>
      </c>
      <c r="E1478" s="1" t="s">
        <v>14</v>
      </c>
      <c r="F1478" s="1">
        <v>1</v>
      </c>
    </row>
    <row r="1479" spans="1:6" x14ac:dyDescent="0.25">
      <c r="A1479" s="11">
        <v>45338</v>
      </c>
      <c r="B1479" s="11" t="str">
        <f>UPPER(TEXT(TblMovi[[#This Row],[Data]],"MMM"))</f>
        <v>FEV</v>
      </c>
      <c r="C1479" s="1" t="str">
        <f>TEXT(TblMovi[[#This Row],[Data]],"aaaa")</f>
        <v>2024</v>
      </c>
      <c r="D1479" s="1" t="s">
        <v>21</v>
      </c>
      <c r="E1479" s="1" t="s">
        <v>1</v>
      </c>
      <c r="F1479" s="1">
        <v>1</v>
      </c>
    </row>
    <row r="1480" spans="1:6" x14ac:dyDescent="0.25">
      <c r="A1480" s="11">
        <v>45338</v>
      </c>
      <c r="B1480" s="11" t="str">
        <f>UPPER(TEXT(TblMovi[[#This Row],[Data]],"MMM"))</f>
        <v>FEV</v>
      </c>
      <c r="C1480" s="1" t="str">
        <f>TEXT(TblMovi[[#This Row],[Data]],"aaaa")</f>
        <v>2024</v>
      </c>
      <c r="D1480" s="1" t="s">
        <v>21</v>
      </c>
      <c r="E1480" s="1" t="s">
        <v>318</v>
      </c>
      <c r="F1480" s="1">
        <v>1</v>
      </c>
    </row>
    <row r="1481" spans="1:6" x14ac:dyDescent="0.25">
      <c r="A1481" s="11">
        <v>45338</v>
      </c>
      <c r="B1481" s="11" t="str">
        <f>UPPER(TEXT(TblMovi[[#This Row],[Data]],"MMM"))</f>
        <v>FEV</v>
      </c>
      <c r="C1481" s="1" t="str">
        <f>TEXT(TblMovi[[#This Row],[Data]],"aaaa")</f>
        <v>2024</v>
      </c>
      <c r="D1481" s="1" t="s">
        <v>21</v>
      </c>
      <c r="E1481" s="1" t="s">
        <v>169</v>
      </c>
      <c r="F1481" s="1">
        <v>5</v>
      </c>
    </row>
    <row r="1482" spans="1:6" x14ac:dyDescent="0.25">
      <c r="A1482" s="11">
        <v>45338</v>
      </c>
      <c r="B1482" s="11" t="str">
        <f>UPPER(TEXT(TblMovi[[#This Row],[Data]],"MMM"))</f>
        <v>FEV</v>
      </c>
      <c r="C1482" s="1" t="str">
        <f>TEXT(TblMovi[[#This Row],[Data]],"aaaa")</f>
        <v>2024</v>
      </c>
      <c r="D1482" s="1" t="s">
        <v>21</v>
      </c>
      <c r="E1482" s="1" t="s">
        <v>79</v>
      </c>
      <c r="F1482" s="1">
        <v>2</v>
      </c>
    </row>
    <row r="1483" spans="1:6" x14ac:dyDescent="0.25">
      <c r="A1483" s="12">
        <v>45338</v>
      </c>
      <c r="B1483" s="11" t="str">
        <f>UPPER(TEXT(TblMovi[[#This Row],[Data]],"MMM"))</f>
        <v>FEV</v>
      </c>
      <c r="C1483" s="1" t="str">
        <f>TEXT(TblMovi[[#This Row],[Data]],"aaaa")</f>
        <v>2024</v>
      </c>
      <c r="D1483" s="3" t="s">
        <v>21</v>
      </c>
      <c r="E1483" s="3" t="s">
        <v>27</v>
      </c>
      <c r="F1483" s="3">
        <v>2</v>
      </c>
    </row>
    <row r="1484" spans="1:6" x14ac:dyDescent="0.25">
      <c r="A1484" s="11">
        <v>45338</v>
      </c>
      <c r="B1484" s="11" t="str">
        <f>UPPER(TEXT(TblMovi[[#This Row],[Data]],"MMM"))</f>
        <v>FEV</v>
      </c>
      <c r="C1484" s="1" t="str">
        <f>TEXT(TblMovi[[#This Row],[Data]],"aaaa")</f>
        <v>2024</v>
      </c>
      <c r="D1484" s="1" t="s">
        <v>21</v>
      </c>
      <c r="E1484" s="1" t="s">
        <v>389</v>
      </c>
      <c r="F1484" s="1">
        <v>1</v>
      </c>
    </row>
    <row r="1485" spans="1:6" x14ac:dyDescent="0.25">
      <c r="A1485" s="11">
        <v>45338</v>
      </c>
      <c r="B1485" s="11" t="str">
        <f>UPPER(TEXT(TblMovi[[#This Row],[Data]],"MMM"))</f>
        <v>FEV</v>
      </c>
      <c r="C1485" s="1" t="str">
        <f>TEXT(TblMovi[[#This Row],[Data]],"aaaa")</f>
        <v>2024</v>
      </c>
      <c r="D1485" s="1" t="s">
        <v>21</v>
      </c>
      <c r="E1485" s="1" t="s">
        <v>335</v>
      </c>
      <c r="F1485" s="1">
        <v>1</v>
      </c>
    </row>
    <row r="1486" spans="1:6" x14ac:dyDescent="0.25">
      <c r="A1486" s="11">
        <v>45338</v>
      </c>
      <c r="B1486" s="11" t="str">
        <f>UPPER(TEXT(TblMovi[[#This Row],[Data]],"MMM"))</f>
        <v>FEV</v>
      </c>
      <c r="C1486" s="1" t="str">
        <f>TEXT(TblMovi[[#This Row],[Data]],"aaaa")</f>
        <v>2024</v>
      </c>
      <c r="D1486" s="1" t="s">
        <v>21</v>
      </c>
      <c r="E1486" s="1" t="s">
        <v>78</v>
      </c>
      <c r="F1486" s="1">
        <v>2</v>
      </c>
    </row>
    <row r="1487" spans="1:6" x14ac:dyDescent="0.25">
      <c r="A1487" s="11">
        <v>45338</v>
      </c>
      <c r="B1487" s="11" t="str">
        <f>UPPER(TEXT(TblMovi[[#This Row],[Data]],"MMM"))</f>
        <v>FEV</v>
      </c>
      <c r="C1487" s="1" t="str">
        <f>TEXT(TblMovi[[#This Row],[Data]],"aaaa")</f>
        <v>2024</v>
      </c>
      <c r="D1487" s="1" t="s">
        <v>21</v>
      </c>
      <c r="E1487" s="1" t="s">
        <v>95</v>
      </c>
      <c r="F1487" s="1">
        <v>5</v>
      </c>
    </row>
    <row r="1488" spans="1:6" x14ac:dyDescent="0.25">
      <c r="A1488" s="11">
        <v>45338</v>
      </c>
      <c r="B1488" s="11" t="str">
        <f>UPPER(TEXT(TblMovi[[#This Row],[Data]],"MMM"))</f>
        <v>FEV</v>
      </c>
      <c r="C1488" s="1" t="str">
        <f>TEXT(TblMovi[[#This Row],[Data]],"aaaa")</f>
        <v>2024</v>
      </c>
      <c r="D1488" s="1" t="s">
        <v>21</v>
      </c>
      <c r="E1488" s="1" t="s">
        <v>347</v>
      </c>
      <c r="F1488" s="1">
        <v>1</v>
      </c>
    </row>
    <row r="1489" spans="1:6" x14ac:dyDescent="0.25">
      <c r="A1489" s="11">
        <v>45338</v>
      </c>
      <c r="B1489" s="11" t="str">
        <f>UPPER(TEXT(TblMovi[[#This Row],[Data]],"MMM"))</f>
        <v>FEV</v>
      </c>
      <c r="C1489" s="1" t="str">
        <f>TEXT(TblMovi[[#This Row],[Data]],"aaaa")</f>
        <v>2024</v>
      </c>
      <c r="D1489" s="1" t="s">
        <v>21</v>
      </c>
      <c r="E1489" s="1" t="s">
        <v>14</v>
      </c>
      <c r="F1489" s="1">
        <v>2</v>
      </c>
    </row>
    <row r="1490" spans="1:6" x14ac:dyDescent="0.25">
      <c r="A1490" s="11">
        <v>45338</v>
      </c>
      <c r="B1490" s="11" t="str">
        <f>UPPER(TEXT(TblMovi[[#This Row],[Data]],"MMM"))</f>
        <v>FEV</v>
      </c>
      <c r="C1490" s="1" t="str">
        <f>TEXT(TblMovi[[#This Row],[Data]],"aaaa")</f>
        <v>2024</v>
      </c>
      <c r="D1490" s="1" t="s">
        <v>21</v>
      </c>
      <c r="E1490" s="1" t="s">
        <v>93</v>
      </c>
      <c r="F1490" s="1">
        <v>4</v>
      </c>
    </row>
    <row r="1491" spans="1:6" x14ac:dyDescent="0.25">
      <c r="A1491" s="11">
        <v>45338</v>
      </c>
      <c r="B1491" s="11" t="str">
        <f>UPPER(TEXT(TblMovi[[#This Row],[Data]],"MMM"))</f>
        <v>FEV</v>
      </c>
      <c r="C1491" s="1" t="str">
        <f>TEXT(TblMovi[[#This Row],[Data]],"aaaa")</f>
        <v>2024</v>
      </c>
      <c r="D1491" s="1" t="s">
        <v>21</v>
      </c>
      <c r="E1491" s="1" t="s">
        <v>1</v>
      </c>
      <c r="F1491" s="1">
        <v>1</v>
      </c>
    </row>
    <row r="1492" spans="1:6" x14ac:dyDescent="0.25">
      <c r="A1492" s="11">
        <v>45338</v>
      </c>
      <c r="B1492" s="11" t="str">
        <f>UPPER(TEXT(TblMovi[[#This Row],[Data]],"MMM"))</f>
        <v>FEV</v>
      </c>
      <c r="C1492" s="1" t="str">
        <f>TEXT(TblMovi[[#This Row],[Data]],"aaaa")</f>
        <v>2024</v>
      </c>
      <c r="D1492" s="1" t="s">
        <v>21</v>
      </c>
      <c r="E1492" s="1" t="s">
        <v>85</v>
      </c>
      <c r="F1492" s="1">
        <v>1</v>
      </c>
    </row>
    <row r="1493" spans="1:6" x14ac:dyDescent="0.25">
      <c r="A1493" s="11">
        <v>45338</v>
      </c>
      <c r="B1493" s="11" t="str">
        <f>UPPER(TEXT(TblMovi[[#This Row],[Data]],"MMM"))</f>
        <v>FEV</v>
      </c>
      <c r="C1493" s="1" t="str">
        <f>TEXT(TblMovi[[#This Row],[Data]],"aaaa")</f>
        <v>2024</v>
      </c>
      <c r="D1493" s="1" t="s">
        <v>21</v>
      </c>
      <c r="E1493" s="1" t="s">
        <v>79</v>
      </c>
      <c r="F1493" s="1">
        <v>1</v>
      </c>
    </row>
    <row r="1494" spans="1:6" x14ac:dyDescent="0.25">
      <c r="A1494" s="11">
        <v>45338</v>
      </c>
      <c r="B1494" s="11" t="str">
        <f>UPPER(TEXT(TblMovi[[#This Row],[Data]],"MMM"))</f>
        <v>FEV</v>
      </c>
      <c r="C1494" s="1" t="str">
        <f>TEXT(TblMovi[[#This Row],[Data]],"aaaa")</f>
        <v>2024</v>
      </c>
      <c r="D1494" s="1" t="s">
        <v>20</v>
      </c>
      <c r="E1494" s="1" t="s">
        <v>318</v>
      </c>
      <c r="F1494" s="1">
        <v>10</v>
      </c>
    </row>
    <row r="1495" spans="1:6" x14ac:dyDescent="0.25">
      <c r="A1495" s="11">
        <v>45338</v>
      </c>
      <c r="B1495" s="11" t="str">
        <f>UPPER(TEXT(TblMovi[[#This Row],[Data]],"MMM"))</f>
        <v>FEV</v>
      </c>
      <c r="C1495" s="1" t="str">
        <f>TEXT(TblMovi[[#This Row],[Data]],"aaaa")</f>
        <v>2024</v>
      </c>
      <c r="D1495" s="1" t="s">
        <v>20</v>
      </c>
      <c r="E1495" s="1" t="s">
        <v>319</v>
      </c>
      <c r="F1495" s="1">
        <v>24</v>
      </c>
    </row>
    <row r="1496" spans="1:6" x14ac:dyDescent="0.25">
      <c r="A1496" s="11">
        <v>45339</v>
      </c>
      <c r="B1496" s="11" t="str">
        <f>UPPER(TEXT(TblMovi[[#This Row],[Data]],"MMM"))</f>
        <v>FEV</v>
      </c>
      <c r="C1496" s="1" t="str">
        <f>TEXT(TblMovi[[#This Row],[Data]],"aaaa")</f>
        <v>2024</v>
      </c>
      <c r="D1496" s="1" t="s">
        <v>21</v>
      </c>
      <c r="E1496" s="1" t="s">
        <v>330</v>
      </c>
      <c r="F1496" s="1">
        <v>1</v>
      </c>
    </row>
    <row r="1497" spans="1:6" x14ac:dyDescent="0.25">
      <c r="A1497" s="11">
        <v>45339</v>
      </c>
      <c r="B1497" s="11" t="str">
        <f>UPPER(TEXT(TblMovi[[#This Row],[Data]],"MMM"))</f>
        <v>FEV</v>
      </c>
      <c r="C1497" s="1" t="str">
        <f>TEXT(TblMovi[[#This Row],[Data]],"aaaa")</f>
        <v>2024</v>
      </c>
      <c r="D1497" s="1" t="s">
        <v>21</v>
      </c>
      <c r="E1497" s="1" t="s">
        <v>81</v>
      </c>
      <c r="F1497" s="1">
        <v>1</v>
      </c>
    </row>
    <row r="1498" spans="1:6" x14ac:dyDescent="0.25">
      <c r="A1498" s="11">
        <v>45339</v>
      </c>
      <c r="B1498" s="11" t="str">
        <f>UPPER(TEXT(TblMovi[[#This Row],[Data]],"MMM"))</f>
        <v>FEV</v>
      </c>
      <c r="C1498" s="1" t="str">
        <f>TEXT(TblMovi[[#This Row],[Data]],"aaaa")</f>
        <v>2024</v>
      </c>
      <c r="D1498" s="1" t="s">
        <v>21</v>
      </c>
      <c r="E1498" s="1" t="s">
        <v>382</v>
      </c>
      <c r="F1498" s="1">
        <v>1</v>
      </c>
    </row>
    <row r="1499" spans="1:6" x14ac:dyDescent="0.25">
      <c r="A1499" s="11">
        <v>45341</v>
      </c>
      <c r="B1499" s="11" t="str">
        <f>UPPER(TEXT(TblMovi[[#This Row],[Data]],"MMM"))</f>
        <v>FEV</v>
      </c>
      <c r="C1499" s="1" t="str">
        <f>TEXT(TblMovi[[#This Row],[Data]],"aaaa")</f>
        <v>2024</v>
      </c>
      <c r="D1499" s="1" t="s">
        <v>21</v>
      </c>
      <c r="E1499" s="1" t="s">
        <v>352</v>
      </c>
      <c r="F1499" s="1">
        <v>2</v>
      </c>
    </row>
    <row r="1500" spans="1:6" x14ac:dyDescent="0.25">
      <c r="A1500" s="11">
        <v>45341</v>
      </c>
      <c r="B1500" s="11" t="str">
        <f>UPPER(TEXT(TblMovi[[#This Row],[Data]],"MMM"))</f>
        <v>FEV</v>
      </c>
      <c r="C1500" s="1" t="str">
        <f>TEXT(TblMovi[[#This Row],[Data]],"aaaa")</f>
        <v>2024</v>
      </c>
      <c r="D1500" s="1" t="s">
        <v>21</v>
      </c>
      <c r="E1500" s="1" t="s">
        <v>75</v>
      </c>
      <c r="F1500" s="1">
        <v>4</v>
      </c>
    </row>
    <row r="1501" spans="1:6" x14ac:dyDescent="0.25">
      <c r="A1501" s="11">
        <v>45341</v>
      </c>
      <c r="B1501" s="11" t="str">
        <f>UPPER(TEXT(TblMovi[[#This Row],[Data]],"MMM"))</f>
        <v>FEV</v>
      </c>
      <c r="C1501" s="1" t="str">
        <f>TEXT(TblMovi[[#This Row],[Data]],"aaaa")</f>
        <v>2024</v>
      </c>
      <c r="D1501" s="1" t="s">
        <v>21</v>
      </c>
      <c r="E1501" s="1" t="s">
        <v>1</v>
      </c>
      <c r="F1501" s="1">
        <v>2</v>
      </c>
    </row>
    <row r="1502" spans="1:6" x14ac:dyDescent="0.25">
      <c r="A1502" s="11">
        <v>45341</v>
      </c>
      <c r="B1502" s="11" t="str">
        <f>UPPER(TEXT(TblMovi[[#This Row],[Data]],"MMM"))</f>
        <v>FEV</v>
      </c>
      <c r="C1502" s="1" t="str">
        <f>TEXT(TblMovi[[#This Row],[Data]],"aaaa")</f>
        <v>2024</v>
      </c>
      <c r="D1502" s="1" t="s">
        <v>21</v>
      </c>
      <c r="E1502" s="1" t="s">
        <v>74</v>
      </c>
      <c r="F1502" s="1">
        <v>3</v>
      </c>
    </row>
    <row r="1503" spans="1:6" x14ac:dyDescent="0.25">
      <c r="A1503" s="11">
        <v>45341</v>
      </c>
      <c r="B1503" s="11" t="str">
        <f>UPPER(TEXT(TblMovi[[#This Row],[Data]],"MMM"))</f>
        <v>FEV</v>
      </c>
      <c r="C1503" s="1" t="str">
        <f>TEXT(TblMovi[[#This Row],[Data]],"aaaa")</f>
        <v>2024</v>
      </c>
      <c r="D1503" s="1" t="s">
        <v>21</v>
      </c>
      <c r="E1503" s="1" t="s">
        <v>74</v>
      </c>
      <c r="F1503" s="1">
        <v>15</v>
      </c>
    </row>
    <row r="1504" spans="1:6" x14ac:dyDescent="0.25">
      <c r="A1504" s="11">
        <v>45341</v>
      </c>
      <c r="B1504" s="11" t="str">
        <f>UPPER(TEXT(TblMovi[[#This Row],[Data]],"MMM"))</f>
        <v>FEV</v>
      </c>
      <c r="C1504" s="1" t="str">
        <f>TEXT(TblMovi[[#This Row],[Data]],"aaaa")</f>
        <v>2024</v>
      </c>
      <c r="D1504" s="1" t="s">
        <v>21</v>
      </c>
      <c r="E1504" s="1" t="s">
        <v>95</v>
      </c>
      <c r="F1504" s="1">
        <v>5</v>
      </c>
    </row>
    <row r="1505" spans="1:6" x14ac:dyDescent="0.25">
      <c r="A1505" s="11">
        <v>45342</v>
      </c>
      <c r="B1505" s="11" t="str">
        <f>UPPER(TEXT(TblMovi[[#This Row],[Data]],"MMM"))</f>
        <v>FEV</v>
      </c>
      <c r="C1505" s="1" t="str">
        <f>TEXT(TblMovi[[#This Row],[Data]],"aaaa")</f>
        <v>2024</v>
      </c>
      <c r="D1505" s="1" t="s">
        <v>21</v>
      </c>
      <c r="E1505" s="1" t="s">
        <v>95</v>
      </c>
      <c r="F1505" s="1">
        <v>10</v>
      </c>
    </row>
    <row r="1506" spans="1:6" x14ac:dyDescent="0.25">
      <c r="A1506" s="11">
        <v>45342</v>
      </c>
      <c r="B1506" s="11" t="str">
        <f>UPPER(TEXT(TblMovi[[#This Row],[Data]],"MMM"))</f>
        <v>FEV</v>
      </c>
      <c r="C1506" s="1" t="str">
        <f>TEXT(TblMovi[[#This Row],[Data]],"aaaa")</f>
        <v>2024</v>
      </c>
      <c r="D1506" s="1" t="s">
        <v>21</v>
      </c>
      <c r="E1506" s="1" t="s">
        <v>9</v>
      </c>
      <c r="F1506" s="1">
        <v>1</v>
      </c>
    </row>
    <row r="1507" spans="1:6" x14ac:dyDescent="0.25">
      <c r="A1507" s="11">
        <v>45342</v>
      </c>
      <c r="B1507" s="11" t="str">
        <f>UPPER(TEXT(TblMovi[[#This Row],[Data]],"MMM"))</f>
        <v>FEV</v>
      </c>
      <c r="C1507" s="1" t="str">
        <f>TEXT(TblMovi[[#This Row],[Data]],"aaaa")</f>
        <v>2024</v>
      </c>
      <c r="D1507" s="1" t="s">
        <v>21</v>
      </c>
      <c r="E1507" s="1" t="s">
        <v>330</v>
      </c>
      <c r="F1507" s="1">
        <v>1</v>
      </c>
    </row>
    <row r="1508" spans="1:6" x14ac:dyDescent="0.25">
      <c r="A1508" s="11">
        <v>45342</v>
      </c>
      <c r="B1508" s="11" t="str">
        <f>UPPER(TEXT(TblMovi[[#This Row],[Data]],"MMM"))</f>
        <v>FEV</v>
      </c>
      <c r="C1508" s="1" t="str">
        <f>TEXT(TblMovi[[#This Row],[Data]],"aaaa")</f>
        <v>2024</v>
      </c>
      <c r="D1508" s="1" t="s">
        <v>21</v>
      </c>
      <c r="E1508" s="1" t="s">
        <v>9</v>
      </c>
      <c r="F1508" s="1">
        <v>1</v>
      </c>
    </row>
    <row r="1509" spans="1:6" x14ac:dyDescent="0.25">
      <c r="A1509" s="11">
        <v>45342</v>
      </c>
      <c r="B1509" s="11" t="str">
        <f>UPPER(TEXT(TblMovi[[#This Row],[Data]],"MMM"))</f>
        <v>FEV</v>
      </c>
      <c r="C1509" s="1" t="str">
        <f>TEXT(TblMovi[[#This Row],[Data]],"aaaa")</f>
        <v>2024</v>
      </c>
      <c r="D1509" s="1" t="s">
        <v>21</v>
      </c>
      <c r="E1509" s="1" t="s">
        <v>330</v>
      </c>
      <c r="F1509" s="1">
        <v>1</v>
      </c>
    </row>
    <row r="1510" spans="1:6" x14ac:dyDescent="0.25">
      <c r="A1510" s="11">
        <v>45342</v>
      </c>
      <c r="B1510" s="11" t="str">
        <f>UPPER(TEXT(TblMovi[[#This Row],[Data]],"MMM"))</f>
        <v>FEV</v>
      </c>
      <c r="C1510" s="1" t="str">
        <f>TEXT(TblMovi[[#This Row],[Data]],"aaaa")</f>
        <v>2024</v>
      </c>
      <c r="D1510" s="1" t="s">
        <v>21</v>
      </c>
      <c r="E1510" s="1" t="s">
        <v>169</v>
      </c>
      <c r="F1510" s="1">
        <v>6</v>
      </c>
    </row>
    <row r="1511" spans="1:6" x14ac:dyDescent="0.25">
      <c r="A1511" s="12">
        <v>45342</v>
      </c>
      <c r="B1511" s="11" t="str">
        <f>UPPER(TEXT(TblMovi[[#This Row],[Data]],"MMM"))</f>
        <v>FEV</v>
      </c>
      <c r="C1511" s="1" t="str">
        <f>TEXT(TblMovi[[#This Row],[Data]],"aaaa")</f>
        <v>2024</v>
      </c>
      <c r="D1511" s="3" t="s">
        <v>21</v>
      </c>
      <c r="E1511" s="3" t="s">
        <v>1</v>
      </c>
      <c r="F1511" s="3">
        <v>2</v>
      </c>
    </row>
    <row r="1512" spans="1:6" x14ac:dyDescent="0.25">
      <c r="A1512" s="11">
        <v>45342</v>
      </c>
      <c r="B1512" s="11" t="str">
        <f>UPPER(TEXT(TblMovi[[#This Row],[Data]],"MMM"))</f>
        <v>FEV</v>
      </c>
      <c r="C1512" s="1" t="str">
        <f>TEXT(TblMovi[[#This Row],[Data]],"aaaa")</f>
        <v>2024</v>
      </c>
      <c r="D1512" s="1" t="s">
        <v>21</v>
      </c>
      <c r="E1512" s="1" t="s">
        <v>393</v>
      </c>
      <c r="F1512" s="1">
        <v>1</v>
      </c>
    </row>
    <row r="1513" spans="1:6" x14ac:dyDescent="0.25">
      <c r="A1513" s="11">
        <v>45342</v>
      </c>
      <c r="B1513" s="11" t="str">
        <f>UPPER(TEXT(TblMovi[[#This Row],[Data]],"MMM"))</f>
        <v>FEV</v>
      </c>
      <c r="C1513" s="1" t="str">
        <f>TEXT(TblMovi[[#This Row],[Data]],"aaaa")</f>
        <v>2024</v>
      </c>
      <c r="D1513" s="1" t="s">
        <v>21</v>
      </c>
      <c r="E1513" s="1" t="s">
        <v>74</v>
      </c>
      <c r="F1513" s="1">
        <v>1</v>
      </c>
    </row>
    <row r="1514" spans="1:6" x14ac:dyDescent="0.25">
      <c r="A1514" s="11">
        <v>45342</v>
      </c>
      <c r="B1514" s="11" t="str">
        <f>UPPER(TEXT(TblMovi[[#This Row],[Data]],"MMM"))</f>
        <v>FEV</v>
      </c>
      <c r="C1514" s="1" t="str">
        <f>TEXT(TblMovi[[#This Row],[Data]],"aaaa")</f>
        <v>2024</v>
      </c>
      <c r="D1514" s="1" t="s">
        <v>21</v>
      </c>
      <c r="E1514" s="1" t="s">
        <v>92</v>
      </c>
      <c r="F1514" s="1">
        <v>1</v>
      </c>
    </row>
    <row r="1515" spans="1:6" x14ac:dyDescent="0.25">
      <c r="A1515" s="11">
        <v>45342</v>
      </c>
      <c r="B1515" s="11" t="str">
        <f>UPPER(TEXT(TblMovi[[#This Row],[Data]],"MMM"))</f>
        <v>FEV</v>
      </c>
      <c r="C1515" s="1" t="str">
        <f>TEXT(TblMovi[[#This Row],[Data]],"aaaa")</f>
        <v>2024</v>
      </c>
      <c r="D1515" s="1" t="s">
        <v>21</v>
      </c>
      <c r="E1515" s="1" t="s">
        <v>9</v>
      </c>
      <c r="F1515" s="1">
        <v>1</v>
      </c>
    </row>
    <row r="1516" spans="1:6" x14ac:dyDescent="0.25">
      <c r="A1516" s="11">
        <v>45342</v>
      </c>
      <c r="B1516" s="11" t="str">
        <f>UPPER(TEXT(TblMovi[[#This Row],[Data]],"MMM"))</f>
        <v>FEV</v>
      </c>
      <c r="C1516" s="1" t="str">
        <f>TEXT(TblMovi[[#This Row],[Data]],"aaaa")</f>
        <v>2024</v>
      </c>
      <c r="D1516" s="1" t="s">
        <v>21</v>
      </c>
      <c r="E1516" s="1" t="s">
        <v>27</v>
      </c>
      <c r="F1516" s="1">
        <v>1</v>
      </c>
    </row>
    <row r="1517" spans="1:6" x14ac:dyDescent="0.25">
      <c r="A1517" s="11">
        <v>45342</v>
      </c>
      <c r="B1517" s="11" t="str">
        <f>UPPER(TEXT(TblMovi[[#This Row],[Data]],"MMM"))</f>
        <v>FEV</v>
      </c>
      <c r="C1517" s="1" t="str">
        <f>TEXT(TblMovi[[#This Row],[Data]],"aaaa")</f>
        <v>2024</v>
      </c>
      <c r="D1517" s="1" t="s">
        <v>21</v>
      </c>
      <c r="E1517" s="1" t="s">
        <v>14</v>
      </c>
      <c r="F1517" s="1">
        <v>1</v>
      </c>
    </row>
    <row r="1518" spans="1:6" x14ac:dyDescent="0.25">
      <c r="A1518" s="11">
        <v>45343</v>
      </c>
      <c r="B1518" s="11" t="str">
        <f>UPPER(TEXT(TblMovi[[#This Row],[Data]],"MMM"))</f>
        <v>FEV</v>
      </c>
      <c r="C1518" s="1" t="str">
        <f>TEXT(TblMovi[[#This Row],[Data]],"aaaa")</f>
        <v>2024</v>
      </c>
      <c r="D1518" s="1" t="s">
        <v>21</v>
      </c>
      <c r="E1518" s="1" t="s">
        <v>394</v>
      </c>
      <c r="F1518" s="1">
        <v>2</v>
      </c>
    </row>
    <row r="1519" spans="1:6" x14ac:dyDescent="0.25">
      <c r="A1519" s="11">
        <v>45343</v>
      </c>
      <c r="B1519" s="11" t="str">
        <f>UPPER(TEXT(TblMovi[[#This Row],[Data]],"MMM"))</f>
        <v>FEV</v>
      </c>
      <c r="C1519" s="1" t="str">
        <f>TEXT(TblMovi[[#This Row],[Data]],"aaaa")</f>
        <v>2024</v>
      </c>
      <c r="D1519" s="1" t="s">
        <v>21</v>
      </c>
      <c r="E1519" s="1" t="s">
        <v>74</v>
      </c>
      <c r="F1519" s="1">
        <v>8</v>
      </c>
    </row>
    <row r="1520" spans="1:6" x14ac:dyDescent="0.25">
      <c r="A1520" s="11">
        <v>45343</v>
      </c>
      <c r="B1520" s="11" t="str">
        <f>UPPER(TEXT(TblMovi[[#This Row],[Data]],"MMM"))</f>
        <v>FEV</v>
      </c>
      <c r="C1520" s="1" t="str">
        <f>TEXT(TblMovi[[#This Row],[Data]],"aaaa")</f>
        <v>2024</v>
      </c>
      <c r="D1520" s="1" t="s">
        <v>21</v>
      </c>
      <c r="E1520" s="1" t="s">
        <v>75</v>
      </c>
      <c r="F1520" s="1">
        <v>6</v>
      </c>
    </row>
    <row r="1521" spans="1:6" x14ac:dyDescent="0.25">
      <c r="A1521" s="11">
        <v>45343</v>
      </c>
      <c r="B1521" s="11" t="str">
        <f>UPPER(TEXT(TblMovi[[#This Row],[Data]],"MMM"))</f>
        <v>FEV</v>
      </c>
      <c r="C1521" s="1" t="str">
        <f>TEXT(TblMovi[[#This Row],[Data]],"aaaa")</f>
        <v>2024</v>
      </c>
      <c r="D1521" s="1" t="s">
        <v>21</v>
      </c>
      <c r="E1521" s="1" t="s">
        <v>78</v>
      </c>
      <c r="F1521" s="1">
        <v>2</v>
      </c>
    </row>
    <row r="1522" spans="1:6" x14ac:dyDescent="0.25">
      <c r="A1522" s="11">
        <v>45343</v>
      </c>
      <c r="B1522" s="11" t="str">
        <f>UPPER(TEXT(TblMovi[[#This Row],[Data]],"MMM"))</f>
        <v>FEV</v>
      </c>
      <c r="C1522" s="1" t="str">
        <f>TEXT(TblMovi[[#This Row],[Data]],"aaaa")</f>
        <v>2024</v>
      </c>
      <c r="D1522" s="1" t="s">
        <v>21</v>
      </c>
      <c r="E1522" s="1" t="s">
        <v>330</v>
      </c>
      <c r="F1522" s="1">
        <v>1</v>
      </c>
    </row>
    <row r="1523" spans="1:6" x14ac:dyDescent="0.25">
      <c r="A1523" s="11">
        <v>45343</v>
      </c>
      <c r="B1523" s="11" t="str">
        <f>UPPER(TEXT(TblMovi[[#This Row],[Data]],"MMM"))</f>
        <v>FEV</v>
      </c>
      <c r="C1523" s="1" t="str">
        <f>TEXT(TblMovi[[#This Row],[Data]],"aaaa")</f>
        <v>2024</v>
      </c>
      <c r="D1523" s="1" t="s">
        <v>21</v>
      </c>
      <c r="E1523" s="1" t="s">
        <v>330</v>
      </c>
      <c r="F1523" s="1">
        <v>1</v>
      </c>
    </row>
    <row r="1524" spans="1:6" x14ac:dyDescent="0.25">
      <c r="A1524" s="11">
        <v>45343</v>
      </c>
      <c r="B1524" s="11" t="str">
        <f>UPPER(TEXT(TblMovi[[#This Row],[Data]],"MMM"))</f>
        <v>FEV</v>
      </c>
      <c r="C1524" s="1" t="str">
        <f>TEXT(TblMovi[[#This Row],[Data]],"aaaa")</f>
        <v>2024</v>
      </c>
      <c r="D1524" s="1" t="s">
        <v>21</v>
      </c>
      <c r="E1524" s="1" t="s">
        <v>12</v>
      </c>
      <c r="F1524" s="1">
        <v>1</v>
      </c>
    </row>
    <row r="1525" spans="1:6" x14ac:dyDescent="0.25">
      <c r="A1525" s="11">
        <v>45343</v>
      </c>
      <c r="B1525" s="11" t="str">
        <f>UPPER(TEXT(TblMovi[[#This Row],[Data]],"MMM"))</f>
        <v>FEV</v>
      </c>
      <c r="C1525" s="1" t="str">
        <f>TEXT(TblMovi[[#This Row],[Data]],"aaaa")</f>
        <v>2024</v>
      </c>
      <c r="D1525" s="1" t="s">
        <v>21</v>
      </c>
      <c r="E1525" s="1" t="s">
        <v>95</v>
      </c>
      <c r="F1525" s="1">
        <v>5</v>
      </c>
    </row>
    <row r="1526" spans="1:6" x14ac:dyDescent="0.25">
      <c r="A1526" s="11">
        <v>45343</v>
      </c>
      <c r="B1526" s="11" t="str">
        <f>UPPER(TEXT(TblMovi[[#This Row],[Data]],"MMM"))</f>
        <v>FEV</v>
      </c>
      <c r="C1526" s="1" t="str">
        <f>TEXT(TblMovi[[#This Row],[Data]],"aaaa")</f>
        <v>2024</v>
      </c>
      <c r="D1526" s="1" t="s">
        <v>21</v>
      </c>
      <c r="E1526" s="1" t="s">
        <v>92</v>
      </c>
      <c r="F1526" s="1">
        <v>1</v>
      </c>
    </row>
    <row r="1527" spans="1:6" x14ac:dyDescent="0.25">
      <c r="A1527" s="11">
        <v>45343</v>
      </c>
      <c r="B1527" s="11" t="str">
        <f>UPPER(TEXT(TblMovi[[#This Row],[Data]],"MMM"))</f>
        <v>FEV</v>
      </c>
      <c r="C1527" s="1" t="str">
        <f>TEXT(TblMovi[[#This Row],[Data]],"aaaa")</f>
        <v>2024</v>
      </c>
      <c r="D1527" s="1" t="s">
        <v>21</v>
      </c>
      <c r="E1527" s="1" t="s">
        <v>94</v>
      </c>
      <c r="F1527" s="1">
        <v>1</v>
      </c>
    </row>
    <row r="1528" spans="1:6" x14ac:dyDescent="0.25">
      <c r="A1528" s="11">
        <v>45343</v>
      </c>
      <c r="B1528" s="11" t="str">
        <f>UPPER(TEXT(TblMovi[[#This Row],[Data]],"MMM"))</f>
        <v>FEV</v>
      </c>
      <c r="C1528" s="1" t="str">
        <f>TEXT(TblMovi[[#This Row],[Data]],"aaaa")</f>
        <v>2024</v>
      </c>
      <c r="D1528" s="1" t="s">
        <v>21</v>
      </c>
      <c r="E1528" s="1" t="s">
        <v>14</v>
      </c>
      <c r="F1528" s="1">
        <v>1</v>
      </c>
    </row>
    <row r="1529" spans="1:6" x14ac:dyDescent="0.25">
      <c r="A1529" s="11">
        <v>45343</v>
      </c>
      <c r="B1529" s="11" t="str">
        <f>UPPER(TEXT(TblMovi[[#This Row],[Data]],"MMM"))</f>
        <v>FEV</v>
      </c>
      <c r="C1529" s="1" t="str">
        <f>TEXT(TblMovi[[#This Row],[Data]],"aaaa")</f>
        <v>2024</v>
      </c>
      <c r="D1529" s="1" t="s">
        <v>21</v>
      </c>
      <c r="E1529" s="1" t="s">
        <v>382</v>
      </c>
      <c r="F1529" s="1">
        <v>4</v>
      </c>
    </row>
    <row r="1530" spans="1:6" x14ac:dyDescent="0.25">
      <c r="A1530" s="11">
        <v>45344</v>
      </c>
      <c r="B1530" s="11" t="str">
        <f>UPPER(TEXT(TblMovi[[#This Row],[Data]],"MMM"))</f>
        <v>FEV</v>
      </c>
      <c r="C1530" s="1" t="str">
        <f>TEXT(TblMovi[[#This Row],[Data]],"aaaa")</f>
        <v>2024</v>
      </c>
      <c r="D1530" s="1" t="s">
        <v>21</v>
      </c>
      <c r="E1530" s="1" t="s">
        <v>352</v>
      </c>
      <c r="F1530" s="1">
        <v>5</v>
      </c>
    </row>
    <row r="1531" spans="1:6" x14ac:dyDescent="0.25">
      <c r="A1531" s="11">
        <v>45344</v>
      </c>
      <c r="B1531" s="11" t="str">
        <f>UPPER(TEXT(TblMovi[[#This Row],[Data]],"MMM"))</f>
        <v>FEV</v>
      </c>
      <c r="C1531" s="1" t="str">
        <f>TEXT(TblMovi[[#This Row],[Data]],"aaaa")</f>
        <v>2024</v>
      </c>
      <c r="D1531" s="1" t="s">
        <v>21</v>
      </c>
      <c r="E1531" s="1" t="s">
        <v>1</v>
      </c>
      <c r="F1531" s="1">
        <v>1</v>
      </c>
    </row>
    <row r="1532" spans="1:6" x14ac:dyDescent="0.25">
      <c r="A1532" s="11">
        <v>45344</v>
      </c>
      <c r="B1532" s="11" t="str">
        <f>UPPER(TEXT(TblMovi[[#This Row],[Data]],"MMM"))</f>
        <v>FEV</v>
      </c>
      <c r="C1532" s="1" t="str">
        <f>TEXT(TblMovi[[#This Row],[Data]],"aaaa")</f>
        <v>2024</v>
      </c>
      <c r="D1532" s="1" t="s">
        <v>21</v>
      </c>
      <c r="E1532" s="1" t="s">
        <v>14</v>
      </c>
      <c r="F1532" s="1">
        <v>2</v>
      </c>
    </row>
    <row r="1533" spans="1:6" x14ac:dyDescent="0.25">
      <c r="A1533" s="11">
        <v>45344</v>
      </c>
      <c r="B1533" s="11" t="str">
        <f>UPPER(TEXT(TblMovi[[#This Row],[Data]],"MMM"))</f>
        <v>FEV</v>
      </c>
      <c r="C1533" s="1" t="str">
        <f>TEXT(TblMovi[[#This Row],[Data]],"aaaa")</f>
        <v>2024</v>
      </c>
      <c r="D1533" s="1" t="s">
        <v>21</v>
      </c>
      <c r="E1533" s="1" t="s">
        <v>394</v>
      </c>
      <c r="F1533" s="1">
        <v>6</v>
      </c>
    </row>
    <row r="1534" spans="1:6" x14ac:dyDescent="0.25">
      <c r="A1534" s="11">
        <v>45344</v>
      </c>
      <c r="B1534" s="11" t="str">
        <f>UPPER(TEXT(TblMovi[[#This Row],[Data]],"MMM"))</f>
        <v>FEV</v>
      </c>
      <c r="C1534" s="1" t="str">
        <f>TEXT(TblMovi[[#This Row],[Data]],"aaaa")</f>
        <v>2024</v>
      </c>
      <c r="D1534" s="1" t="s">
        <v>21</v>
      </c>
      <c r="E1534" s="1" t="s">
        <v>93</v>
      </c>
      <c r="F1534" s="1">
        <v>2</v>
      </c>
    </row>
    <row r="1535" spans="1:6" x14ac:dyDescent="0.25">
      <c r="A1535" s="11">
        <v>45344</v>
      </c>
      <c r="B1535" s="11" t="str">
        <f>UPPER(TEXT(TblMovi[[#This Row],[Data]],"MMM"))</f>
        <v>FEV</v>
      </c>
      <c r="C1535" s="1" t="str">
        <f>TEXT(TblMovi[[#This Row],[Data]],"aaaa")</f>
        <v>2024</v>
      </c>
      <c r="D1535" s="1" t="s">
        <v>21</v>
      </c>
      <c r="E1535" s="1" t="s">
        <v>94</v>
      </c>
      <c r="F1535" s="1">
        <v>1</v>
      </c>
    </row>
    <row r="1536" spans="1:6" x14ac:dyDescent="0.25">
      <c r="A1536" s="11">
        <v>45344</v>
      </c>
      <c r="B1536" s="11" t="str">
        <f>UPPER(TEXT(TblMovi[[#This Row],[Data]],"MMM"))</f>
        <v>FEV</v>
      </c>
      <c r="C1536" s="1" t="str">
        <f>TEXT(TblMovi[[#This Row],[Data]],"aaaa")</f>
        <v>2024</v>
      </c>
      <c r="D1536" s="1" t="s">
        <v>21</v>
      </c>
      <c r="E1536" s="1" t="s">
        <v>75</v>
      </c>
      <c r="F1536" s="1">
        <v>4</v>
      </c>
    </row>
    <row r="1537" spans="1:6" x14ac:dyDescent="0.25">
      <c r="A1537" s="11">
        <v>45344</v>
      </c>
      <c r="B1537" s="11" t="str">
        <f>UPPER(TEXT(TblMovi[[#This Row],[Data]],"MMM"))</f>
        <v>FEV</v>
      </c>
      <c r="C1537" s="1" t="str">
        <f>TEXT(TblMovi[[#This Row],[Data]],"aaaa")</f>
        <v>2024</v>
      </c>
      <c r="D1537" s="1" t="s">
        <v>21</v>
      </c>
      <c r="E1537" s="1" t="s">
        <v>89</v>
      </c>
      <c r="F1537" s="1">
        <v>2</v>
      </c>
    </row>
    <row r="1538" spans="1:6" x14ac:dyDescent="0.25">
      <c r="A1538" s="11">
        <v>45344</v>
      </c>
      <c r="B1538" s="11" t="str">
        <f>UPPER(TEXT(TblMovi[[#This Row],[Data]],"MMM"))</f>
        <v>FEV</v>
      </c>
      <c r="C1538" s="1" t="str">
        <f>TEXT(TblMovi[[#This Row],[Data]],"aaaa")</f>
        <v>2024</v>
      </c>
      <c r="D1538" s="1" t="s">
        <v>21</v>
      </c>
      <c r="E1538" s="1" t="s">
        <v>352</v>
      </c>
      <c r="F1538" s="1">
        <v>2</v>
      </c>
    </row>
    <row r="1539" spans="1:6" x14ac:dyDescent="0.25">
      <c r="A1539" s="11">
        <v>45344</v>
      </c>
      <c r="B1539" s="11" t="str">
        <f>UPPER(TEXT(TblMovi[[#This Row],[Data]],"MMM"))</f>
        <v>FEV</v>
      </c>
      <c r="C1539" s="1" t="str">
        <f>TEXT(TblMovi[[#This Row],[Data]],"aaaa")</f>
        <v>2024</v>
      </c>
      <c r="D1539" s="1" t="s">
        <v>21</v>
      </c>
      <c r="E1539" s="1" t="s">
        <v>74</v>
      </c>
      <c r="F1539" s="1">
        <v>1</v>
      </c>
    </row>
    <row r="1540" spans="1:6" x14ac:dyDescent="0.25">
      <c r="A1540" s="11">
        <v>45344</v>
      </c>
      <c r="B1540" s="11" t="str">
        <f>UPPER(TEXT(TblMovi[[#This Row],[Data]],"MMM"))</f>
        <v>FEV</v>
      </c>
      <c r="C1540" s="1" t="str">
        <f>TEXT(TblMovi[[#This Row],[Data]],"aaaa")</f>
        <v>2024</v>
      </c>
      <c r="D1540" s="1" t="s">
        <v>21</v>
      </c>
      <c r="E1540" s="1" t="s">
        <v>1</v>
      </c>
      <c r="F1540" s="1">
        <v>1</v>
      </c>
    </row>
    <row r="1541" spans="1:6" x14ac:dyDescent="0.25">
      <c r="A1541" s="11">
        <v>45344</v>
      </c>
      <c r="B1541" s="11" t="str">
        <f>UPPER(TEXT(TblMovi[[#This Row],[Data]],"MMM"))</f>
        <v>FEV</v>
      </c>
      <c r="C1541" s="1" t="str">
        <f>TEXT(TblMovi[[#This Row],[Data]],"aaaa")</f>
        <v>2024</v>
      </c>
      <c r="D1541" s="1" t="s">
        <v>21</v>
      </c>
      <c r="E1541" s="1" t="s">
        <v>78</v>
      </c>
      <c r="F1541" s="1">
        <v>1</v>
      </c>
    </row>
    <row r="1542" spans="1:6" x14ac:dyDescent="0.25">
      <c r="A1542" s="11">
        <v>45344</v>
      </c>
      <c r="B1542" s="11" t="str">
        <f>UPPER(TEXT(TblMovi[[#This Row],[Data]],"MMM"))</f>
        <v>FEV</v>
      </c>
      <c r="C1542" s="1" t="str">
        <f>TEXT(TblMovi[[#This Row],[Data]],"aaaa")</f>
        <v>2024</v>
      </c>
      <c r="D1542" s="1" t="s">
        <v>21</v>
      </c>
      <c r="E1542" s="1" t="s">
        <v>95</v>
      </c>
      <c r="F1542" s="1">
        <v>5</v>
      </c>
    </row>
    <row r="1543" spans="1:6" x14ac:dyDescent="0.25">
      <c r="A1543" s="11">
        <v>45344</v>
      </c>
      <c r="B1543" s="11" t="str">
        <f>UPPER(TEXT(TblMovi[[#This Row],[Data]],"MMM"))</f>
        <v>FEV</v>
      </c>
      <c r="C1543" s="1" t="str">
        <f>TEXT(TblMovi[[#This Row],[Data]],"aaaa")</f>
        <v>2024</v>
      </c>
      <c r="D1543" s="1" t="s">
        <v>21</v>
      </c>
      <c r="E1543" s="1" t="s">
        <v>27</v>
      </c>
      <c r="F1543" s="1">
        <v>2</v>
      </c>
    </row>
    <row r="1544" spans="1:6" x14ac:dyDescent="0.25">
      <c r="A1544" s="11">
        <v>45345</v>
      </c>
      <c r="B1544" s="11" t="str">
        <f>UPPER(TEXT(TblMovi[[#This Row],[Data]],"MMM"))</f>
        <v>FEV</v>
      </c>
      <c r="C1544" s="1" t="str">
        <f>TEXT(TblMovi[[#This Row],[Data]],"aaaa")</f>
        <v>2024</v>
      </c>
      <c r="D1544" s="1" t="s">
        <v>21</v>
      </c>
      <c r="E1544" s="1" t="s">
        <v>74</v>
      </c>
      <c r="F1544" s="1">
        <v>15</v>
      </c>
    </row>
    <row r="1545" spans="1:6" x14ac:dyDescent="0.25">
      <c r="A1545" s="11">
        <v>45345</v>
      </c>
      <c r="B1545" s="11" t="str">
        <f>UPPER(TEXT(TblMovi[[#This Row],[Data]],"MMM"))</f>
        <v>FEV</v>
      </c>
      <c r="C1545" s="1" t="str">
        <f>TEXT(TblMovi[[#This Row],[Data]],"aaaa")</f>
        <v>2024</v>
      </c>
      <c r="D1545" s="1" t="s">
        <v>21</v>
      </c>
      <c r="E1545" s="1" t="s">
        <v>79</v>
      </c>
      <c r="F1545" s="1">
        <v>1</v>
      </c>
    </row>
    <row r="1546" spans="1:6" x14ac:dyDescent="0.25">
      <c r="A1546" s="11">
        <v>45345</v>
      </c>
      <c r="B1546" s="11" t="str">
        <f>UPPER(TEXT(TblMovi[[#This Row],[Data]],"MMM"))</f>
        <v>FEV</v>
      </c>
      <c r="C1546" s="1" t="str">
        <f>TEXT(TblMovi[[#This Row],[Data]],"aaaa")</f>
        <v>2024</v>
      </c>
      <c r="D1546" s="1" t="s">
        <v>21</v>
      </c>
      <c r="E1546" s="1" t="s">
        <v>27</v>
      </c>
      <c r="F1546" s="1">
        <v>2</v>
      </c>
    </row>
    <row r="1547" spans="1:6" x14ac:dyDescent="0.25">
      <c r="A1547" s="11">
        <v>45345</v>
      </c>
      <c r="B1547" s="11" t="str">
        <f>UPPER(TEXT(TblMovi[[#This Row],[Data]],"MMM"))</f>
        <v>FEV</v>
      </c>
      <c r="C1547" s="1" t="str">
        <f>TEXT(TblMovi[[#This Row],[Data]],"aaaa")</f>
        <v>2024</v>
      </c>
      <c r="D1547" s="1" t="s">
        <v>21</v>
      </c>
      <c r="E1547" s="1" t="s">
        <v>330</v>
      </c>
      <c r="F1547" s="1">
        <v>1</v>
      </c>
    </row>
    <row r="1548" spans="1:6" x14ac:dyDescent="0.25">
      <c r="A1548" s="11">
        <v>45345</v>
      </c>
      <c r="B1548" s="11" t="str">
        <f>UPPER(TEXT(TblMovi[[#This Row],[Data]],"MMM"))</f>
        <v>FEV</v>
      </c>
      <c r="C1548" s="1" t="str">
        <f>TEXT(TblMovi[[#This Row],[Data]],"aaaa")</f>
        <v>2024</v>
      </c>
      <c r="D1548" s="1" t="s">
        <v>21</v>
      </c>
      <c r="E1548" s="1" t="s">
        <v>9</v>
      </c>
      <c r="F1548" s="1">
        <v>1</v>
      </c>
    </row>
    <row r="1549" spans="1:6" x14ac:dyDescent="0.25">
      <c r="A1549" s="11">
        <v>45345</v>
      </c>
      <c r="B1549" s="11" t="str">
        <f>UPPER(TEXT(TblMovi[[#This Row],[Data]],"MMM"))</f>
        <v>FEV</v>
      </c>
      <c r="C1549" s="1" t="str">
        <f>TEXT(TblMovi[[#This Row],[Data]],"aaaa")</f>
        <v>2024</v>
      </c>
      <c r="D1549" s="1" t="s">
        <v>21</v>
      </c>
      <c r="E1549" s="1" t="s">
        <v>393</v>
      </c>
      <c r="F1549" s="1">
        <v>1</v>
      </c>
    </row>
    <row r="1550" spans="1:6" x14ac:dyDescent="0.25">
      <c r="A1550" s="11">
        <v>45345</v>
      </c>
      <c r="B1550" s="11" t="str">
        <f>UPPER(TEXT(TblMovi[[#This Row],[Data]],"MMM"))</f>
        <v>FEV</v>
      </c>
      <c r="C1550" s="1" t="str">
        <f>TEXT(TblMovi[[#This Row],[Data]],"aaaa")</f>
        <v>2024</v>
      </c>
      <c r="D1550" s="1" t="s">
        <v>21</v>
      </c>
      <c r="E1550" s="1" t="s">
        <v>9</v>
      </c>
      <c r="F1550" s="1">
        <v>1</v>
      </c>
    </row>
    <row r="1551" spans="1:6" x14ac:dyDescent="0.25">
      <c r="A1551" s="11">
        <v>45345</v>
      </c>
      <c r="B1551" s="11" t="str">
        <f>UPPER(TEXT(TblMovi[[#This Row],[Data]],"MMM"))</f>
        <v>FEV</v>
      </c>
      <c r="C1551" s="1" t="str">
        <f>TEXT(TblMovi[[#This Row],[Data]],"aaaa")</f>
        <v>2024</v>
      </c>
      <c r="D1551" s="1" t="s">
        <v>21</v>
      </c>
      <c r="E1551" s="1" t="s">
        <v>330</v>
      </c>
      <c r="F1551" s="1">
        <v>1</v>
      </c>
    </row>
    <row r="1552" spans="1:6" x14ac:dyDescent="0.25">
      <c r="A1552" s="11">
        <v>45345</v>
      </c>
      <c r="B1552" s="11" t="str">
        <f>UPPER(TEXT(TblMovi[[#This Row],[Data]],"MMM"))</f>
        <v>FEV</v>
      </c>
      <c r="C1552" s="1" t="str">
        <f>TEXT(TblMovi[[#This Row],[Data]],"aaaa")</f>
        <v>2024</v>
      </c>
      <c r="D1552" s="1" t="s">
        <v>21</v>
      </c>
      <c r="E1552" s="1" t="s">
        <v>393</v>
      </c>
      <c r="F1552" s="1">
        <v>1</v>
      </c>
    </row>
    <row r="1553" spans="1:6" x14ac:dyDescent="0.25">
      <c r="A1553" s="11">
        <v>45345</v>
      </c>
      <c r="B1553" s="11" t="str">
        <f>UPPER(TEXT(TblMovi[[#This Row],[Data]],"MMM"))</f>
        <v>FEV</v>
      </c>
      <c r="C1553" s="1" t="str">
        <f>TEXT(TblMovi[[#This Row],[Data]],"aaaa")</f>
        <v>2024</v>
      </c>
      <c r="D1553" s="1" t="s">
        <v>21</v>
      </c>
      <c r="E1553" s="1" t="s">
        <v>393</v>
      </c>
      <c r="F1553" s="1">
        <v>1</v>
      </c>
    </row>
    <row r="1554" spans="1:6" x14ac:dyDescent="0.25">
      <c r="A1554" s="11">
        <v>45346</v>
      </c>
      <c r="B1554" s="11" t="str">
        <f>UPPER(TEXT(TblMovi[[#This Row],[Data]],"MMM"))</f>
        <v>FEV</v>
      </c>
      <c r="C1554" s="1" t="str">
        <f>TEXT(TblMovi[[#This Row],[Data]],"aaaa")</f>
        <v>2024</v>
      </c>
      <c r="D1554" s="1" t="s">
        <v>21</v>
      </c>
      <c r="E1554" s="1" t="s">
        <v>352</v>
      </c>
      <c r="F1554" s="1">
        <v>1</v>
      </c>
    </row>
    <row r="1555" spans="1:6" x14ac:dyDescent="0.25">
      <c r="A1555" s="11">
        <v>45346</v>
      </c>
      <c r="B1555" s="11" t="str">
        <f>UPPER(TEXT(TblMovi[[#This Row],[Data]],"MMM"))</f>
        <v>FEV</v>
      </c>
      <c r="C1555" s="1" t="str">
        <f>TEXT(TblMovi[[#This Row],[Data]],"aaaa")</f>
        <v>2024</v>
      </c>
      <c r="D1555" s="1" t="s">
        <v>21</v>
      </c>
      <c r="E1555" s="1" t="s">
        <v>382</v>
      </c>
      <c r="F1555" s="1">
        <v>5</v>
      </c>
    </row>
    <row r="1556" spans="1:6" x14ac:dyDescent="0.25">
      <c r="A1556" s="11">
        <v>45346</v>
      </c>
      <c r="B1556" s="11" t="str">
        <f>UPPER(TEXT(TblMovi[[#This Row],[Data]],"MMM"))</f>
        <v>FEV</v>
      </c>
      <c r="C1556" s="1" t="str">
        <f>TEXT(TblMovi[[#This Row],[Data]],"aaaa")</f>
        <v>2024</v>
      </c>
      <c r="D1556" s="1" t="s">
        <v>21</v>
      </c>
      <c r="E1556" s="1" t="s">
        <v>397</v>
      </c>
      <c r="F1556" s="1">
        <v>1</v>
      </c>
    </row>
    <row r="1557" spans="1:6" x14ac:dyDescent="0.25">
      <c r="A1557" s="11">
        <v>45346</v>
      </c>
      <c r="B1557" s="11" t="str">
        <f>UPPER(TEXT(TblMovi[[#This Row],[Data]],"MMM"))</f>
        <v>FEV</v>
      </c>
      <c r="C1557" s="1" t="str">
        <f>TEXT(TblMovi[[#This Row],[Data]],"aaaa")</f>
        <v>2024</v>
      </c>
      <c r="D1557" s="1" t="s">
        <v>21</v>
      </c>
      <c r="E1557" s="1" t="s">
        <v>398</v>
      </c>
      <c r="F1557" s="1">
        <v>25</v>
      </c>
    </row>
    <row r="1558" spans="1:6" x14ac:dyDescent="0.25">
      <c r="A1558" s="11">
        <v>45348</v>
      </c>
      <c r="B1558" s="11" t="str">
        <f>UPPER(TEXT(TblMovi[[#This Row],[Data]],"MMM"))</f>
        <v>FEV</v>
      </c>
      <c r="C1558" s="1" t="str">
        <f>TEXT(TblMovi[[#This Row],[Data]],"aaaa")</f>
        <v>2024</v>
      </c>
      <c r="D1558" s="1" t="s">
        <v>21</v>
      </c>
      <c r="E1558" s="1" t="s">
        <v>78</v>
      </c>
      <c r="F1558" s="1">
        <v>1</v>
      </c>
    </row>
    <row r="1559" spans="1:6" x14ac:dyDescent="0.25">
      <c r="A1559" s="11">
        <v>45348</v>
      </c>
      <c r="B1559" s="11" t="str">
        <f>UPPER(TEXT(TblMovi[[#This Row],[Data]],"MMM"))</f>
        <v>FEV</v>
      </c>
      <c r="C1559" s="1" t="str">
        <f>TEXT(TblMovi[[#This Row],[Data]],"aaaa")</f>
        <v>2024</v>
      </c>
      <c r="D1559" s="1" t="s">
        <v>21</v>
      </c>
      <c r="E1559" s="1" t="s">
        <v>1</v>
      </c>
      <c r="F1559" s="1">
        <v>2</v>
      </c>
    </row>
    <row r="1560" spans="1:6" x14ac:dyDescent="0.25">
      <c r="A1560" s="12">
        <v>45348</v>
      </c>
      <c r="B1560" s="11" t="str">
        <f>UPPER(TEXT(TblMovi[[#This Row],[Data]],"MMM"))</f>
        <v>FEV</v>
      </c>
      <c r="C1560" s="1" t="str">
        <f>TEXT(TblMovi[[#This Row],[Data]],"aaaa")</f>
        <v>2024</v>
      </c>
      <c r="D1560" s="3" t="s">
        <v>21</v>
      </c>
      <c r="E1560" s="3" t="s">
        <v>1</v>
      </c>
      <c r="F1560" s="3">
        <v>2</v>
      </c>
    </row>
    <row r="1561" spans="1:6" x14ac:dyDescent="0.25">
      <c r="A1561" s="11">
        <v>45348</v>
      </c>
      <c r="B1561" s="11" t="str">
        <f>UPPER(TEXT(TblMovi[[#This Row],[Data]],"MMM"))</f>
        <v>FEV</v>
      </c>
      <c r="C1561" s="1" t="str">
        <f>TEXT(TblMovi[[#This Row],[Data]],"aaaa")</f>
        <v>2024</v>
      </c>
      <c r="D1561" s="1" t="s">
        <v>21</v>
      </c>
      <c r="E1561" s="1" t="s">
        <v>330</v>
      </c>
      <c r="F1561" s="1">
        <v>1</v>
      </c>
    </row>
    <row r="1562" spans="1:6" x14ac:dyDescent="0.25">
      <c r="A1562" s="11">
        <v>45348</v>
      </c>
      <c r="B1562" s="11" t="str">
        <f>UPPER(TEXT(TblMovi[[#This Row],[Data]],"MMM"))</f>
        <v>FEV</v>
      </c>
      <c r="C1562" s="1" t="str">
        <f>TEXT(TblMovi[[#This Row],[Data]],"aaaa")</f>
        <v>2024</v>
      </c>
      <c r="D1562" s="1" t="s">
        <v>21</v>
      </c>
      <c r="E1562" s="1" t="s">
        <v>75</v>
      </c>
      <c r="F1562" s="1">
        <v>6</v>
      </c>
    </row>
    <row r="1563" spans="1:6" x14ac:dyDescent="0.25">
      <c r="A1563" s="11">
        <v>45348</v>
      </c>
      <c r="B1563" s="11" t="str">
        <f>UPPER(TEXT(TblMovi[[#This Row],[Data]],"MMM"))</f>
        <v>FEV</v>
      </c>
      <c r="C1563" s="1" t="str">
        <f>TEXT(TblMovi[[#This Row],[Data]],"aaaa")</f>
        <v>2024</v>
      </c>
      <c r="D1563" s="1" t="s">
        <v>21</v>
      </c>
      <c r="E1563" s="1" t="s">
        <v>74</v>
      </c>
      <c r="F1563" s="1">
        <v>15</v>
      </c>
    </row>
    <row r="1564" spans="1:6" x14ac:dyDescent="0.25">
      <c r="A1564" s="11">
        <v>45348</v>
      </c>
      <c r="B1564" s="11" t="str">
        <f>UPPER(TEXT(TblMovi[[#This Row],[Data]],"MMM"))</f>
        <v>FEV</v>
      </c>
      <c r="C1564" s="1" t="str">
        <f>TEXT(TblMovi[[#This Row],[Data]],"aaaa")</f>
        <v>2024</v>
      </c>
      <c r="D1564" s="1" t="s">
        <v>21</v>
      </c>
      <c r="E1564" s="1" t="s">
        <v>27</v>
      </c>
      <c r="F1564" s="1">
        <v>1</v>
      </c>
    </row>
    <row r="1565" spans="1:6" x14ac:dyDescent="0.25">
      <c r="A1565" s="11">
        <v>45348</v>
      </c>
      <c r="B1565" s="11" t="str">
        <f>UPPER(TEXT(TblMovi[[#This Row],[Data]],"MMM"))</f>
        <v>FEV</v>
      </c>
      <c r="C1565" s="1" t="str">
        <f>TEXT(TblMovi[[#This Row],[Data]],"aaaa")</f>
        <v>2024</v>
      </c>
      <c r="D1565" s="1" t="s">
        <v>21</v>
      </c>
      <c r="E1565" s="1" t="s">
        <v>394</v>
      </c>
      <c r="F1565" s="1">
        <v>4</v>
      </c>
    </row>
    <row r="1566" spans="1:6" x14ac:dyDescent="0.25">
      <c r="A1566" s="11">
        <v>45348</v>
      </c>
      <c r="B1566" s="11" t="str">
        <f>UPPER(TEXT(TblMovi[[#This Row],[Data]],"MMM"))</f>
        <v>FEV</v>
      </c>
      <c r="C1566" s="1" t="str">
        <f>TEXT(TblMovi[[#This Row],[Data]],"aaaa")</f>
        <v>2024</v>
      </c>
      <c r="D1566" s="1" t="s">
        <v>21</v>
      </c>
      <c r="E1566" s="1" t="s">
        <v>169</v>
      </c>
      <c r="F1566" s="1">
        <v>2</v>
      </c>
    </row>
    <row r="1567" spans="1:6" x14ac:dyDescent="0.25">
      <c r="A1567" s="11">
        <v>45348</v>
      </c>
      <c r="B1567" s="11" t="str">
        <f>UPPER(TEXT(TblMovi[[#This Row],[Data]],"MMM"))</f>
        <v>FEV</v>
      </c>
      <c r="C1567" s="1" t="str">
        <f>TEXT(TblMovi[[#This Row],[Data]],"aaaa")</f>
        <v>2024</v>
      </c>
      <c r="D1567" s="1" t="s">
        <v>20</v>
      </c>
      <c r="E1567" s="1" t="s">
        <v>353</v>
      </c>
      <c r="F1567" s="1">
        <v>10</v>
      </c>
    </row>
    <row r="1568" spans="1:6" x14ac:dyDescent="0.25">
      <c r="A1568" s="11">
        <v>45348</v>
      </c>
      <c r="B1568" s="11" t="str">
        <f>UPPER(TEXT(TblMovi[[#This Row],[Data]],"MMM"))</f>
        <v>FEV</v>
      </c>
      <c r="C1568" s="1" t="str">
        <f>TEXT(TblMovi[[#This Row],[Data]],"aaaa")</f>
        <v>2024</v>
      </c>
      <c r="D1568" s="1" t="s">
        <v>21</v>
      </c>
      <c r="E1568" s="1" t="s">
        <v>14</v>
      </c>
      <c r="F1568" s="1">
        <v>2</v>
      </c>
    </row>
    <row r="1569" spans="1:14" x14ac:dyDescent="0.25">
      <c r="A1569" s="11">
        <v>45348</v>
      </c>
      <c r="B1569" s="11" t="str">
        <f>UPPER(TEXT(TblMovi[[#This Row],[Data]],"MMM"))</f>
        <v>FEV</v>
      </c>
      <c r="C1569" s="1" t="str">
        <f>TEXT(TblMovi[[#This Row],[Data]],"aaaa")</f>
        <v>2024</v>
      </c>
      <c r="D1569" s="1" t="s">
        <v>21</v>
      </c>
      <c r="E1569" s="1" t="s">
        <v>85</v>
      </c>
      <c r="F1569" s="1">
        <v>2</v>
      </c>
    </row>
    <row r="1570" spans="1:14" x14ac:dyDescent="0.25">
      <c r="A1570" s="11">
        <v>45348</v>
      </c>
      <c r="B1570" s="11" t="str">
        <f>UPPER(TEXT(TblMovi[[#This Row],[Data]],"MMM"))</f>
        <v>FEV</v>
      </c>
      <c r="C1570" s="1" t="str">
        <f>TEXT(TblMovi[[#This Row],[Data]],"aaaa")</f>
        <v>2024</v>
      </c>
      <c r="D1570" s="1" t="s">
        <v>21</v>
      </c>
      <c r="E1570" s="1" t="s">
        <v>79</v>
      </c>
      <c r="F1570" s="1">
        <v>2</v>
      </c>
    </row>
    <row r="1571" spans="1:14" x14ac:dyDescent="0.25">
      <c r="A1571" s="11">
        <v>45348</v>
      </c>
      <c r="B1571" s="11" t="str">
        <f>UPPER(TEXT(TblMovi[[#This Row],[Data]],"MMM"))</f>
        <v>FEV</v>
      </c>
      <c r="C1571" s="1" t="str">
        <f>TEXT(TblMovi[[#This Row],[Data]],"aaaa")</f>
        <v>2024</v>
      </c>
      <c r="D1571" s="1" t="s">
        <v>21</v>
      </c>
      <c r="E1571" s="1" t="s">
        <v>352</v>
      </c>
      <c r="F1571" s="1">
        <v>1</v>
      </c>
    </row>
    <row r="1572" spans="1:14" x14ac:dyDescent="0.25">
      <c r="A1572" s="11">
        <v>45348</v>
      </c>
      <c r="B1572" s="11" t="str">
        <f>UPPER(TEXT(TblMovi[[#This Row],[Data]],"MMM"))</f>
        <v>FEV</v>
      </c>
      <c r="C1572" s="1" t="str">
        <f>TEXT(TblMovi[[#This Row],[Data]],"aaaa")</f>
        <v>2024</v>
      </c>
      <c r="D1572" s="1" t="s">
        <v>21</v>
      </c>
      <c r="E1572" s="1" t="s">
        <v>14</v>
      </c>
      <c r="F1572" s="1">
        <v>1</v>
      </c>
    </row>
    <row r="1573" spans="1:14" x14ac:dyDescent="0.25">
      <c r="A1573" s="11">
        <v>45348</v>
      </c>
      <c r="B1573" s="11" t="str">
        <f>UPPER(TEXT(TblMovi[[#This Row],[Data]],"MMM"))</f>
        <v>FEV</v>
      </c>
      <c r="C1573" s="1" t="str">
        <f>TEXT(TblMovi[[#This Row],[Data]],"aaaa")</f>
        <v>2024</v>
      </c>
      <c r="D1573" s="1" t="s">
        <v>21</v>
      </c>
      <c r="E1573" s="1" t="s">
        <v>1</v>
      </c>
      <c r="F1573" s="1">
        <v>2</v>
      </c>
    </row>
    <row r="1574" spans="1:14" x14ac:dyDescent="0.25">
      <c r="A1574" s="11">
        <v>45348</v>
      </c>
      <c r="B1574" s="11" t="str">
        <f>UPPER(TEXT(TblMovi[[#This Row],[Data]],"MMM"))</f>
        <v>FEV</v>
      </c>
      <c r="C1574" s="1" t="str">
        <f>TEXT(TblMovi[[#This Row],[Data]],"aaaa")</f>
        <v>2024</v>
      </c>
      <c r="D1574" s="1" t="s">
        <v>21</v>
      </c>
      <c r="E1574" s="1" t="s">
        <v>94</v>
      </c>
      <c r="F1574" s="1">
        <v>1</v>
      </c>
    </row>
    <row r="1575" spans="1:14" x14ac:dyDescent="0.25">
      <c r="A1575" s="11">
        <v>45348</v>
      </c>
      <c r="B1575" s="11" t="str">
        <f>UPPER(TEXT(TblMovi[[#This Row],[Data]],"MMM"))</f>
        <v>FEV</v>
      </c>
      <c r="C1575" s="1" t="str">
        <f>TEXT(TblMovi[[#This Row],[Data]],"aaaa")</f>
        <v>2024</v>
      </c>
      <c r="D1575" s="1" t="s">
        <v>21</v>
      </c>
      <c r="E1575" s="1" t="s">
        <v>162</v>
      </c>
      <c r="F1575" s="1">
        <v>1</v>
      </c>
    </row>
    <row r="1576" spans="1:14" x14ac:dyDescent="0.25">
      <c r="A1576" s="11">
        <v>45348</v>
      </c>
      <c r="B1576" s="11" t="str">
        <f>UPPER(TEXT(TblMovi[[#This Row],[Data]],"MMM"))</f>
        <v>FEV</v>
      </c>
      <c r="C1576" s="1" t="str">
        <f>TEXT(TblMovi[[#This Row],[Data]],"aaaa")</f>
        <v>2024</v>
      </c>
      <c r="D1576" s="1" t="s">
        <v>21</v>
      </c>
      <c r="E1576" s="1" t="s">
        <v>393</v>
      </c>
      <c r="F1576" s="1">
        <v>1</v>
      </c>
    </row>
    <row r="1577" spans="1:14" x14ac:dyDescent="0.25">
      <c r="A1577" s="11">
        <v>45348</v>
      </c>
      <c r="B1577" s="11" t="str">
        <f>UPPER(TEXT(TblMovi[[#This Row],[Data]],"MMM"))</f>
        <v>FEV</v>
      </c>
      <c r="C1577" s="1" t="str">
        <f>TEXT(TblMovi[[#This Row],[Data]],"aaaa")</f>
        <v>2024</v>
      </c>
      <c r="D1577" s="1" t="s">
        <v>21</v>
      </c>
      <c r="E1577" s="1" t="s">
        <v>394</v>
      </c>
      <c r="F1577" s="1">
        <v>6</v>
      </c>
    </row>
    <row r="1578" spans="1:14" x14ac:dyDescent="0.25">
      <c r="A1578" s="11">
        <v>45348</v>
      </c>
      <c r="B1578" s="11" t="str">
        <f>UPPER(TEXT(TblMovi[[#This Row],[Data]],"MMM"))</f>
        <v>FEV</v>
      </c>
      <c r="C1578" s="1" t="str">
        <f>TEXT(TblMovi[[#This Row],[Data]],"aaaa")</f>
        <v>2024</v>
      </c>
      <c r="D1578" s="1" t="s">
        <v>21</v>
      </c>
      <c r="E1578" s="1" t="s">
        <v>92</v>
      </c>
      <c r="F1578" s="1">
        <v>1</v>
      </c>
    </row>
    <row r="1579" spans="1:14" x14ac:dyDescent="0.25">
      <c r="A1579" s="11">
        <v>45348</v>
      </c>
      <c r="B1579" s="11" t="str">
        <f>UPPER(TEXT(TblMovi[[#This Row],[Data]],"MMM"))</f>
        <v>FEV</v>
      </c>
      <c r="C1579" s="1" t="str">
        <f>TEXT(TblMovi[[#This Row],[Data]],"aaaa")</f>
        <v>2024</v>
      </c>
      <c r="D1579" s="1" t="s">
        <v>21</v>
      </c>
      <c r="E1579" s="1" t="s">
        <v>394</v>
      </c>
      <c r="F1579" s="1">
        <v>4</v>
      </c>
    </row>
    <row r="1580" spans="1:14" x14ac:dyDescent="0.25">
      <c r="A1580" s="11">
        <v>45349</v>
      </c>
      <c r="B1580" s="11" t="str">
        <f>UPPER(TEXT(TblMovi[[#This Row],[Data]],"MMM"))</f>
        <v>FEV</v>
      </c>
      <c r="C1580" s="1" t="str">
        <f>TEXT(TblMovi[[#This Row],[Data]],"aaaa")</f>
        <v>2024</v>
      </c>
      <c r="D1580" s="1" t="s">
        <v>21</v>
      </c>
      <c r="E1580" s="1" t="s">
        <v>352</v>
      </c>
      <c r="F1580" s="1">
        <v>2</v>
      </c>
    </row>
    <row r="1581" spans="1:14" x14ac:dyDescent="0.25">
      <c r="A1581" s="11">
        <v>45349</v>
      </c>
      <c r="B1581" s="11" t="str">
        <f>UPPER(TEXT(TblMovi[[#This Row],[Data]],"MMM"))</f>
        <v>FEV</v>
      </c>
      <c r="C1581" s="1" t="str">
        <f>TEXT(TblMovi[[#This Row],[Data]],"aaaa")</f>
        <v>2024</v>
      </c>
      <c r="D1581" s="1" t="s">
        <v>21</v>
      </c>
      <c r="E1581" s="1" t="s">
        <v>14</v>
      </c>
      <c r="F1581" s="1">
        <v>1</v>
      </c>
    </row>
    <row r="1582" spans="1:14" x14ac:dyDescent="0.25">
      <c r="A1582" s="11">
        <v>45349</v>
      </c>
      <c r="B1582" s="11" t="str">
        <f>UPPER(TEXT(TblMovi[[#This Row],[Data]],"MMM"))</f>
        <v>FEV</v>
      </c>
      <c r="C1582" s="1" t="str">
        <f>TEXT(TblMovi[[#This Row],[Data]],"aaaa")</f>
        <v>2024</v>
      </c>
      <c r="D1582" s="1" t="s">
        <v>21</v>
      </c>
      <c r="E1582" s="1" t="s">
        <v>354</v>
      </c>
      <c r="F1582" s="1">
        <v>2</v>
      </c>
    </row>
    <row r="1583" spans="1:14" x14ac:dyDescent="0.25">
      <c r="A1583" s="11">
        <v>45349</v>
      </c>
      <c r="B1583" s="11" t="str">
        <f>UPPER(TEXT(TblMovi[[#This Row],[Data]],"MMM"))</f>
        <v>FEV</v>
      </c>
      <c r="C1583" s="1" t="str">
        <f>TEXT(TblMovi[[#This Row],[Data]],"aaaa")</f>
        <v>2024</v>
      </c>
      <c r="D1583" s="1" t="s">
        <v>21</v>
      </c>
      <c r="E1583" s="1" t="s">
        <v>27</v>
      </c>
      <c r="F1583" s="1">
        <v>5</v>
      </c>
    </row>
    <row r="1584" spans="1:14" x14ac:dyDescent="0.25">
      <c r="A1584" s="11">
        <v>45349</v>
      </c>
      <c r="B1584" s="11" t="str">
        <f>UPPER(TEXT(TblMovi[[#This Row],[Data]],"MMM"))</f>
        <v>FEV</v>
      </c>
      <c r="C1584" s="1" t="str">
        <f>TEXT(TblMovi[[#This Row],[Data]],"aaaa")</f>
        <v>2024</v>
      </c>
      <c r="D1584" s="1" t="s">
        <v>21</v>
      </c>
      <c r="E1584" s="1" t="s">
        <v>394</v>
      </c>
      <c r="F1584" s="1">
        <v>4</v>
      </c>
      <c r="N1584" s="56"/>
    </row>
    <row r="1585" spans="1:6" x14ac:dyDescent="0.25">
      <c r="A1585" s="11">
        <v>45349</v>
      </c>
      <c r="B1585" s="11" t="str">
        <f>UPPER(TEXT(TblMovi[[#This Row],[Data]],"MMM"))</f>
        <v>FEV</v>
      </c>
      <c r="C1585" s="1" t="str">
        <f>TEXT(TblMovi[[#This Row],[Data]],"aaaa")</f>
        <v>2024</v>
      </c>
      <c r="D1585" s="1" t="s">
        <v>21</v>
      </c>
      <c r="E1585" s="1" t="s">
        <v>14</v>
      </c>
      <c r="F1585" s="1">
        <v>1</v>
      </c>
    </row>
    <row r="1586" spans="1:6" x14ac:dyDescent="0.25">
      <c r="A1586" s="11">
        <v>45349</v>
      </c>
      <c r="B1586" s="11" t="str">
        <f>UPPER(TEXT(TblMovi[[#This Row],[Data]],"MMM"))</f>
        <v>FEV</v>
      </c>
      <c r="C1586" s="1" t="str">
        <f>TEXT(TblMovi[[#This Row],[Data]],"aaaa")</f>
        <v>2024</v>
      </c>
      <c r="D1586" s="1" t="s">
        <v>21</v>
      </c>
      <c r="E1586" s="1" t="s">
        <v>79</v>
      </c>
      <c r="F1586" s="1">
        <v>1</v>
      </c>
    </row>
    <row r="1587" spans="1:6" x14ac:dyDescent="0.25">
      <c r="A1587" s="11">
        <v>45349</v>
      </c>
      <c r="B1587" s="11" t="str">
        <f>UPPER(TEXT(TblMovi[[#This Row],[Data]],"MMM"))</f>
        <v>FEV</v>
      </c>
      <c r="C1587" s="1" t="str">
        <f>TEXT(TblMovi[[#This Row],[Data]],"aaaa")</f>
        <v>2024</v>
      </c>
      <c r="D1587" s="1" t="s">
        <v>21</v>
      </c>
      <c r="E1587" s="1" t="s">
        <v>89</v>
      </c>
      <c r="F1587" s="1">
        <v>1</v>
      </c>
    </row>
    <row r="1588" spans="1:6" x14ac:dyDescent="0.25">
      <c r="A1588" s="11">
        <v>45349</v>
      </c>
      <c r="B1588" s="11" t="str">
        <f>UPPER(TEXT(TblMovi[[#This Row],[Data]],"MMM"))</f>
        <v>FEV</v>
      </c>
      <c r="C1588" s="1" t="str">
        <f>TEXT(TblMovi[[#This Row],[Data]],"aaaa")</f>
        <v>2024</v>
      </c>
      <c r="D1588" s="1" t="s">
        <v>21</v>
      </c>
      <c r="E1588" s="1" t="s">
        <v>329</v>
      </c>
      <c r="F1588" s="1">
        <v>1</v>
      </c>
    </row>
    <row r="1589" spans="1:6" x14ac:dyDescent="0.25">
      <c r="A1589" s="11">
        <v>45349</v>
      </c>
      <c r="B1589" s="11" t="str">
        <f>UPPER(TEXT(TblMovi[[#This Row],[Data]],"MMM"))</f>
        <v>FEV</v>
      </c>
      <c r="C1589" s="1" t="str">
        <f>TEXT(TblMovi[[#This Row],[Data]],"aaaa")</f>
        <v>2024</v>
      </c>
      <c r="D1589" s="1" t="s">
        <v>21</v>
      </c>
      <c r="E1589" s="1" t="s">
        <v>393</v>
      </c>
      <c r="F1589" s="1">
        <v>2</v>
      </c>
    </row>
    <row r="1590" spans="1:6" x14ac:dyDescent="0.25">
      <c r="A1590" s="11">
        <v>45350</v>
      </c>
      <c r="B1590" s="11" t="str">
        <f>UPPER(TEXT(TblMovi[[#This Row],[Data]],"MMM"))</f>
        <v>FEV</v>
      </c>
      <c r="C1590" s="1" t="str">
        <f>TEXT(TblMovi[[#This Row],[Data]],"aaaa")</f>
        <v>2024</v>
      </c>
      <c r="D1590" s="1" t="s">
        <v>21</v>
      </c>
      <c r="E1590" s="1" t="s">
        <v>78</v>
      </c>
      <c r="F1590" s="1">
        <v>1</v>
      </c>
    </row>
    <row r="1591" spans="1:6" x14ac:dyDescent="0.25">
      <c r="A1591" s="11">
        <v>45350</v>
      </c>
      <c r="B1591" s="11" t="str">
        <f>UPPER(TEXT(TblMovi[[#This Row],[Data]],"MMM"))</f>
        <v>FEV</v>
      </c>
      <c r="C1591" s="1" t="str">
        <f>TEXT(TblMovi[[#This Row],[Data]],"aaaa")</f>
        <v>2024</v>
      </c>
      <c r="D1591" s="1" t="s">
        <v>21</v>
      </c>
      <c r="E1591" s="1" t="s">
        <v>9</v>
      </c>
      <c r="F1591" s="1">
        <v>1</v>
      </c>
    </row>
    <row r="1592" spans="1:6" x14ac:dyDescent="0.25">
      <c r="A1592" s="11">
        <v>45350</v>
      </c>
      <c r="B1592" s="11" t="str">
        <f>UPPER(TEXT(TblMovi[[#This Row],[Data]],"MMM"))</f>
        <v>FEV</v>
      </c>
      <c r="C1592" s="1" t="str">
        <f>TEXT(TblMovi[[#This Row],[Data]],"aaaa")</f>
        <v>2024</v>
      </c>
      <c r="D1592" s="1" t="s">
        <v>21</v>
      </c>
      <c r="E1592" s="1" t="s">
        <v>394</v>
      </c>
      <c r="F1592" s="1">
        <v>6</v>
      </c>
    </row>
    <row r="1593" spans="1:6" x14ac:dyDescent="0.25">
      <c r="A1593" s="11">
        <v>45350</v>
      </c>
      <c r="B1593" s="11" t="str">
        <f>UPPER(TEXT(TblMovi[[#This Row],[Data]],"MMM"))</f>
        <v>FEV</v>
      </c>
      <c r="C1593" s="1" t="str">
        <f>TEXT(TblMovi[[#This Row],[Data]],"aaaa")</f>
        <v>2024</v>
      </c>
      <c r="D1593" s="1" t="s">
        <v>21</v>
      </c>
      <c r="E1593" s="1" t="s">
        <v>78</v>
      </c>
      <c r="F1593" s="1">
        <v>1</v>
      </c>
    </row>
    <row r="1594" spans="1:6" x14ac:dyDescent="0.25">
      <c r="A1594" s="11">
        <v>45350</v>
      </c>
      <c r="B1594" s="11" t="str">
        <f>UPPER(TEXT(TblMovi[[#This Row],[Data]],"MMM"))</f>
        <v>FEV</v>
      </c>
      <c r="C1594" s="1" t="str">
        <f>TEXT(TblMovi[[#This Row],[Data]],"aaaa")</f>
        <v>2024</v>
      </c>
      <c r="D1594" s="1" t="s">
        <v>21</v>
      </c>
      <c r="E1594" s="1" t="s">
        <v>27</v>
      </c>
      <c r="F1594" s="1">
        <v>1</v>
      </c>
    </row>
    <row r="1595" spans="1:6" x14ac:dyDescent="0.25">
      <c r="A1595" s="11">
        <v>45350</v>
      </c>
      <c r="B1595" s="11" t="str">
        <f>UPPER(TEXT(TblMovi[[#This Row],[Data]],"MMM"))</f>
        <v>FEV</v>
      </c>
      <c r="C1595" s="1" t="str">
        <f>TEXT(TblMovi[[#This Row],[Data]],"aaaa")</f>
        <v>2024</v>
      </c>
      <c r="D1595" s="1" t="s">
        <v>21</v>
      </c>
      <c r="E1595" s="1" t="s">
        <v>9</v>
      </c>
      <c r="F1595" s="1">
        <v>1</v>
      </c>
    </row>
    <row r="1596" spans="1:6" x14ac:dyDescent="0.25">
      <c r="A1596" s="11">
        <v>45350</v>
      </c>
      <c r="B1596" s="11" t="str">
        <f>UPPER(TEXT(TblMovi[[#This Row],[Data]],"MMM"))</f>
        <v>FEV</v>
      </c>
      <c r="C1596" s="1" t="str">
        <f>TEXT(TblMovi[[#This Row],[Data]],"aaaa")</f>
        <v>2024</v>
      </c>
      <c r="D1596" s="1" t="s">
        <v>21</v>
      </c>
      <c r="E1596" s="1" t="s">
        <v>330</v>
      </c>
      <c r="F1596" s="1">
        <v>1</v>
      </c>
    </row>
    <row r="1597" spans="1:6" x14ac:dyDescent="0.25">
      <c r="A1597" s="11">
        <v>45350</v>
      </c>
      <c r="B1597" s="11" t="str">
        <f>UPPER(TEXT(TblMovi[[#This Row],[Data]],"MMM"))</f>
        <v>FEV</v>
      </c>
      <c r="C1597" s="1" t="str">
        <f>TEXT(TblMovi[[#This Row],[Data]],"aaaa")</f>
        <v>2024</v>
      </c>
      <c r="D1597" s="1" t="s">
        <v>21</v>
      </c>
      <c r="E1597" s="1" t="s">
        <v>393</v>
      </c>
      <c r="F1597" s="1">
        <v>1</v>
      </c>
    </row>
    <row r="1598" spans="1:6" x14ac:dyDescent="0.25">
      <c r="A1598" s="11">
        <v>45350</v>
      </c>
      <c r="B1598" s="11" t="str">
        <f>UPPER(TEXT(TblMovi[[#This Row],[Data]],"MMM"))</f>
        <v>FEV</v>
      </c>
      <c r="C1598" s="1" t="str">
        <f>TEXT(TblMovi[[#This Row],[Data]],"aaaa")</f>
        <v>2024</v>
      </c>
      <c r="D1598" s="1" t="s">
        <v>21</v>
      </c>
      <c r="E1598" s="1" t="s">
        <v>381</v>
      </c>
      <c r="F1598" s="1">
        <v>10</v>
      </c>
    </row>
    <row r="1599" spans="1:6" x14ac:dyDescent="0.25">
      <c r="A1599" s="11">
        <v>45350</v>
      </c>
      <c r="B1599" s="11" t="str">
        <f>UPPER(TEXT(TblMovi[[#This Row],[Data]],"MMM"))</f>
        <v>FEV</v>
      </c>
      <c r="C1599" s="1" t="str">
        <f>TEXT(TblMovi[[#This Row],[Data]],"aaaa")</f>
        <v>2024</v>
      </c>
      <c r="D1599" s="1" t="s">
        <v>21</v>
      </c>
      <c r="E1599" s="1" t="s">
        <v>329</v>
      </c>
      <c r="F1599" s="1">
        <v>1</v>
      </c>
    </row>
    <row r="1600" spans="1:6" x14ac:dyDescent="0.25">
      <c r="A1600" s="11">
        <v>45350</v>
      </c>
      <c r="B1600" s="11" t="str">
        <f>UPPER(TEXT(TblMovi[[#This Row],[Data]],"MMM"))</f>
        <v>FEV</v>
      </c>
      <c r="C1600" s="1" t="str">
        <f>TEXT(TblMovi[[#This Row],[Data]],"aaaa")</f>
        <v>2024</v>
      </c>
      <c r="D1600" s="1" t="s">
        <v>21</v>
      </c>
      <c r="E1600" s="1" t="s">
        <v>14</v>
      </c>
      <c r="F1600" s="1">
        <v>1</v>
      </c>
    </row>
    <row r="1601" spans="1:6" x14ac:dyDescent="0.25">
      <c r="A1601" s="11">
        <v>45350</v>
      </c>
      <c r="B1601" s="11" t="str">
        <f>UPPER(TEXT(TblMovi[[#This Row],[Data]],"MMM"))</f>
        <v>FEV</v>
      </c>
      <c r="C1601" s="1" t="str">
        <f>TEXT(TblMovi[[#This Row],[Data]],"aaaa")</f>
        <v>2024</v>
      </c>
      <c r="D1601" s="1" t="s">
        <v>21</v>
      </c>
      <c r="E1601" s="1" t="s">
        <v>14</v>
      </c>
      <c r="F1601" s="1">
        <v>1</v>
      </c>
    </row>
    <row r="1602" spans="1:6" x14ac:dyDescent="0.25">
      <c r="A1602" s="11">
        <v>45350</v>
      </c>
      <c r="B1602" s="11" t="str">
        <f>UPPER(TEXT(TblMovi[[#This Row],[Data]],"MMM"))</f>
        <v>FEV</v>
      </c>
      <c r="C1602" s="1" t="str">
        <f>TEXT(TblMovi[[#This Row],[Data]],"aaaa")</f>
        <v>2024</v>
      </c>
      <c r="D1602" s="1" t="s">
        <v>21</v>
      </c>
      <c r="E1602" s="1" t="s">
        <v>74</v>
      </c>
      <c r="F1602" s="1">
        <v>4</v>
      </c>
    </row>
    <row r="1603" spans="1:6" x14ac:dyDescent="0.25">
      <c r="A1603" s="11">
        <v>45350</v>
      </c>
      <c r="B1603" s="11" t="str">
        <f>UPPER(TEXT(TblMovi[[#This Row],[Data]],"MMM"))</f>
        <v>FEV</v>
      </c>
      <c r="C1603" s="1" t="str">
        <f>TEXT(TblMovi[[#This Row],[Data]],"aaaa")</f>
        <v>2024</v>
      </c>
      <c r="D1603" s="1" t="s">
        <v>21</v>
      </c>
      <c r="E1603" s="1" t="s">
        <v>394</v>
      </c>
      <c r="F1603" s="1">
        <v>2</v>
      </c>
    </row>
    <row r="1604" spans="1:6" x14ac:dyDescent="0.25">
      <c r="A1604" s="11">
        <v>45350</v>
      </c>
      <c r="B1604" s="11" t="str">
        <f>UPPER(TEXT(TblMovi[[#This Row],[Data]],"MMM"))</f>
        <v>FEV</v>
      </c>
      <c r="C1604" s="1" t="str">
        <f>TEXT(TblMovi[[#This Row],[Data]],"aaaa")</f>
        <v>2024</v>
      </c>
      <c r="D1604" s="1" t="s">
        <v>21</v>
      </c>
      <c r="E1604" s="1" t="s">
        <v>169</v>
      </c>
      <c r="F1604" s="1">
        <v>2</v>
      </c>
    </row>
    <row r="1605" spans="1:6" x14ac:dyDescent="0.25">
      <c r="A1605" s="11">
        <v>45350</v>
      </c>
      <c r="B1605" s="11" t="str">
        <f>UPPER(TEXT(TblMovi[[#This Row],[Data]],"MMM"))</f>
        <v>FEV</v>
      </c>
      <c r="C1605" s="1" t="str">
        <f>TEXT(TblMovi[[#This Row],[Data]],"aaaa")</f>
        <v>2024</v>
      </c>
      <c r="D1605" s="1" t="s">
        <v>21</v>
      </c>
      <c r="E1605" s="1" t="s">
        <v>330</v>
      </c>
      <c r="F1605" s="1">
        <v>1</v>
      </c>
    </row>
    <row r="1606" spans="1:6" x14ac:dyDescent="0.25">
      <c r="A1606" s="11">
        <v>45350</v>
      </c>
      <c r="B1606" s="11" t="str">
        <f>UPPER(TEXT(TblMovi[[#This Row],[Data]],"MMM"))</f>
        <v>FEV</v>
      </c>
      <c r="C1606" s="1" t="str">
        <f>TEXT(TblMovi[[#This Row],[Data]],"aaaa")</f>
        <v>2024</v>
      </c>
      <c r="D1606" s="1" t="s">
        <v>21</v>
      </c>
      <c r="E1606" s="1" t="s">
        <v>392</v>
      </c>
      <c r="F1606" s="1">
        <v>1</v>
      </c>
    </row>
    <row r="1607" spans="1:6" x14ac:dyDescent="0.25">
      <c r="A1607" s="11">
        <v>45350</v>
      </c>
      <c r="B1607" s="11" t="str">
        <f>UPPER(TEXT(TblMovi[[#This Row],[Data]],"MMM"))</f>
        <v>FEV</v>
      </c>
      <c r="C1607" s="1" t="str">
        <f>TEXT(TblMovi[[#This Row],[Data]],"aaaa")</f>
        <v>2024</v>
      </c>
      <c r="D1607" s="1" t="s">
        <v>21</v>
      </c>
      <c r="E1607" s="1" t="s">
        <v>394</v>
      </c>
      <c r="F1607" s="1">
        <v>5</v>
      </c>
    </row>
    <row r="1608" spans="1:6" x14ac:dyDescent="0.25">
      <c r="A1608" s="11">
        <v>45351</v>
      </c>
      <c r="B1608" s="11" t="str">
        <f>UPPER(TEXT(TblMovi[[#This Row],[Data]],"MMM"))</f>
        <v>FEV</v>
      </c>
      <c r="C1608" s="1" t="str">
        <f>TEXT(TblMovi[[#This Row],[Data]],"aaaa")</f>
        <v>2024</v>
      </c>
      <c r="D1608" s="1" t="s">
        <v>21</v>
      </c>
      <c r="E1608" s="1" t="s">
        <v>9</v>
      </c>
      <c r="F1608" s="1">
        <v>1</v>
      </c>
    </row>
    <row r="1609" spans="1:6" x14ac:dyDescent="0.25">
      <c r="A1609" s="11">
        <v>45351</v>
      </c>
      <c r="B1609" s="11" t="str">
        <f>UPPER(TEXT(TblMovi[[#This Row],[Data]],"MMM"))</f>
        <v>FEV</v>
      </c>
      <c r="C1609" s="1" t="str">
        <f>TEXT(TblMovi[[#This Row],[Data]],"aaaa")</f>
        <v>2024</v>
      </c>
      <c r="D1609" s="1" t="s">
        <v>21</v>
      </c>
      <c r="E1609" s="1" t="s">
        <v>74</v>
      </c>
      <c r="F1609" s="1">
        <v>15</v>
      </c>
    </row>
    <row r="1610" spans="1:6" x14ac:dyDescent="0.25">
      <c r="A1610" s="11">
        <v>45351</v>
      </c>
      <c r="B1610" s="11" t="str">
        <f>UPPER(TEXT(TblMovi[[#This Row],[Data]],"MMM"))</f>
        <v>FEV</v>
      </c>
      <c r="C1610" s="1" t="str">
        <f>TEXT(TblMovi[[#This Row],[Data]],"aaaa")</f>
        <v>2024</v>
      </c>
      <c r="D1610" s="1" t="s">
        <v>21</v>
      </c>
      <c r="E1610" s="1" t="s">
        <v>95</v>
      </c>
      <c r="F1610" s="1">
        <v>3</v>
      </c>
    </row>
    <row r="1611" spans="1:6" x14ac:dyDescent="0.25">
      <c r="A1611" s="12">
        <v>45351</v>
      </c>
      <c r="B1611" s="11" t="str">
        <f>UPPER(TEXT(TblMovi[[#This Row],[Data]],"MMM"))</f>
        <v>FEV</v>
      </c>
      <c r="C1611" s="1" t="str">
        <f>TEXT(TblMovi[[#This Row],[Data]],"aaaa")</f>
        <v>2024</v>
      </c>
      <c r="D1611" s="3" t="s">
        <v>21</v>
      </c>
      <c r="E1611" s="3" t="s">
        <v>394</v>
      </c>
      <c r="F1611" s="3">
        <v>6</v>
      </c>
    </row>
    <row r="1612" spans="1:6" x14ac:dyDescent="0.25">
      <c r="A1612" s="11">
        <v>45351</v>
      </c>
      <c r="B1612" s="11" t="str">
        <f>UPPER(TEXT(TblMovi[[#This Row],[Data]],"MMM"))</f>
        <v>FEV</v>
      </c>
      <c r="C1612" s="1" t="str">
        <f>TEXT(TblMovi[[#This Row],[Data]],"aaaa")</f>
        <v>2024</v>
      </c>
      <c r="D1612" s="1" t="s">
        <v>21</v>
      </c>
      <c r="E1612" s="1" t="s">
        <v>95</v>
      </c>
      <c r="F1612" s="1">
        <v>5</v>
      </c>
    </row>
    <row r="1613" spans="1:6" x14ac:dyDescent="0.25">
      <c r="A1613" s="11">
        <v>45351</v>
      </c>
      <c r="B1613" s="11" t="str">
        <f>UPPER(TEXT(TblMovi[[#This Row],[Data]],"MMM"))</f>
        <v>FEV</v>
      </c>
      <c r="C1613" s="1" t="str">
        <f>TEXT(TblMovi[[#This Row],[Data]],"aaaa")</f>
        <v>2024</v>
      </c>
      <c r="D1613" s="1" t="s">
        <v>21</v>
      </c>
      <c r="E1613" s="1" t="s">
        <v>169</v>
      </c>
      <c r="F1613" s="1">
        <v>2</v>
      </c>
    </row>
    <row r="1614" spans="1:6" x14ac:dyDescent="0.25">
      <c r="A1614" s="11">
        <v>45351</v>
      </c>
      <c r="B1614" s="11" t="str">
        <f>UPPER(TEXT(TblMovi[[#This Row],[Data]],"MMM"))</f>
        <v>FEV</v>
      </c>
      <c r="C1614" s="1" t="str">
        <f>TEXT(TblMovi[[#This Row],[Data]],"aaaa")</f>
        <v>2024</v>
      </c>
      <c r="D1614" s="1" t="s">
        <v>21</v>
      </c>
      <c r="E1614" s="1" t="s">
        <v>75</v>
      </c>
      <c r="F1614" s="1">
        <v>3</v>
      </c>
    </row>
    <row r="1615" spans="1:6" x14ac:dyDescent="0.25">
      <c r="A1615" s="11">
        <v>45351</v>
      </c>
      <c r="B1615" s="11" t="str">
        <f>UPPER(TEXT(TblMovi[[#This Row],[Data]],"MMM"))</f>
        <v>FEV</v>
      </c>
      <c r="C1615" s="1" t="str">
        <f>TEXT(TblMovi[[#This Row],[Data]],"aaaa")</f>
        <v>2024</v>
      </c>
      <c r="D1615" s="1" t="s">
        <v>21</v>
      </c>
      <c r="E1615" s="1" t="s">
        <v>93</v>
      </c>
      <c r="F1615" s="1">
        <v>1</v>
      </c>
    </row>
    <row r="1616" spans="1:6" x14ac:dyDescent="0.25">
      <c r="A1616" s="11">
        <v>45351</v>
      </c>
      <c r="B1616" s="11" t="str">
        <f>UPPER(TEXT(TblMovi[[#This Row],[Data]],"MMM"))</f>
        <v>FEV</v>
      </c>
      <c r="C1616" s="1" t="str">
        <f>TEXT(TblMovi[[#This Row],[Data]],"aaaa")</f>
        <v>2024</v>
      </c>
      <c r="D1616" s="1" t="s">
        <v>21</v>
      </c>
      <c r="E1616" s="1" t="s">
        <v>95</v>
      </c>
      <c r="F1616" s="1">
        <v>5</v>
      </c>
    </row>
    <row r="1617" spans="1:6" x14ac:dyDescent="0.25">
      <c r="A1617" s="11">
        <v>45351</v>
      </c>
      <c r="B1617" s="11" t="str">
        <f>UPPER(TEXT(TblMovi[[#This Row],[Data]],"MMM"))</f>
        <v>FEV</v>
      </c>
      <c r="C1617" s="1" t="str">
        <f>TEXT(TblMovi[[#This Row],[Data]],"aaaa")</f>
        <v>2024</v>
      </c>
      <c r="D1617" s="1" t="s">
        <v>21</v>
      </c>
      <c r="E1617" s="1" t="s">
        <v>74</v>
      </c>
      <c r="F1617" s="1">
        <v>1</v>
      </c>
    </row>
    <row r="1618" spans="1:6" x14ac:dyDescent="0.25">
      <c r="A1618" s="11">
        <v>45351</v>
      </c>
      <c r="B1618" s="11" t="str">
        <f>UPPER(TEXT(TblMovi[[#This Row],[Data]],"MMM"))</f>
        <v>FEV</v>
      </c>
      <c r="C1618" s="1" t="str">
        <f>TEXT(TblMovi[[#This Row],[Data]],"aaaa")</f>
        <v>2024</v>
      </c>
      <c r="D1618" s="1" t="s">
        <v>21</v>
      </c>
      <c r="E1618" s="1" t="s">
        <v>75</v>
      </c>
      <c r="F1618" s="1">
        <v>2</v>
      </c>
    </row>
    <row r="1619" spans="1:6" x14ac:dyDescent="0.25">
      <c r="A1619" s="11">
        <v>45351</v>
      </c>
      <c r="B1619" s="11" t="str">
        <f>UPPER(TEXT(TblMovi[[#This Row],[Data]],"MMM"))</f>
        <v>FEV</v>
      </c>
      <c r="C1619" s="1" t="str">
        <f>TEXT(TblMovi[[#This Row],[Data]],"aaaa")</f>
        <v>2024</v>
      </c>
      <c r="D1619" s="1" t="s">
        <v>21</v>
      </c>
      <c r="E1619" s="1" t="s">
        <v>347</v>
      </c>
      <c r="F1619" s="1">
        <v>1</v>
      </c>
    </row>
    <row r="1620" spans="1:6" x14ac:dyDescent="0.25">
      <c r="A1620" s="11">
        <v>45351</v>
      </c>
      <c r="B1620" s="11" t="str">
        <f>UPPER(TEXT(TblMovi[[#This Row],[Data]],"MMM"))</f>
        <v>FEV</v>
      </c>
      <c r="C1620" s="1" t="str">
        <f>TEXT(TblMovi[[#This Row],[Data]],"aaaa")</f>
        <v>2024</v>
      </c>
      <c r="D1620" s="1" t="s">
        <v>21</v>
      </c>
      <c r="E1620" s="1" t="s">
        <v>89</v>
      </c>
      <c r="F1620" s="1">
        <v>1</v>
      </c>
    </row>
    <row r="1621" spans="1:6" x14ac:dyDescent="0.25">
      <c r="A1621" s="11">
        <v>45351</v>
      </c>
      <c r="B1621" s="11" t="str">
        <f>UPPER(TEXT(TblMovi[[#This Row],[Data]],"MMM"))</f>
        <v>FEV</v>
      </c>
      <c r="C1621" s="1" t="str">
        <f>TEXT(TblMovi[[#This Row],[Data]],"aaaa")</f>
        <v>2024</v>
      </c>
      <c r="D1621" s="1" t="s">
        <v>21</v>
      </c>
      <c r="E1621" s="1" t="s">
        <v>9</v>
      </c>
      <c r="F1621" s="1">
        <v>1</v>
      </c>
    </row>
    <row r="1622" spans="1:6" x14ac:dyDescent="0.25">
      <c r="A1622" s="11">
        <v>45351</v>
      </c>
      <c r="B1622" s="11" t="str">
        <f>UPPER(TEXT(TblMovi[[#This Row],[Data]],"MMM"))</f>
        <v>FEV</v>
      </c>
      <c r="C1622" s="1" t="str">
        <f>TEXT(TblMovi[[#This Row],[Data]],"aaaa")</f>
        <v>2024</v>
      </c>
      <c r="D1622" s="1" t="s">
        <v>21</v>
      </c>
      <c r="E1622" s="1" t="s">
        <v>9</v>
      </c>
      <c r="F1622" s="1">
        <v>1</v>
      </c>
    </row>
    <row r="1623" spans="1:6" x14ac:dyDescent="0.25">
      <c r="A1623" s="11">
        <v>45351</v>
      </c>
      <c r="B1623" s="11" t="str">
        <f>UPPER(TEXT(TblMovi[[#This Row],[Data]],"MMM"))</f>
        <v>FEV</v>
      </c>
      <c r="C1623" s="1" t="str">
        <f>TEXT(TblMovi[[#This Row],[Data]],"aaaa")</f>
        <v>2024</v>
      </c>
      <c r="D1623" s="1" t="s">
        <v>21</v>
      </c>
      <c r="E1623" s="1" t="s">
        <v>394</v>
      </c>
      <c r="F1623" s="1">
        <v>2</v>
      </c>
    </row>
    <row r="1624" spans="1:6" x14ac:dyDescent="0.25">
      <c r="A1624" s="11">
        <v>45351</v>
      </c>
      <c r="B1624" s="11" t="str">
        <f>UPPER(TEXT(TblMovi[[#This Row],[Data]],"MMM"))</f>
        <v>FEV</v>
      </c>
      <c r="C1624" s="1" t="str">
        <f>TEXT(TblMovi[[#This Row],[Data]],"aaaa")</f>
        <v>2024</v>
      </c>
      <c r="D1624" s="1" t="s">
        <v>21</v>
      </c>
      <c r="E1624" s="1" t="s">
        <v>93</v>
      </c>
      <c r="F1624" s="1">
        <v>2</v>
      </c>
    </row>
    <row r="1625" spans="1:6" x14ac:dyDescent="0.25">
      <c r="A1625" s="11">
        <v>45351</v>
      </c>
      <c r="B1625" s="11" t="str">
        <f>UPPER(TEXT(TblMovi[[#This Row],[Data]],"MMM"))</f>
        <v>FEV</v>
      </c>
      <c r="C1625" s="1" t="str">
        <f>TEXT(TblMovi[[#This Row],[Data]],"aaaa")</f>
        <v>2024</v>
      </c>
      <c r="D1625" s="1" t="s">
        <v>21</v>
      </c>
      <c r="E1625" s="1" t="s">
        <v>392</v>
      </c>
      <c r="F1625" s="1">
        <v>1</v>
      </c>
    </row>
    <row r="1626" spans="1:6" x14ac:dyDescent="0.25">
      <c r="A1626" s="11">
        <v>45351</v>
      </c>
      <c r="B1626" s="11" t="str">
        <f>UPPER(TEXT(TblMovi[[#This Row],[Data]],"MMM"))</f>
        <v>FEV</v>
      </c>
      <c r="C1626" s="1" t="str">
        <f>TEXT(TblMovi[[#This Row],[Data]],"aaaa")</f>
        <v>2024</v>
      </c>
      <c r="D1626" s="1" t="s">
        <v>21</v>
      </c>
      <c r="E1626" s="1" t="s">
        <v>14</v>
      </c>
      <c r="F1626" s="1">
        <v>2</v>
      </c>
    </row>
    <row r="1627" spans="1:6" x14ac:dyDescent="0.25">
      <c r="A1627" s="11">
        <v>45352</v>
      </c>
      <c r="B1627" s="11" t="str">
        <f>UPPER(TEXT(TblMovi[[#This Row],[Data]],"MMM"))</f>
        <v>MAR</v>
      </c>
      <c r="C1627" s="1" t="str">
        <f>TEXT(TblMovi[[#This Row],[Data]],"aaaa")</f>
        <v>2024</v>
      </c>
      <c r="D1627" s="1" t="s">
        <v>21</v>
      </c>
      <c r="E1627" s="1" t="s">
        <v>9</v>
      </c>
      <c r="F1627" s="1">
        <v>1</v>
      </c>
    </row>
    <row r="1628" spans="1:6" x14ac:dyDescent="0.25">
      <c r="A1628" s="11">
        <v>45352</v>
      </c>
      <c r="B1628" s="11" t="str">
        <f>UPPER(TEXT(TblMovi[[#This Row],[Data]],"MMM"))</f>
        <v>MAR</v>
      </c>
      <c r="C1628" s="1" t="str">
        <f>TEXT(TblMovi[[#This Row],[Data]],"aaaa")</f>
        <v>2024</v>
      </c>
      <c r="D1628" s="1" t="s">
        <v>21</v>
      </c>
      <c r="E1628" s="1" t="s">
        <v>85</v>
      </c>
      <c r="F1628" s="1">
        <v>1</v>
      </c>
    </row>
    <row r="1629" spans="1:6" x14ac:dyDescent="0.25">
      <c r="A1629" s="11">
        <v>45352</v>
      </c>
      <c r="B1629" s="11" t="str">
        <f>UPPER(TEXT(TblMovi[[#This Row],[Data]],"MMM"))</f>
        <v>MAR</v>
      </c>
      <c r="C1629" s="1" t="str">
        <f>TEXT(TblMovi[[#This Row],[Data]],"aaaa")</f>
        <v>2024</v>
      </c>
      <c r="D1629" s="1" t="s">
        <v>21</v>
      </c>
      <c r="E1629" s="1" t="s">
        <v>94</v>
      </c>
      <c r="F1629" s="1">
        <v>1</v>
      </c>
    </row>
    <row r="1630" spans="1:6" x14ac:dyDescent="0.25">
      <c r="A1630" s="11">
        <v>45352</v>
      </c>
      <c r="B1630" s="11" t="str">
        <f>UPPER(TEXT(TblMovi[[#This Row],[Data]],"MMM"))</f>
        <v>MAR</v>
      </c>
      <c r="C1630" s="1" t="str">
        <f>TEXT(TblMovi[[#This Row],[Data]],"aaaa")</f>
        <v>2024</v>
      </c>
      <c r="D1630" s="1" t="s">
        <v>21</v>
      </c>
      <c r="E1630" s="1" t="s">
        <v>9</v>
      </c>
      <c r="F1630" s="1">
        <v>1</v>
      </c>
    </row>
    <row r="1631" spans="1:6" x14ac:dyDescent="0.25">
      <c r="A1631" s="11">
        <v>45352</v>
      </c>
      <c r="B1631" s="11" t="str">
        <f>UPPER(TEXT(TblMovi[[#This Row],[Data]],"MMM"))</f>
        <v>MAR</v>
      </c>
      <c r="C1631" s="1" t="str">
        <f>TEXT(TblMovi[[#This Row],[Data]],"aaaa")</f>
        <v>2024</v>
      </c>
      <c r="D1631" s="1" t="s">
        <v>21</v>
      </c>
      <c r="E1631" s="1" t="s">
        <v>14</v>
      </c>
      <c r="F1631" s="1">
        <v>2</v>
      </c>
    </row>
    <row r="1632" spans="1:6" x14ac:dyDescent="0.25">
      <c r="A1632" s="11">
        <v>45352</v>
      </c>
      <c r="B1632" s="11" t="str">
        <f>UPPER(TEXT(TblMovi[[#This Row],[Data]],"MMM"))</f>
        <v>MAR</v>
      </c>
      <c r="C1632" s="1" t="str">
        <f>TEXT(TblMovi[[#This Row],[Data]],"aaaa")</f>
        <v>2024</v>
      </c>
      <c r="D1632" s="1" t="s">
        <v>21</v>
      </c>
      <c r="E1632" s="1" t="s">
        <v>0</v>
      </c>
      <c r="F1632" s="1">
        <v>1</v>
      </c>
    </row>
    <row r="1633" spans="1:6" x14ac:dyDescent="0.25">
      <c r="A1633" s="11">
        <v>45352</v>
      </c>
      <c r="B1633" s="11" t="str">
        <f>UPPER(TEXT(TblMovi[[#This Row],[Data]],"MMM"))</f>
        <v>MAR</v>
      </c>
      <c r="C1633" s="1" t="str">
        <f>TEXT(TblMovi[[#This Row],[Data]],"aaaa")</f>
        <v>2024</v>
      </c>
      <c r="D1633" s="1" t="s">
        <v>21</v>
      </c>
      <c r="E1633" s="1" t="s">
        <v>79</v>
      </c>
      <c r="F1633" s="1">
        <v>1</v>
      </c>
    </row>
    <row r="1634" spans="1:6" x14ac:dyDescent="0.25">
      <c r="A1634" s="11">
        <v>45352</v>
      </c>
      <c r="B1634" s="11" t="str">
        <f>UPPER(TEXT(TblMovi[[#This Row],[Data]],"MMM"))</f>
        <v>MAR</v>
      </c>
      <c r="C1634" s="1" t="str">
        <f>TEXT(TblMovi[[#This Row],[Data]],"aaaa")</f>
        <v>2024</v>
      </c>
      <c r="D1634" s="1" t="s">
        <v>21</v>
      </c>
      <c r="E1634" s="1" t="s">
        <v>9</v>
      </c>
      <c r="F1634" s="1">
        <v>2</v>
      </c>
    </row>
    <row r="1635" spans="1:6" x14ac:dyDescent="0.25">
      <c r="A1635" s="11">
        <v>45352</v>
      </c>
      <c r="B1635" s="11" t="str">
        <f>UPPER(TEXT(TblMovi[[#This Row],[Data]],"MMM"))</f>
        <v>MAR</v>
      </c>
      <c r="C1635" s="1" t="str">
        <f>TEXT(TblMovi[[#This Row],[Data]],"aaaa")</f>
        <v>2024</v>
      </c>
      <c r="D1635" s="1" t="s">
        <v>21</v>
      </c>
      <c r="E1635" s="1" t="s">
        <v>75</v>
      </c>
      <c r="F1635" s="1">
        <v>3</v>
      </c>
    </row>
    <row r="1636" spans="1:6" x14ac:dyDescent="0.25">
      <c r="A1636" s="11">
        <v>45352</v>
      </c>
      <c r="B1636" s="11" t="str">
        <f>UPPER(TEXT(TblMovi[[#This Row],[Data]],"MMM"))</f>
        <v>MAR</v>
      </c>
      <c r="C1636" s="1" t="str">
        <f>TEXT(TblMovi[[#This Row],[Data]],"aaaa")</f>
        <v>2024</v>
      </c>
      <c r="D1636" s="1" t="s">
        <v>21</v>
      </c>
      <c r="E1636" s="1" t="s">
        <v>74</v>
      </c>
      <c r="F1636" s="1">
        <v>2</v>
      </c>
    </row>
    <row r="1637" spans="1:6" x14ac:dyDescent="0.25">
      <c r="A1637" s="11">
        <v>45352</v>
      </c>
      <c r="B1637" s="11" t="str">
        <f>UPPER(TEXT(TblMovi[[#This Row],[Data]],"MMM"))</f>
        <v>MAR</v>
      </c>
      <c r="C1637" s="1" t="str">
        <f>TEXT(TblMovi[[#This Row],[Data]],"aaaa")</f>
        <v>2024</v>
      </c>
      <c r="D1637" s="1" t="s">
        <v>21</v>
      </c>
      <c r="E1637" s="1" t="s">
        <v>2</v>
      </c>
      <c r="F1637" s="1">
        <v>1</v>
      </c>
    </row>
    <row r="1638" spans="1:6" x14ac:dyDescent="0.25">
      <c r="A1638" s="11">
        <v>45352</v>
      </c>
      <c r="B1638" s="11" t="str">
        <f>UPPER(TEXT(TblMovi[[#This Row],[Data]],"MMM"))</f>
        <v>MAR</v>
      </c>
      <c r="C1638" s="1" t="str">
        <f>TEXT(TblMovi[[#This Row],[Data]],"aaaa")</f>
        <v>2024</v>
      </c>
      <c r="D1638" s="1" t="s">
        <v>21</v>
      </c>
      <c r="E1638" s="1" t="s">
        <v>14</v>
      </c>
      <c r="F1638" s="1">
        <v>1</v>
      </c>
    </row>
    <row r="1639" spans="1:6" x14ac:dyDescent="0.25">
      <c r="A1639" s="11">
        <v>45352</v>
      </c>
      <c r="B1639" s="11" t="str">
        <f>UPPER(TEXT(TblMovi[[#This Row],[Data]],"MMM"))</f>
        <v>MAR</v>
      </c>
      <c r="C1639" s="1" t="str">
        <f>TEXT(TblMovi[[#This Row],[Data]],"aaaa")</f>
        <v>2024</v>
      </c>
      <c r="D1639" s="1" t="s">
        <v>21</v>
      </c>
      <c r="E1639" s="1" t="s">
        <v>27</v>
      </c>
      <c r="F1639" s="1">
        <v>1</v>
      </c>
    </row>
    <row r="1640" spans="1:6" x14ac:dyDescent="0.25">
      <c r="A1640" s="11">
        <v>45352</v>
      </c>
      <c r="B1640" s="11" t="str">
        <f>UPPER(TEXT(TblMovi[[#This Row],[Data]],"MMM"))</f>
        <v>MAR</v>
      </c>
      <c r="C1640" s="1" t="str">
        <f>TEXT(TblMovi[[#This Row],[Data]],"aaaa")</f>
        <v>2024</v>
      </c>
      <c r="D1640" s="1" t="s">
        <v>21</v>
      </c>
      <c r="E1640" s="1" t="s">
        <v>330</v>
      </c>
      <c r="F1640" s="1">
        <v>1</v>
      </c>
    </row>
    <row r="1641" spans="1:6" x14ac:dyDescent="0.25">
      <c r="A1641" s="11">
        <v>45352</v>
      </c>
      <c r="B1641" s="11" t="str">
        <f>UPPER(TEXT(TblMovi[[#This Row],[Data]],"MMM"))</f>
        <v>MAR</v>
      </c>
      <c r="C1641" s="1" t="str">
        <f>TEXT(TblMovi[[#This Row],[Data]],"aaaa")</f>
        <v>2024</v>
      </c>
      <c r="D1641" s="1" t="s">
        <v>21</v>
      </c>
      <c r="E1641" s="1" t="s">
        <v>330</v>
      </c>
      <c r="F1641" s="1">
        <v>1</v>
      </c>
    </row>
    <row r="1642" spans="1:6" x14ac:dyDescent="0.25">
      <c r="A1642" s="11">
        <v>45352</v>
      </c>
      <c r="B1642" s="11" t="str">
        <f>UPPER(TEXT(TblMovi[[#This Row],[Data]],"MMM"))</f>
        <v>MAR</v>
      </c>
      <c r="C1642" s="1" t="str">
        <f>TEXT(TblMovi[[#This Row],[Data]],"aaaa")</f>
        <v>2024</v>
      </c>
      <c r="D1642" s="1" t="s">
        <v>21</v>
      </c>
      <c r="E1642" s="1" t="s">
        <v>330</v>
      </c>
      <c r="F1642" s="1">
        <v>1</v>
      </c>
    </row>
    <row r="1643" spans="1:6" x14ac:dyDescent="0.25">
      <c r="A1643" s="11">
        <v>45352</v>
      </c>
      <c r="B1643" s="11" t="str">
        <f>UPPER(TEXT(TblMovi[[#This Row],[Data]],"MMM"))</f>
        <v>MAR</v>
      </c>
      <c r="C1643" s="1" t="str">
        <f>TEXT(TblMovi[[#This Row],[Data]],"aaaa")</f>
        <v>2024</v>
      </c>
      <c r="D1643" s="1" t="s">
        <v>21</v>
      </c>
      <c r="E1643" s="1" t="s">
        <v>330</v>
      </c>
      <c r="F1643" s="1">
        <v>1</v>
      </c>
    </row>
    <row r="1644" spans="1:6" x14ac:dyDescent="0.25">
      <c r="A1644" s="11">
        <v>45352</v>
      </c>
      <c r="B1644" s="11" t="str">
        <f>UPPER(TEXT(TblMovi[[#This Row],[Data]],"MMM"))</f>
        <v>MAR</v>
      </c>
      <c r="C1644" s="1" t="str">
        <f>TEXT(TblMovi[[#This Row],[Data]],"aaaa")</f>
        <v>2024</v>
      </c>
      <c r="D1644" s="1" t="s">
        <v>21</v>
      </c>
      <c r="E1644" s="1" t="s">
        <v>93</v>
      </c>
      <c r="F1644" s="1">
        <v>1</v>
      </c>
    </row>
    <row r="1645" spans="1:6" x14ac:dyDescent="0.25">
      <c r="A1645" s="11">
        <v>45352</v>
      </c>
      <c r="B1645" s="11" t="str">
        <f>UPPER(TEXT(TblMovi[[#This Row],[Data]],"MMM"))</f>
        <v>MAR</v>
      </c>
      <c r="C1645" s="1" t="str">
        <f>TEXT(TblMovi[[#This Row],[Data]],"aaaa")</f>
        <v>2024</v>
      </c>
      <c r="D1645" s="1" t="s">
        <v>21</v>
      </c>
      <c r="E1645" s="1" t="s">
        <v>394</v>
      </c>
      <c r="F1645" s="1">
        <v>4</v>
      </c>
    </row>
    <row r="1646" spans="1:6" x14ac:dyDescent="0.25">
      <c r="A1646" s="11">
        <v>45352</v>
      </c>
      <c r="B1646" s="11" t="str">
        <f>UPPER(TEXT(TblMovi[[#This Row],[Data]],"MMM"))</f>
        <v>MAR</v>
      </c>
      <c r="C1646" s="1" t="str">
        <f>TEXT(TblMovi[[#This Row],[Data]],"aaaa")</f>
        <v>2024</v>
      </c>
      <c r="D1646" s="1" t="s">
        <v>21</v>
      </c>
      <c r="E1646" s="1" t="s">
        <v>330</v>
      </c>
      <c r="F1646" s="1">
        <v>1</v>
      </c>
    </row>
    <row r="1647" spans="1:6" x14ac:dyDescent="0.25">
      <c r="A1647" s="11">
        <v>45352</v>
      </c>
      <c r="B1647" s="11" t="str">
        <f>UPPER(TEXT(TblMovi[[#This Row],[Data]],"MMM"))</f>
        <v>MAR</v>
      </c>
      <c r="C1647" s="1" t="str">
        <f>TEXT(TblMovi[[#This Row],[Data]],"aaaa")</f>
        <v>2024</v>
      </c>
      <c r="D1647" s="1" t="s">
        <v>21</v>
      </c>
      <c r="E1647" s="1" t="s">
        <v>9</v>
      </c>
      <c r="F1647" s="1">
        <v>1</v>
      </c>
    </row>
    <row r="1648" spans="1:6" x14ac:dyDescent="0.25">
      <c r="A1648" s="11">
        <v>45352</v>
      </c>
      <c r="B1648" s="11" t="str">
        <f>UPPER(TEXT(TblMovi[[#This Row],[Data]],"MMM"))</f>
        <v>MAR</v>
      </c>
      <c r="C1648" s="1" t="str">
        <f>TEXT(TblMovi[[#This Row],[Data]],"aaaa")</f>
        <v>2024</v>
      </c>
      <c r="D1648" s="1" t="s">
        <v>21</v>
      </c>
      <c r="E1648" s="1" t="s">
        <v>387</v>
      </c>
      <c r="F1648" s="1">
        <v>1</v>
      </c>
    </row>
    <row r="1649" spans="1:6" x14ac:dyDescent="0.25">
      <c r="A1649" s="11">
        <v>45352</v>
      </c>
      <c r="B1649" s="11" t="str">
        <f>UPPER(TEXT(TblMovi[[#This Row],[Data]],"MMM"))</f>
        <v>MAR</v>
      </c>
      <c r="C1649" s="1" t="str">
        <f>TEXT(TblMovi[[#This Row],[Data]],"aaaa")</f>
        <v>2024</v>
      </c>
      <c r="D1649" s="1" t="s">
        <v>21</v>
      </c>
      <c r="E1649" s="1" t="s">
        <v>74</v>
      </c>
      <c r="F1649" s="1">
        <v>4</v>
      </c>
    </row>
    <row r="1650" spans="1:6" x14ac:dyDescent="0.25">
      <c r="A1650" s="11">
        <v>45353</v>
      </c>
      <c r="B1650" s="11" t="str">
        <f>UPPER(TEXT(TblMovi[[#This Row],[Data]],"MMM"))</f>
        <v>MAR</v>
      </c>
      <c r="C1650" s="1" t="str">
        <f>TEXT(TblMovi[[#This Row],[Data]],"aaaa")</f>
        <v>2024</v>
      </c>
      <c r="D1650" s="1" t="s">
        <v>21</v>
      </c>
      <c r="E1650" s="1" t="s">
        <v>9</v>
      </c>
      <c r="F1650" s="1">
        <v>1</v>
      </c>
    </row>
    <row r="1651" spans="1:6" x14ac:dyDescent="0.25">
      <c r="A1651" s="11">
        <v>45353</v>
      </c>
      <c r="B1651" s="11" t="str">
        <f>UPPER(TEXT(TblMovi[[#This Row],[Data]],"MMM"))</f>
        <v>MAR</v>
      </c>
      <c r="C1651" s="1" t="str">
        <f>TEXT(TblMovi[[#This Row],[Data]],"aaaa")</f>
        <v>2024</v>
      </c>
      <c r="D1651" s="1" t="s">
        <v>21</v>
      </c>
      <c r="E1651" s="1" t="s">
        <v>27</v>
      </c>
      <c r="F1651" s="1">
        <v>1</v>
      </c>
    </row>
    <row r="1652" spans="1:6" x14ac:dyDescent="0.25">
      <c r="A1652" s="11">
        <v>45353</v>
      </c>
      <c r="B1652" s="11" t="str">
        <f>UPPER(TEXT(TblMovi[[#This Row],[Data]],"MMM"))</f>
        <v>MAR</v>
      </c>
      <c r="C1652" s="1" t="str">
        <f>TEXT(TblMovi[[#This Row],[Data]],"aaaa")</f>
        <v>2024</v>
      </c>
      <c r="D1652" s="1" t="s">
        <v>21</v>
      </c>
      <c r="E1652" s="1" t="s">
        <v>330</v>
      </c>
      <c r="F1652" s="1">
        <v>1</v>
      </c>
    </row>
    <row r="1653" spans="1:6" x14ac:dyDescent="0.25">
      <c r="A1653" s="11">
        <v>45353</v>
      </c>
      <c r="B1653" s="11" t="str">
        <f>UPPER(TEXT(TblMovi[[#This Row],[Data]],"MMM"))</f>
        <v>MAR</v>
      </c>
      <c r="C1653" s="1" t="str">
        <f>TEXT(TblMovi[[#This Row],[Data]],"aaaa")</f>
        <v>2024</v>
      </c>
      <c r="D1653" s="1" t="s">
        <v>21</v>
      </c>
      <c r="E1653" s="1" t="s">
        <v>9</v>
      </c>
      <c r="F1653" s="1">
        <v>1</v>
      </c>
    </row>
    <row r="1654" spans="1:6" x14ac:dyDescent="0.25">
      <c r="A1654" s="11">
        <v>45353</v>
      </c>
      <c r="B1654" s="11" t="str">
        <f>UPPER(TEXT(TblMovi[[#This Row],[Data]],"MMM"))</f>
        <v>MAR</v>
      </c>
      <c r="C1654" s="1" t="str">
        <f>TEXT(TblMovi[[#This Row],[Data]],"aaaa")</f>
        <v>2024</v>
      </c>
      <c r="D1654" s="1" t="s">
        <v>21</v>
      </c>
      <c r="E1654" s="1" t="s">
        <v>330</v>
      </c>
      <c r="F1654" s="1">
        <v>1</v>
      </c>
    </row>
    <row r="1655" spans="1:6" x14ac:dyDescent="0.25">
      <c r="A1655" s="11">
        <v>45355</v>
      </c>
      <c r="B1655" s="11" t="str">
        <f>UPPER(TEXT(TblMovi[[#This Row],[Data]],"MMM"))</f>
        <v>MAR</v>
      </c>
      <c r="C1655" s="1" t="str">
        <f>TEXT(TblMovi[[#This Row],[Data]],"aaaa")</f>
        <v>2024</v>
      </c>
      <c r="D1655" s="1" t="s">
        <v>21</v>
      </c>
      <c r="E1655" s="1" t="s">
        <v>75</v>
      </c>
      <c r="F1655" s="1">
        <v>10</v>
      </c>
    </row>
    <row r="1656" spans="1:6" x14ac:dyDescent="0.25">
      <c r="A1656" s="11">
        <v>45355</v>
      </c>
      <c r="B1656" s="11" t="str">
        <f>UPPER(TEXT(TblMovi[[#This Row],[Data]],"MMM"))</f>
        <v>MAR</v>
      </c>
      <c r="C1656" s="1" t="str">
        <f>TEXT(TblMovi[[#This Row],[Data]],"aaaa")</f>
        <v>2024</v>
      </c>
      <c r="D1656" s="1" t="s">
        <v>21</v>
      </c>
      <c r="E1656" s="1" t="s">
        <v>74</v>
      </c>
      <c r="F1656" s="1">
        <v>10</v>
      </c>
    </row>
    <row r="1657" spans="1:6" x14ac:dyDescent="0.25">
      <c r="A1657" s="11">
        <v>45355</v>
      </c>
      <c r="B1657" s="11" t="str">
        <f>UPPER(TEXT(TblMovi[[#This Row],[Data]],"MMM"))</f>
        <v>MAR</v>
      </c>
      <c r="C1657" s="1" t="str">
        <f>TEXT(TblMovi[[#This Row],[Data]],"aaaa")</f>
        <v>2024</v>
      </c>
      <c r="D1657" s="1" t="s">
        <v>21</v>
      </c>
      <c r="E1657" s="1" t="s">
        <v>400</v>
      </c>
      <c r="F1657" s="1">
        <v>1</v>
      </c>
    </row>
    <row r="1658" spans="1:6" x14ac:dyDescent="0.25">
      <c r="A1658" s="11">
        <v>45355</v>
      </c>
      <c r="B1658" s="11" t="str">
        <f>UPPER(TEXT(TblMovi[[#This Row],[Data]],"MMM"))</f>
        <v>MAR</v>
      </c>
      <c r="C1658" s="1" t="str">
        <f>TEXT(TblMovi[[#This Row],[Data]],"aaaa")</f>
        <v>2024</v>
      </c>
      <c r="D1658" s="1" t="s">
        <v>21</v>
      </c>
      <c r="E1658" s="1" t="s">
        <v>9</v>
      </c>
      <c r="F1658" s="1">
        <v>1</v>
      </c>
    </row>
    <row r="1659" spans="1:6" x14ac:dyDescent="0.25">
      <c r="A1659" s="11">
        <v>45355</v>
      </c>
      <c r="B1659" s="11" t="str">
        <f>UPPER(TEXT(TblMovi[[#This Row],[Data]],"MMM"))</f>
        <v>MAR</v>
      </c>
      <c r="C1659" s="1" t="str">
        <f>TEXT(TblMovi[[#This Row],[Data]],"aaaa")</f>
        <v>2024</v>
      </c>
      <c r="D1659" s="1" t="s">
        <v>21</v>
      </c>
      <c r="E1659" s="1" t="s">
        <v>89</v>
      </c>
      <c r="F1659" s="1">
        <v>2</v>
      </c>
    </row>
    <row r="1660" spans="1:6" x14ac:dyDescent="0.25">
      <c r="A1660" s="11">
        <v>45355</v>
      </c>
      <c r="B1660" s="11" t="str">
        <f>UPPER(TEXT(TblMovi[[#This Row],[Data]],"MMM"))</f>
        <v>MAR</v>
      </c>
      <c r="C1660" s="1" t="str">
        <f>TEXT(TblMovi[[#This Row],[Data]],"aaaa")</f>
        <v>2024</v>
      </c>
      <c r="D1660" s="1" t="s">
        <v>21</v>
      </c>
      <c r="E1660" s="1" t="s">
        <v>0</v>
      </c>
      <c r="F1660" s="1">
        <v>3</v>
      </c>
    </row>
    <row r="1661" spans="1:6" x14ac:dyDescent="0.25">
      <c r="A1661" s="11">
        <v>45355</v>
      </c>
      <c r="B1661" s="11" t="str">
        <f>UPPER(TEXT(TblMovi[[#This Row],[Data]],"MMM"))</f>
        <v>MAR</v>
      </c>
      <c r="C1661" s="1" t="str">
        <f>TEXT(TblMovi[[#This Row],[Data]],"aaaa")</f>
        <v>2024</v>
      </c>
      <c r="D1661" s="1" t="s">
        <v>21</v>
      </c>
      <c r="E1661" s="1" t="s">
        <v>85</v>
      </c>
      <c r="F1661" s="1">
        <v>1</v>
      </c>
    </row>
    <row r="1662" spans="1:6" x14ac:dyDescent="0.25">
      <c r="A1662" s="11">
        <v>45355</v>
      </c>
      <c r="B1662" s="11" t="str">
        <f>UPPER(TEXT(TblMovi[[#This Row],[Data]],"MMM"))</f>
        <v>MAR</v>
      </c>
      <c r="C1662" s="1" t="str">
        <f>TEXT(TblMovi[[#This Row],[Data]],"aaaa")</f>
        <v>2024</v>
      </c>
      <c r="D1662" s="1" t="s">
        <v>21</v>
      </c>
      <c r="E1662" s="1" t="s">
        <v>93</v>
      </c>
      <c r="F1662" s="1">
        <v>1</v>
      </c>
    </row>
    <row r="1663" spans="1:6" x14ac:dyDescent="0.25">
      <c r="A1663" s="11">
        <v>45355</v>
      </c>
      <c r="B1663" s="11" t="str">
        <f>UPPER(TEXT(TblMovi[[#This Row],[Data]],"MMM"))</f>
        <v>MAR</v>
      </c>
      <c r="C1663" s="1" t="str">
        <f>TEXT(TblMovi[[#This Row],[Data]],"aaaa")</f>
        <v>2024</v>
      </c>
      <c r="D1663" s="1" t="s">
        <v>21</v>
      </c>
      <c r="E1663" s="1" t="s">
        <v>343</v>
      </c>
      <c r="F1663" s="1">
        <v>1</v>
      </c>
    </row>
    <row r="1664" spans="1:6" x14ac:dyDescent="0.25">
      <c r="A1664" s="11">
        <v>45355</v>
      </c>
      <c r="B1664" s="11" t="str">
        <f>UPPER(TEXT(TblMovi[[#This Row],[Data]],"MMM"))</f>
        <v>MAR</v>
      </c>
      <c r="C1664" s="1" t="str">
        <f>TEXT(TblMovi[[#This Row],[Data]],"aaaa")</f>
        <v>2024</v>
      </c>
      <c r="D1664" s="1" t="s">
        <v>21</v>
      </c>
      <c r="E1664" s="1" t="s">
        <v>367</v>
      </c>
      <c r="F1664" s="1">
        <v>1</v>
      </c>
    </row>
    <row r="1665" spans="1:6" x14ac:dyDescent="0.25">
      <c r="A1665" s="11">
        <v>45355</v>
      </c>
      <c r="B1665" s="11" t="str">
        <f>UPPER(TEXT(TblMovi[[#This Row],[Data]],"MMM"))</f>
        <v>MAR</v>
      </c>
      <c r="C1665" s="1" t="str">
        <f>TEXT(TblMovi[[#This Row],[Data]],"aaaa")</f>
        <v>2024</v>
      </c>
      <c r="D1665" s="1" t="s">
        <v>21</v>
      </c>
      <c r="E1665" s="1" t="s">
        <v>9</v>
      </c>
      <c r="F1665" s="1">
        <v>1</v>
      </c>
    </row>
    <row r="1666" spans="1:6" x14ac:dyDescent="0.25">
      <c r="A1666" s="11">
        <v>45355</v>
      </c>
      <c r="B1666" s="11" t="str">
        <f>UPPER(TEXT(TblMovi[[#This Row],[Data]],"MMM"))</f>
        <v>MAR</v>
      </c>
      <c r="C1666" s="1" t="str">
        <f>TEXT(TblMovi[[#This Row],[Data]],"aaaa")</f>
        <v>2024</v>
      </c>
      <c r="D1666" s="1" t="s">
        <v>21</v>
      </c>
      <c r="E1666" s="1" t="s">
        <v>352</v>
      </c>
      <c r="F1666" s="1">
        <v>2</v>
      </c>
    </row>
    <row r="1667" spans="1:6" x14ac:dyDescent="0.25">
      <c r="A1667" s="11">
        <v>45355</v>
      </c>
      <c r="B1667" s="11" t="str">
        <f>UPPER(TEXT(TblMovi[[#This Row],[Data]],"MMM"))</f>
        <v>MAR</v>
      </c>
      <c r="C1667" s="1" t="str">
        <f>TEXT(TblMovi[[#This Row],[Data]],"aaaa")</f>
        <v>2024</v>
      </c>
      <c r="D1667" s="1" t="s">
        <v>21</v>
      </c>
      <c r="E1667" s="1" t="s">
        <v>394</v>
      </c>
      <c r="F1667" s="1">
        <v>1</v>
      </c>
    </row>
    <row r="1668" spans="1:6" x14ac:dyDescent="0.25">
      <c r="A1668" s="11">
        <v>45355</v>
      </c>
      <c r="B1668" s="11" t="str">
        <f>UPPER(TEXT(TblMovi[[#This Row],[Data]],"MMM"))</f>
        <v>MAR</v>
      </c>
      <c r="C1668" s="1" t="str">
        <f>TEXT(TblMovi[[#This Row],[Data]],"aaaa")</f>
        <v>2024</v>
      </c>
      <c r="D1668" s="1" t="s">
        <v>21</v>
      </c>
      <c r="E1668" s="1" t="s">
        <v>330</v>
      </c>
      <c r="F1668" s="1">
        <v>1</v>
      </c>
    </row>
    <row r="1669" spans="1:6" x14ac:dyDescent="0.25">
      <c r="A1669" s="11">
        <v>45355</v>
      </c>
      <c r="B1669" s="11" t="str">
        <f>UPPER(TEXT(TblMovi[[#This Row],[Data]],"MMM"))</f>
        <v>MAR</v>
      </c>
      <c r="C1669" s="1" t="str">
        <f>TEXT(TblMovi[[#This Row],[Data]],"aaaa")</f>
        <v>2024</v>
      </c>
      <c r="D1669" s="1" t="s">
        <v>21</v>
      </c>
      <c r="E1669" s="1" t="s">
        <v>75</v>
      </c>
      <c r="F1669" s="1">
        <v>4</v>
      </c>
    </row>
    <row r="1670" spans="1:6" x14ac:dyDescent="0.25">
      <c r="A1670" s="11">
        <v>45355</v>
      </c>
      <c r="B1670" s="11" t="str">
        <f>UPPER(TEXT(TblMovi[[#This Row],[Data]],"MMM"))</f>
        <v>MAR</v>
      </c>
      <c r="C1670" s="1" t="str">
        <f>TEXT(TblMovi[[#This Row],[Data]],"aaaa")</f>
        <v>2024</v>
      </c>
      <c r="D1670" s="1" t="s">
        <v>21</v>
      </c>
      <c r="E1670" s="1" t="s">
        <v>74</v>
      </c>
      <c r="F1670" s="1">
        <v>4</v>
      </c>
    </row>
    <row r="1671" spans="1:6" x14ac:dyDescent="0.25">
      <c r="A1671" s="11">
        <v>45355</v>
      </c>
      <c r="B1671" s="11" t="str">
        <f>UPPER(TEXT(TblMovi[[#This Row],[Data]],"MMM"))</f>
        <v>MAR</v>
      </c>
      <c r="C1671" s="1" t="str">
        <f>TEXT(TblMovi[[#This Row],[Data]],"aaaa")</f>
        <v>2024</v>
      </c>
      <c r="D1671" s="1" t="s">
        <v>21</v>
      </c>
      <c r="E1671" s="1" t="s">
        <v>14</v>
      </c>
      <c r="F1671" s="1">
        <v>2</v>
      </c>
    </row>
    <row r="1672" spans="1:6" x14ac:dyDescent="0.25">
      <c r="A1672" s="11">
        <v>45355</v>
      </c>
      <c r="B1672" s="11" t="str">
        <f>UPPER(TEXT(TblMovi[[#This Row],[Data]],"MMM"))</f>
        <v>MAR</v>
      </c>
      <c r="C1672" s="1" t="str">
        <f>TEXT(TblMovi[[#This Row],[Data]],"aaaa")</f>
        <v>2024</v>
      </c>
      <c r="D1672" s="1" t="s">
        <v>20</v>
      </c>
      <c r="E1672" s="1" t="s">
        <v>85</v>
      </c>
      <c r="F1672" s="1">
        <v>3</v>
      </c>
    </row>
    <row r="1673" spans="1:6" x14ac:dyDescent="0.25">
      <c r="A1673" s="11">
        <v>45355</v>
      </c>
      <c r="B1673" s="11" t="str">
        <f>UPPER(TEXT(TblMovi[[#This Row],[Data]],"MMM"))</f>
        <v>MAR</v>
      </c>
      <c r="C1673" s="1" t="str">
        <f>TEXT(TblMovi[[#This Row],[Data]],"aaaa")</f>
        <v>2024</v>
      </c>
      <c r="D1673" s="1" t="s">
        <v>20</v>
      </c>
      <c r="E1673" s="1" t="s">
        <v>1</v>
      </c>
      <c r="F1673" s="1">
        <v>10</v>
      </c>
    </row>
    <row r="1674" spans="1:6" x14ac:dyDescent="0.25">
      <c r="A1674" s="11">
        <v>45356</v>
      </c>
      <c r="B1674" s="11" t="str">
        <f>UPPER(TEXT(TblMovi[[#This Row],[Data]],"MMM"))</f>
        <v>MAR</v>
      </c>
      <c r="C1674" s="1" t="str">
        <f>TEXT(TblMovi[[#This Row],[Data]],"aaaa")</f>
        <v>2024</v>
      </c>
      <c r="D1674" s="1" t="s">
        <v>21</v>
      </c>
      <c r="E1674" s="1" t="s">
        <v>1</v>
      </c>
      <c r="F1674" s="1">
        <v>1</v>
      </c>
    </row>
    <row r="1675" spans="1:6" x14ac:dyDescent="0.25">
      <c r="A1675" s="11">
        <v>45356</v>
      </c>
      <c r="B1675" s="11" t="str">
        <f>UPPER(TEXT(TblMovi[[#This Row],[Data]],"MMM"))</f>
        <v>MAR</v>
      </c>
      <c r="C1675" s="1" t="str">
        <f>TEXT(TblMovi[[#This Row],[Data]],"aaaa")</f>
        <v>2024</v>
      </c>
      <c r="D1675" s="1" t="s">
        <v>21</v>
      </c>
      <c r="E1675" s="1" t="s">
        <v>74</v>
      </c>
      <c r="F1675" s="1">
        <v>15</v>
      </c>
    </row>
    <row r="1676" spans="1:6" x14ac:dyDescent="0.25">
      <c r="A1676" s="11">
        <v>45356</v>
      </c>
      <c r="B1676" s="11" t="str">
        <f>UPPER(TEXT(TblMovi[[#This Row],[Data]],"MMM"))</f>
        <v>MAR</v>
      </c>
      <c r="C1676" s="1" t="str">
        <f>TEXT(TblMovi[[#This Row],[Data]],"aaaa")</f>
        <v>2024</v>
      </c>
      <c r="D1676" s="1" t="s">
        <v>21</v>
      </c>
      <c r="E1676" s="1" t="s">
        <v>79</v>
      </c>
      <c r="F1676" s="1">
        <v>2</v>
      </c>
    </row>
    <row r="1677" spans="1:6" x14ac:dyDescent="0.25">
      <c r="A1677" s="11">
        <v>45356</v>
      </c>
      <c r="B1677" s="11" t="str">
        <f>UPPER(TEXT(TblMovi[[#This Row],[Data]],"MMM"))</f>
        <v>MAR</v>
      </c>
      <c r="C1677" s="1" t="str">
        <f>TEXT(TblMovi[[#This Row],[Data]],"aaaa")</f>
        <v>2024</v>
      </c>
      <c r="D1677" s="1" t="s">
        <v>21</v>
      </c>
      <c r="E1677" s="1" t="s">
        <v>85</v>
      </c>
      <c r="F1677" s="1">
        <v>1</v>
      </c>
    </row>
    <row r="1678" spans="1:6" x14ac:dyDescent="0.25">
      <c r="A1678" s="11">
        <v>45356</v>
      </c>
      <c r="B1678" s="11" t="str">
        <f>UPPER(TEXT(TblMovi[[#This Row],[Data]],"MMM"))</f>
        <v>MAR</v>
      </c>
      <c r="C1678" s="1" t="str">
        <f>TEXT(TblMovi[[#This Row],[Data]],"aaaa")</f>
        <v>2024</v>
      </c>
      <c r="D1678" s="1" t="s">
        <v>21</v>
      </c>
      <c r="E1678" s="1" t="s">
        <v>394</v>
      </c>
      <c r="F1678" s="1">
        <v>6</v>
      </c>
    </row>
    <row r="1679" spans="1:6" x14ac:dyDescent="0.25">
      <c r="A1679" s="11">
        <v>45356</v>
      </c>
      <c r="B1679" s="11" t="str">
        <f>UPPER(TEXT(TblMovi[[#This Row],[Data]],"MMM"))</f>
        <v>MAR</v>
      </c>
      <c r="C1679" s="1" t="str">
        <f>TEXT(TblMovi[[#This Row],[Data]],"aaaa")</f>
        <v>2024</v>
      </c>
      <c r="D1679" s="1" t="s">
        <v>21</v>
      </c>
      <c r="E1679" s="1" t="s">
        <v>27</v>
      </c>
      <c r="F1679" s="1">
        <v>2</v>
      </c>
    </row>
    <row r="1680" spans="1:6" x14ac:dyDescent="0.25">
      <c r="A1680" s="11">
        <v>45356</v>
      </c>
      <c r="B1680" s="11" t="str">
        <f>UPPER(TEXT(TblMovi[[#This Row],[Data]],"MMM"))</f>
        <v>MAR</v>
      </c>
      <c r="C1680" s="1" t="str">
        <f>TEXT(TblMovi[[#This Row],[Data]],"aaaa")</f>
        <v>2024</v>
      </c>
      <c r="D1680" s="1" t="s">
        <v>21</v>
      </c>
      <c r="E1680" s="1" t="s">
        <v>78</v>
      </c>
      <c r="F1680" s="1">
        <v>1</v>
      </c>
    </row>
    <row r="1681" spans="1:6" x14ac:dyDescent="0.25">
      <c r="A1681" s="11">
        <v>45356</v>
      </c>
      <c r="B1681" s="11" t="str">
        <f>UPPER(TEXT(TblMovi[[#This Row],[Data]],"MMM"))</f>
        <v>MAR</v>
      </c>
      <c r="C1681" s="1" t="str">
        <f>TEXT(TblMovi[[#This Row],[Data]],"aaaa")</f>
        <v>2024</v>
      </c>
      <c r="D1681" s="1" t="s">
        <v>21</v>
      </c>
      <c r="E1681" s="1" t="s">
        <v>9</v>
      </c>
      <c r="F1681" s="1">
        <v>1</v>
      </c>
    </row>
    <row r="1682" spans="1:6" x14ac:dyDescent="0.25">
      <c r="A1682" s="11">
        <v>45356</v>
      </c>
      <c r="B1682" s="11" t="str">
        <f>UPPER(TEXT(TblMovi[[#This Row],[Data]],"MMM"))</f>
        <v>MAR</v>
      </c>
      <c r="C1682" s="1" t="str">
        <f>TEXT(TblMovi[[#This Row],[Data]],"aaaa")</f>
        <v>2024</v>
      </c>
      <c r="D1682" s="1" t="s">
        <v>21</v>
      </c>
      <c r="E1682" s="1" t="s">
        <v>14</v>
      </c>
      <c r="F1682" s="1">
        <v>2</v>
      </c>
    </row>
    <row r="1683" spans="1:6" x14ac:dyDescent="0.25">
      <c r="A1683" s="11">
        <v>45356</v>
      </c>
      <c r="B1683" s="11" t="str">
        <f>UPPER(TEXT(TblMovi[[#This Row],[Data]],"MMM"))</f>
        <v>MAR</v>
      </c>
      <c r="C1683" s="1" t="str">
        <f>TEXT(TblMovi[[#This Row],[Data]],"aaaa")</f>
        <v>2024</v>
      </c>
      <c r="D1683" s="1" t="s">
        <v>21</v>
      </c>
      <c r="E1683" s="1" t="s">
        <v>394</v>
      </c>
      <c r="F1683" s="1">
        <v>4</v>
      </c>
    </row>
    <row r="1684" spans="1:6" x14ac:dyDescent="0.25">
      <c r="A1684" s="11">
        <v>45356</v>
      </c>
      <c r="B1684" s="11" t="str">
        <f>UPPER(TEXT(TblMovi[[#This Row],[Data]],"MMM"))</f>
        <v>MAR</v>
      </c>
      <c r="C1684" s="1" t="str">
        <f>TEXT(TblMovi[[#This Row],[Data]],"aaaa")</f>
        <v>2024</v>
      </c>
      <c r="D1684" s="1" t="s">
        <v>21</v>
      </c>
      <c r="E1684" s="1" t="s">
        <v>79</v>
      </c>
      <c r="F1684" s="1">
        <v>1</v>
      </c>
    </row>
    <row r="1685" spans="1:6" x14ac:dyDescent="0.25">
      <c r="A1685" s="11">
        <v>45356</v>
      </c>
      <c r="B1685" s="11" t="str">
        <f>UPPER(TEXT(TblMovi[[#This Row],[Data]],"MMM"))</f>
        <v>MAR</v>
      </c>
      <c r="C1685" s="1" t="str">
        <f>TEXT(TblMovi[[#This Row],[Data]],"aaaa")</f>
        <v>2024</v>
      </c>
      <c r="D1685" s="1" t="s">
        <v>21</v>
      </c>
      <c r="E1685" s="1" t="s">
        <v>393</v>
      </c>
      <c r="F1685" s="1">
        <v>1</v>
      </c>
    </row>
    <row r="1686" spans="1:6" x14ac:dyDescent="0.25">
      <c r="A1686" s="11">
        <v>45356</v>
      </c>
      <c r="B1686" s="11" t="str">
        <f>UPPER(TEXT(TblMovi[[#This Row],[Data]],"MMM"))</f>
        <v>MAR</v>
      </c>
      <c r="C1686" s="1" t="str">
        <f>TEXT(TblMovi[[#This Row],[Data]],"aaaa")</f>
        <v>2024</v>
      </c>
      <c r="D1686" s="1" t="s">
        <v>21</v>
      </c>
      <c r="E1686" s="1" t="s">
        <v>393</v>
      </c>
      <c r="F1686" s="1">
        <v>1</v>
      </c>
    </row>
    <row r="1687" spans="1:6" x14ac:dyDescent="0.25">
      <c r="A1687" s="11">
        <v>45356</v>
      </c>
      <c r="B1687" s="11" t="str">
        <f>UPPER(TEXT(TblMovi[[#This Row],[Data]],"MMM"))</f>
        <v>MAR</v>
      </c>
      <c r="C1687" s="1" t="str">
        <f>TEXT(TblMovi[[#This Row],[Data]],"aaaa")</f>
        <v>2024</v>
      </c>
      <c r="D1687" s="1" t="s">
        <v>21</v>
      </c>
      <c r="E1687" s="1" t="s">
        <v>9</v>
      </c>
      <c r="F1687" s="1">
        <v>1</v>
      </c>
    </row>
    <row r="1688" spans="1:6" x14ac:dyDescent="0.25">
      <c r="A1688" s="11">
        <v>45357</v>
      </c>
      <c r="B1688" s="11" t="str">
        <f>UPPER(TEXT(TblMovi[[#This Row],[Data]],"MMM"))</f>
        <v>MAR</v>
      </c>
      <c r="C1688" s="1" t="str">
        <f>TEXT(TblMovi[[#This Row],[Data]],"aaaa")</f>
        <v>2024</v>
      </c>
      <c r="D1688" s="1" t="s">
        <v>21</v>
      </c>
      <c r="E1688" s="1" t="s">
        <v>9</v>
      </c>
      <c r="F1688" s="1">
        <v>1</v>
      </c>
    </row>
    <row r="1689" spans="1:6" x14ac:dyDescent="0.25">
      <c r="A1689" s="11">
        <v>45357</v>
      </c>
      <c r="B1689" s="11" t="str">
        <f>UPPER(TEXT(TblMovi[[#This Row],[Data]],"MMM"))</f>
        <v>MAR</v>
      </c>
      <c r="C1689" s="1" t="str">
        <f>TEXT(TblMovi[[#This Row],[Data]],"aaaa")</f>
        <v>2024</v>
      </c>
      <c r="D1689" s="1" t="s">
        <v>21</v>
      </c>
      <c r="E1689" s="1" t="s">
        <v>94</v>
      </c>
      <c r="F1689" s="1">
        <v>1</v>
      </c>
    </row>
    <row r="1690" spans="1:6" x14ac:dyDescent="0.25">
      <c r="A1690" s="11">
        <v>45357</v>
      </c>
      <c r="B1690" s="11" t="str">
        <f>UPPER(TEXT(TblMovi[[#This Row],[Data]],"MMM"))</f>
        <v>MAR</v>
      </c>
      <c r="C1690" s="1" t="str">
        <f>TEXT(TblMovi[[#This Row],[Data]],"aaaa")</f>
        <v>2024</v>
      </c>
      <c r="D1690" s="1" t="s">
        <v>21</v>
      </c>
      <c r="E1690" s="1" t="s">
        <v>394</v>
      </c>
      <c r="F1690" s="1">
        <v>4</v>
      </c>
    </row>
    <row r="1691" spans="1:6" x14ac:dyDescent="0.25">
      <c r="A1691" s="11">
        <v>45357</v>
      </c>
      <c r="B1691" s="11" t="str">
        <f>UPPER(TEXT(TblMovi[[#This Row],[Data]],"MMM"))</f>
        <v>MAR</v>
      </c>
      <c r="C1691" s="1" t="str">
        <f>TEXT(TblMovi[[#This Row],[Data]],"aaaa")</f>
        <v>2024</v>
      </c>
      <c r="D1691" s="1" t="s">
        <v>21</v>
      </c>
      <c r="E1691" s="1" t="s">
        <v>74</v>
      </c>
      <c r="F1691" s="1">
        <v>15</v>
      </c>
    </row>
    <row r="1692" spans="1:6" x14ac:dyDescent="0.25">
      <c r="A1692" s="11">
        <v>45357</v>
      </c>
      <c r="B1692" s="11" t="str">
        <f>UPPER(TEXT(TblMovi[[#This Row],[Data]],"MMM"))</f>
        <v>MAR</v>
      </c>
      <c r="C1692" s="1" t="str">
        <f>TEXT(TblMovi[[#This Row],[Data]],"aaaa")</f>
        <v>2024</v>
      </c>
      <c r="D1692" s="1" t="s">
        <v>21</v>
      </c>
      <c r="E1692" s="1" t="s">
        <v>95</v>
      </c>
      <c r="F1692" s="1">
        <v>5</v>
      </c>
    </row>
    <row r="1693" spans="1:6" x14ac:dyDescent="0.25">
      <c r="A1693" s="12">
        <v>45357</v>
      </c>
      <c r="B1693" s="11" t="str">
        <f>UPPER(TEXT(TblMovi[[#This Row],[Data]],"MMM"))</f>
        <v>MAR</v>
      </c>
      <c r="C1693" s="1" t="str">
        <f>TEXT(TblMovi[[#This Row],[Data]],"aaaa")</f>
        <v>2024</v>
      </c>
      <c r="D1693" s="3" t="s">
        <v>21</v>
      </c>
      <c r="E1693" s="3" t="s">
        <v>1</v>
      </c>
      <c r="F1693" s="3">
        <v>1</v>
      </c>
    </row>
    <row r="1694" spans="1:6" x14ac:dyDescent="0.25">
      <c r="A1694" s="11">
        <v>45357</v>
      </c>
      <c r="B1694" s="11" t="str">
        <f>UPPER(TEXT(TblMovi[[#This Row],[Data]],"MMM"))</f>
        <v>MAR</v>
      </c>
      <c r="C1694" s="1" t="str">
        <f>TEXT(TblMovi[[#This Row],[Data]],"aaaa")</f>
        <v>2024</v>
      </c>
      <c r="D1694" s="1" t="s">
        <v>21</v>
      </c>
      <c r="E1694" s="1" t="s">
        <v>174</v>
      </c>
      <c r="F1694" s="1">
        <v>10</v>
      </c>
    </row>
    <row r="1695" spans="1:6" x14ac:dyDescent="0.25">
      <c r="A1695" s="11">
        <v>45357</v>
      </c>
      <c r="B1695" s="11" t="str">
        <f>UPPER(TEXT(TblMovi[[#This Row],[Data]],"MMM"))</f>
        <v>MAR</v>
      </c>
      <c r="C1695" s="1" t="str">
        <f>TEXT(TblMovi[[#This Row],[Data]],"aaaa")</f>
        <v>2024</v>
      </c>
      <c r="D1695" s="1" t="s">
        <v>21</v>
      </c>
      <c r="E1695" s="1" t="s">
        <v>304</v>
      </c>
      <c r="F1695" s="1">
        <v>10</v>
      </c>
    </row>
    <row r="1696" spans="1:6" x14ac:dyDescent="0.25">
      <c r="A1696" s="11">
        <v>45357</v>
      </c>
      <c r="B1696" s="11" t="str">
        <f>UPPER(TEXT(TblMovi[[#This Row],[Data]],"MMM"))</f>
        <v>MAR</v>
      </c>
      <c r="C1696" s="1" t="str">
        <f>TEXT(TblMovi[[#This Row],[Data]],"aaaa")</f>
        <v>2024</v>
      </c>
      <c r="D1696" s="1" t="s">
        <v>21</v>
      </c>
      <c r="E1696" s="1" t="s">
        <v>85</v>
      </c>
      <c r="F1696" s="1">
        <v>1</v>
      </c>
    </row>
    <row r="1697" spans="1:6" x14ac:dyDescent="0.25">
      <c r="A1697" s="11">
        <v>45357</v>
      </c>
      <c r="B1697" s="11" t="str">
        <f>UPPER(TEXT(TblMovi[[#This Row],[Data]],"MMM"))</f>
        <v>MAR</v>
      </c>
      <c r="C1697" s="1" t="str">
        <f>TEXT(TblMovi[[#This Row],[Data]],"aaaa")</f>
        <v>2024</v>
      </c>
      <c r="D1697" s="1" t="s">
        <v>21</v>
      </c>
      <c r="E1697" s="1" t="s">
        <v>7</v>
      </c>
      <c r="F1697" s="1">
        <v>1</v>
      </c>
    </row>
    <row r="1698" spans="1:6" x14ac:dyDescent="0.25">
      <c r="A1698" s="11">
        <v>45357</v>
      </c>
      <c r="B1698" s="11" t="str">
        <f>UPPER(TEXT(TblMovi[[#This Row],[Data]],"MMM"))</f>
        <v>MAR</v>
      </c>
      <c r="C1698" s="1" t="str">
        <f>TEXT(TblMovi[[#This Row],[Data]],"aaaa")</f>
        <v>2024</v>
      </c>
      <c r="D1698" s="1" t="s">
        <v>21</v>
      </c>
      <c r="E1698" s="1" t="s">
        <v>330</v>
      </c>
      <c r="F1698" s="1">
        <v>1</v>
      </c>
    </row>
    <row r="1699" spans="1:6" x14ac:dyDescent="0.25">
      <c r="A1699" s="11">
        <v>45357</v>
      </c>
      <c r="B1699" s="11" t="str">
        <f>UPPER(TEXT(TblMovi[[#This Row],[Data]],"MMM"))</f>
        <v>MAR</v>
      </c>
      <c r="C1699" s="1" t="str">
        <f>TEXT(TblMovi[[#This Row],[Data]],"aaaa")</f>
        <v>2024</v>
      </c>
      <c r="D1699" s="1" t="s">
        <v>21</v>
      </c>
      <c r="E1699" s="1" t="s">
        <v>330</v>
      </c>
      <c r="F1699" s="1">
        <v>1</v>
      </c>
    </row>
    <row r="1700" spans="1:6" x14ac:dyDescent="0.25">
      <c r="A1700" s="11">
        <v>45357</v>
      </c>
      <c r="B1700" s="11" t="str">
        <f>UPPER(TEXT(TblMovi[[#This Row],[Data]],"MMM"))</f>
        <v>MAR</v>
      </c>
      <c r="C1700" s="1" t="str">
        <f>TEXT(TblMovi[[#This Row],[Data]],"aaaa")</f>
        <v>2024</v>
      </c>
      <c r="D1700" s="1" t="s">
        <v>21</v>
      </c>
      <c r="E1700" s="1" t="s">
        <v>330</v>
      </c>
      <c r="F1700" s="1">
        <v>1</v>
      </c>
    </row>
    <row r="1701" spans="1:6" x14ac:dyDescent="0.25">
      <c r="A1701" s="11">
        <v>45357</v>
      </c>
      <c r="B1701" s="11" t="str">
        <f>UPPER(TEXT(TblMovi[[#This Row],[Data]],"MMM"))</f>
        <v>MAR</v>
      </c>
      <c r="C1701" s="1" t="str">
        <f>TEXT(TblMovi[[#This Row],[Data]],"aaaa")</f>
        <v>2024</v>
      </c>
      <c r="D1701" s="1" t="s">
        <v>21</v>
      </c>
      <c r="E1701" s="1" t="s">
        <v>93</v>
      </c>
      <c r="F1701" s="1">
        <v>1</v>
      </c>
    </row>
    <row r="1702" spans="1:6" x14ac:dyDescent="0.25">
      <c r="A1702" s="11">
        <v>45357</v>
      </c>
      <c r="B1702" s="11" t="str">
        <f>UPPER(TEXT(TblMovi[[#This Row],[Data]],"MMM"))</f>
        <v>MAR</v>
      </c>
      <c r="C1702" s="1" t="str">
        <f>TEXT(TblMovi[[#This Row],[Data]],"aaaa")</f>
        <v>2024</v>
      </c>
      <c r="D1702" s="1" t="s">
        <v>21</v>
      </c>
      <c r="E1702" s="1" t="s">
        <v>1</v>
      </c>
      <c r="F1702" s="1">
        <v>2</v>
      </c>
    </row>
    <row r="1703" spans="1:6" x14ac:dyDescent="0.25">
      <c r="A1703" s="11">
        <v>45358</v>
      </c>
      <c r="B1703" s="11" t="str">
        <f>UPPER(TEXT(TblMovi[[#This Row],[Data]],"MMM"))</f>
        <v>MAR</v>
      </c>
      <c r="C1703" s="1" t="str">
        <f>TEXT(TblMovi[[#This Row],[Data]],"aaaa")</f>
        <v>2024</v>
      </c>
      <c r="D1703" s="1" t="s">
        <v>21</v>
      </c>
      <c r="E1703" s="1" t="s">
        <v>169</v>
      </c>
      <c r="F1703" s="1">
        <v>2</v>
      </c>
    </row>
    <row r="1704" spans="1:6" x14ac:dyDescent="0.25">
      <c r="A1704" s="11">
        <v>45358</v>
      </c>
      <c r="B1704" s="11" t="str">
        <f>UPPER(TEXT(TblMovi[[#This Row],[Data]],"MMM"))</f>
        <v>MAR</v>
      </c>
      <c r="C1704" s="1" t="str">
        <f>TEXT(TblMovi[[#This Row],[Data]],"aaaa")</f>
        <v>2024</v>
      </c>
      <c r="D1704" s="1" t="s">
        <v>21</v>
      </c>
      <c r="E1704" s="1" t="s">
        <v>93</v>
      </c>
      <c r="F1704" s="1">
        <v>4</v>
      </c>
    </row>
    <row r="1705" spans="1:6" x14ac:dyDescent="0.25">
      <c r="A1705" s="11">
        <v>45358</v>
      </c>
      <c r="B1705" s="11" t="str">
        <f>UPPER(TEXT(TblMovi[[#This Row],[Data]],"MMM"))</f>
        <v>MAR</v>
      </c>
      <c r="C1705" s="1" t="str">
        <f>TEXT(TblMovi[[#This Row],[Data]],"aaaa")</f>
        <v>2024</v>
      </c>
      <c r="D1705" s="1" t="s">
        <v>21</v>
      </c>
      <c r="E1705" s="1" t="s">
        <v>14</v>
      </c>
      <c r="F1705" s="1">
        <v>5</v>
      </c>
    </row>
    <row r="1706" spans="1:6" x14ac:dyDescent="0.25">
      <c r="A1706" s="11">
        <v>45358</v>
      </c>
      <c r="B1706" s="11" t="str">
        <f>UPPER(TEXT(TblMovi[[#This Row],[Data]],"MMM"))</f>
        <v>MAR</v>
      </c>
      <c r="C1706" s="1" t="str">
        <f>TEXT(TblMovi[[#This Row],[Data]],"aaaa")</f>
        <v>2024</v>
      </c>
      <c r="D1706" s="1" t="s">
        <v>21</v>
      </c>
      <c r="E1706" s="1" t="s">
        <v>1</v>
      </c>
      <c r="F1706" s="1">
        <v>1</v>
      </c>
    </row>
    <row r="1707" spans="1:6" x14ac:dyDescent="0.25">
      <c r="A1707" s="11">
        <v>45358</v>
      </c>
      <c r="B1707" s="11" t="str">
        <f>UPPER(TEXT(TblMovi[[#This Row],[Data]],"MMM"))</f>
        <v>MAR</v>
      </c>
      <c r="C1707" s="1" t="str">
        <f>TEXT(TblMovi[[#This Row],[Data]],"aaaa")</f>
        <v>2024</v>
      </c>
      <c r="D1707" s="1" t="s">
        <v>21</v>
      </c>
      <c r="E1707" s="1" t="s">
        <v>79</v>
      </c>
      <c r="F1707" s="1">
        <v>5</v>
      </c>
    </row>
    <row r="1708" spans="1:6" x14ac:dyDescent="0.25">
      <c r="A1708" s="11">
        <v>45358</v>
      </c>
      <c r="B1708" s="11" t="str">
        <f>UPPER(TEXT(TblMovi[[#This Row],[Data]],"MMM"))</f>
        <v>MAR</v>
      </c>
      <c r="C1708" s="1" t="str">
        <f>TEXT(TblMovi[[#This Row],[Data]],"aaaa")</f>
        <v>2024</v>
      </c>
      <c r="D1708" s="1" t="s">
        <v>21</v>
      </c>
      <c r="E1708" s="1" t="s">
        <v>2</v>
      </c>
      <c r="F1708" s="1">
        <v>2</v>
      </c>
    </row>
    <row r="1709" spans="1:6" x14ac:dyDescent="0.25">
      <c r="A1709" s="11">
        <v>45358</v>
      </c>
      <c r="B1709" s="11" t="str">
        <f>UPPER(TEXT(TblMovi[[#This Row],[Data]],"MMM"))</f>
        <v>MAR</v>
      </c>
      <c r="C1709" s="1" t="str">
        <f>TEXT(TblMovi[[#This Row],[Data]],"aaaa")</f>
        <v>2024</v>
      </c>
      <c r="D1709" s="1" t="s">
        <v>21</v>
      </c>
      <c r="E1709" s="1" t="s">
        <v>85</v>
      </c>
      <c r="F1709" s="1">
        <v>1</v>
      </c>
    </row>
    <row r="1710" spans="1:6" x14ac:dyDescent="0.25">
      <c r="A1710" s="11">
        <v>45358</v>
      </c>
      <c r="B1710" s="11" t="str">
        <f>UPPER(TEXT(TblMovi[[#This Row],[Data]],"MMM"))</f>
        <v>MAR</v>
      </c>
      <c r="C1710" s="1" t="str">
        <f>TEXT(TblMovi[[#This Row],[Data]],"aaaa")</f>
        <v>2024</v>
      </c>
      <c r="D1710" s="1" t="s">
        <v>21</v>
      </c>
      <c r="E1710" s="1" t="s">
        <v>78</v>
      </c>
      <c r="F1710" s="1">
        <v>2</v>
      </c>
    </row>
    <row r="1711" spans="1:6" x14ac:dyDescent="0.25">
      <c r="A1711" s="11">
        <v>45358</v>
      </c>
      <c r="B1711" s="11" t="str">
        <f>UPPER(TEXT(TblMovi[[#This Row],[Data]],"MMM"))</f>
        <v>MAR</v>
      </c>
      <c r="C1711" s="1" t="str">
        <f>TEXT(TblMovi[[#This Row],[Data]],"aaaa")</f>
        <v>2024</v>
      </c>
      <c r="D1711" s="1" t="s">
        <v>21</v>
      </c>
      <c r="E1711" s="1" t="s">
        <v>27</v>
      </c>
      <c r="F1711" s="1">
        <v>3</v>
      </c>
    </row>
    <row r="1712" spans="1:6" x14ac:dyDescent="0.25">
      <c r="A1712" s="11">
        <v>45358</v>
      </c>
      <c r="B1712" s="11" t="str">
        <f>UPPER(TEXT(TblMovi[[#This Row],[Data]],"MMM"))</f>
        <v>MAR</v>
      </c>
      <c r="C1712" s="1" t="str">
        <f>TEXT(TblMovi[[#This Row],[Data]],"aaaa")</f>
        <v>2024</v>
      </c>
      <c r="D1712" s="1" t="s">
        <v>21</v>
      </c>
      <c r="E1712" s="1" t="s">
        <v>343</v>
      </c>
      <c r="F1712" s="1">
        <v>1</v>
      </c>
    </row>
    <row r="1713" spans="1:6" x14ac:dyDescent="0.25">
      <c r="A1713" s="12">
        <v>45358</v>
      </c>
      <c r="B1713" s="11" t="str">
        <f>UPPER(TEXT(TblMovi[[#This Row],[Data]],"MMM"))</f>
        <v>MAR</v>
      </c>
      <c r="C1713" s="1" t="str">
        <f>TEXT(TblMovi[[#This Row],[Data]],"aaaa")</f>
        <v>2024</v>
      </c>
      <c r="D1713" s="3" t="s">
        <v>21</v>
      </c>
      <c r="E1713" s="3" t="s">
        <v>105</v>
      </c>
      <c r="F1713" s="3">
        <v>1</v>
      </c>
    </row>
    <row r="1714" spans="1:6" x14ac:dyDescent="0.25">
      <c r="A1714" s="11">
        <v>45358</v>
      </c>
      <c r="B1714" s="11" t="str">
        <f>UPPER(TEXT(TblMovi[[#This Row],[Data]],"MMM"))</f>
        <v>MAR</v>
      </c>
      <c r="C1714" s="1" t="str">
        <f>TEXT(TblMovi[[#This Row],[Data]],"aaaa")</f>
        <v>2024</v>
      </c>
      <c r="D1714" s="1" t="s">
        <v>21</v>
      </c>
      <c r="E1714" s="1" t="s">
        <v>9</v>
      </c>
      <c r="F1714" s="1">
        <v>1</v>
      </c>
    </row>
    <row r="1715" spans="1:6" x14ac:dyDescent="0.25">
      <c r="A1715" s="11">
        <v>45358</v>
      </c>
      <c r="B1715" s="11" t="str">
        <f>UPPER(TEXT(TblMovi[[#This Row],[Data]],"MMM"))</f>
        <v>MAR</v>
      </c>
      <c r="C1715" s="1" t="str">
        <f>TEXT(TblMovi[[#This Row],[Data]],"aaaa")</f>
        <v>2024</v>
      </c>
      <c r="D1715" s="1" t="s">
        <v>21</v>
      </c>
      <c r="E1715" s="1" t="s">
        <v>394</v>
      </c>
      <c r="F1715" s="1">
        <v>4</v>
      </c>
    </row>
    <row r="1716" spans="1:6" x14ac:dyDescent="0.25">
      <c r="A1716" s="11">
        <v>45358</v>
      </c>
      <c r="B1716" s="11" t="str">
        <f>UPPER(TEXT(TblMovi[[#This Row],[Data]],"MMM"))</f>
        <v>MAR</v>
      </c>
      <c r="C1716" s="1" t="str">
        <f>TEXT(TblMovi[[#This Row],[Data]],"aaaa")</f>
        <v>2024</v>
      </c>
      <c r="D1716" s="1" t="s">
        <v>21</v>
      </c>
      <c r="E1716" s="1" t="s">
        <v>393</v>
      </c>
      <c r="F1716" s="1">
        <v>1</v>
      </c>
    </row>
    <row r="1717" spans="1:6" x14ac:dyDescent="0.25">
      <c r="A1717" s="11">
        <v>45358</v>
      </c>
      <c r="B1717" s="11" t="str">
        <f>UPPER(TEXT(TblMovi[[#This Row],[Data]],"MMM"))</f>
        <v>MAR</v>
      </c>
      <c r="C1717" s="1" t="str">
        <f>TEXT(TblMovi[[#This Row],[Data]],"aaaa")</f>
        <v>2024</v>
      </c>
      <c r="D1717" s="1" t="s">
        <v>21</v>
      </c>
      <c r="E1717" s="1" t="s">
        <v>393</v>
      </c>
      <c r="F1717" s="1">
        <v>1</v>
      </c>
    </row>
    <row r="1718" spans="1:6" x14ac:dyDescent="0.25">
      <c r="A1718" s="11">
        <v>45359</v>
      </c>
      <c r="B1718" s="11" t="str">
        <f>UPPER(TEXT(TblMovi[[#This Row],[Data]],"MMM"))</f>
        <v>MAR</v>
      </c>
      <c r="C1718" s="1" t="str">
        <f>TEXT(TblMovi[[#This Row],[Data]],"aaaa")</f>
        <v>2024</v>
      </c>
      <c r="D1718" s="1" t="s">
        <v>21</v>
      </c>
      <c r="E1718" s="1" t="s">
        <v>27</v>
      </c>
      <c r="F1718" s="1">
        <v>20</v>
      </c>
    </row>
    <row r="1719" spans="1:6" x14ac:dyDescent="0.25">
      <c r="A1719" s="11">
        <v>45359</v>
      </c>
      <c r="B1719" s="11" t="str">
        <f>UPPER(TEXT(TblMovi[[#This Row],[Data]],"MMM"))</f>
        <v>MAR</v>
      </c>
      <c r="C1719" s="1" t="str">
        <f>TEXT(TblMovi[[#This Row],[Data]],"aaaa")</f>
        <v>2024</v>
      </c>
      <c r="D1719" s="1" t="s">
        <v>21</v>
      </c>
      <c r="E1719" s="1" t="s">
        <v>1</v>
      </c>
      <c r="F1719" s="1">
        <v>1</v>
      </c>
    </row>
    <row r="1720" spans="1:6" x14ac:dyDescent="0.25">
      <c r="A1720" s="11">
        <v>45359</v>
      </c>
      <c r="B1720" s="11" t="str">
        <f>UPPER(TEXT(TblMovi[[#This Row],[Data]],"MMM"))</f>
        <v>MAR</v>
      </c>
      <c r="C1720" s="1" t="str">
        <f>TEXT(TblMovi[[#This Row],[Data]],"aaaa")</f>
        <v>2024</v>
      </c>
      <c r="D1720" s="1" t="s">
        <v>21</v>
      </c>
      <c r="E1720" s="1" t="s">
        <v>381</v>
      </c>
      <c r="F1720" s="1">
        <v>5</v>
      </c>
    </row>
    <row r="1721" spans="1:6" x14ac:dyDescent="0.25">
      <c r="A1721" s="12">
        <v>45359</v>
      </c>
      <c r="B1721" s="11" t="str">
        <f>UPPER(TEXT(TblMovi[[#This Row],[Data]],"MMM"))</f>
        <v>MAR</v>
      </c>
      <c r="C1721" s="1" t="str">
        <f>TEXT(TblMovi[[#This Row],[Data]],"aaaa")</f>
        <v>2024</v>
      </c>
      <c r="D1721" s="3" t="s">
        <v>21</v>
      </c>
      <c r="E1721" s="3" t="s">
        <v>382</v>
      </c>
      <c r="F1721" s="3">
        <v>5</v>
      </c>
    </row>
    <row r="1722" spans="1:6" x14ac:dyDescent="0.25">
      <c r="A1722" s="11">
        <v>45359</v>
      </c>
      <c r="B1722" s="11" t="str">
        <f>UPPER(TEXT(TblMovi[[#This Row],[Data]],"MMM"))</f>
        <v>MAR</v>
      </c>
      <c r="C1722" s="1" t="str">
        <f>TEXT(TblMovi[[#This Row],[Data]],"aaaa")</f>
        <v>2024</v>
      </c>
      <c r="D1722" s="1" t="s">
        <v>21</v>
      </c>
      <c r="E1722" s="1" t="s">
        <v>394</v>
      </c>
      <c r="F1722" s="1">
        <v>2</v>
      </c>
    </row>
    <row r="1723" spans="1:6" x14ac:dyDescent="0.25">
      <c r="A1723" s="11">
        <v>45359</v>
      </c>
      <c r="B1723" s="11" t="str">
        <f>UPPER(TEXT(TblMovi[[#This Row],[Data]],"MMM"))</f>
        <v>MAR</v>
      </c>
      <c r="C1723" s="1" t="str">
        <f>TEXT(TblMovi[[#This Row],[Data]],"aaaa")</f>
        <v>2024</v>
      </c>
      <c r="D1723" s="1" t="s">
        <v>21</v>
      </c>
      <c r="E1723" s="1" t="s">
        <v>169</v>
      </c>
      <c r="F1723" s="1">
        <v>3</v>
      </c>
    </row>
    <row r="1724" spans="1:6" x14ac:dyDescent="0.25">
      <c r="A1724" s="11">
        <v>45359</v>
      </c>
      <c r="B1724" s="11" t="str">
        <f>UPPER(TEXT(TblMovi[[#This Row],[Data]],"MMM"))</f>
        <v>MAR</v>
      </c>
      <c r="C1724" s="1" t="str">
        <f>TEXT(TblMovi[[#This Row],[Data]],"aaaa")</f>
        <v>2024</v>
      </c>
      <c r="D1724" s="1" t="s">
        <v>21</v>
      </c>
      <c r="E1724" s="1" t="s">
        <v>75</v>
      </c>
      <c r="F1724" s="1">
        <v>2</v>
      </c>
    </row>
    <row r="1725" spans="1:6" x14ac:dyDescent="0.25">
      <c r="A1725" s="11">
        <v>45359</v>
      </c>
      <c r="B1725" s="11" t="str">
        <f>UPPER(TEXT(TblMovi[[#This Row],[Data]],"MMM"))</f>
        <v>MAR</v>
      </c>
      <c r="C1725" s="1" t="str">
        <f>TEXT(TblMovi[[#This Row],[Data]],"aaaa")</f>
        <v>2024</v>
      </c>
      <c r="D1725" s="1" t="s">
        <v>21</v>
      </c>
      <c r="E1725" s="1" t="s">
        <v>81</v>
      </c>
      <c r="F1725" s="1">
        <v>1</v>
      </c>
    </row>
    <row r="1726" spans="1:6" x14ac:dyDescent="0.25">
      <c r="A1726" s="11">
        <v>45362</v>
      </c>
      <c r="B1726" s="11" t="str">
        <f>UPPER(TEXT(TblMovi[[#This Row],[Data]],"MMM"))</f>
        <v>MAR</v>
      </c>
      <c r="C1726" s="1" t="str">
        <f>TEXT(TblMovi[[#This Row],[Data]],"aaaa")</f>
        <v>2024</v>
      </c>
      <c r="D1726" s="1" t="s">
        <v>21</v>
      </c>
      <c r="E1726" s="1" t="s">
        <v>74</v>
      </c>
      <c r="F1726" s="1">
        <v>15</v>
      </c>
    </row>
    <row r="1727" spans="1:6" x14ac:dyDescent="0.25">
      <c r="A1727" s="11">
        <v>45362</v>
      </c>
      <c r="B1727" s="11" t="str">
        <f>UPPER(TEXT(TblMovi[[#This Row],[Data]],"MMM"))</f>
        <v>MAR</v>
      </c>
      <c r="C1727" s="1" t="str">
        <f>TEXT(TblMovi[[#This Row],[Data]],"aaaa")</f>
        <v>2024</v>
      </c>
      <c r="D1727" s="1" t="s">
        <v>21</v>
      </c>
      <c r="E1727" s="1" t="s">
        <v>330</v>
      </c>
      <c r="F1727" s="1">
        <v>1</v>
      </c>
    </row>
    <row r="1728" spans="1:6" x14ac:dyDescent="0.25">
      <c r="A1728" s="11">
        <v>45362</v>
      </c>
      <c r="B1728" s="11" t="str">
        <f>UPPER(TEXT(TblMovi[[#This Row],[Data]],"MMM"))</f>
        <v>MAR</v>
      </c>
      <c r="C1728" s="1" t="str">
        <f>TEXT(TblMovi[[#This Row],[Data]],"aaaa")</f>
        <v>2024</v>
      </c>
      <c r="D1728" s="1" t="s">
        <v>21</v>
      </c>
      <c r="E1728" s="1" t="s">
        <v>9</v>
      </c>
      <c r="F1728" s="1">
        <v>1</v>
      </c>
    </row>
    <row r="1729" spans="1:6" x14ac:dyDescent="0.25">
      <c r="A1729" s="11">
        <v>45362</v>
      </c>
      <c r="B1729" s="11" t="str">
        <f>UPPER(TEXT(TblMovi[[#This Row],[Data]],"MMM"))</f>
        <v>MAR</v>
      </c>
      <c r="C1729" s="1" t="str">
        <f>TEXT(TblMovi[[#This Row],[Data]],"aaaa")</f>
        <v>2024</v>
      </c>
      <c r="D1729" s="1" t="s">
        <v>21</v>
      </c>
      <c r="E1729" s="1" t="s">
        <v>394</v>
      </c>
      <c r="F1729" s="1">
        <v>4</v>
      </c>
    </row>
    <row r="1730" spans="1:6" x14ac:dyDescent="0.25">
      <c r="A1730" s="11">
        <v>45362</v>
      </c>
      <c r="B1730" s="11" t="str">
        <f>UPPER(TEXT(TblMovi[[#This Row],[Data]],"MMM"))</f>
        <v>MAR</v>
      </c>
      <c r="C1730" s="1" t="str">
        <f>TEXT(TblMovi[[#This Row],[Data]],"aaaa")</f>
        <v>2024</v>
      </c>
      <c r="D1730" s="1" t="s">
        <v>21</v>
      </c>
      <c r="E1730" s="1" t="s">
        <v>394</v>
      </c>
      <c r="F1730" s="1">
        <v>2</v>
      </c>
    </row>
    <row r="1731" spans="1:6" x14ac:dyDescent="0.25">
      <c r="A1731" s="11">
        <v>45362</v>
      </c>
      <c r="B1731" s="11" t="str">
        <f>UPPER(TEXT(TblMovi[[#This Row],[Data]],"MMM"))</f>
        <v>MAR</v>
      </c>
      <c r="C1731" s="1" t="str">
        <f>TEXT(TblMovi[[#This Row],[Data]],"aaaa")</f>
        <v>2024</v>
      </c>
      <c r="D1731" s="1" t="s">
        <v>21</v>
      </c>
      <c r="E1731" s="1" t="s">
        <v>169</v>
      </c>
      <c r="F1731" s="1">
        <v>2</v>
      </c>
    </row>
    <row r="1732" spans="1:6" x14ac:dyDescent="0.25">
      <c r="A1732" s="11">
        <v>45362</v>
      </c>
      <c r="B1732" s="11" t="str">
        <f>UPPER(TEXT(TblMovi[[#This Row],[Data]],"MMM"))</f>
        <v>MAR</v>
      </c>
      <c r="C1732" s="1" t="str">
        <f>TEXT(TblMovi[[#This Row],[Data]],"aaaa")</f>
        <v>2024</v>
      </c>
      <c r="D1732" s="1" t="s">
        <v>21</v>
      </c>
      <c r="E1732" s="1" t="s">
        <v>330</v>
      </c>
      <c r="F1732" s="1">
        <v>1</v>
      </c>
    </row>
    <row r="1733" spans="1:6" x14ac:dyDescent="0.25">
      <c r="A1733" s="12">
        <v>45362</v>
      </c>
      <c r="B1733" s="11" t="str">
        <f>UPPER(TEXT(TblMovi[[#This Row],[Data]],"MMM"))</f>
        <v>MAR</v>
      </c>
      <c r="C1733" s="1" t="str">
        <f>TEXT(TblMovi[[#This Row],[Data]],"aaaa")</f>
        <v>2024</v>
      </c>
      <c r="D1733" s="3" t="s">
        <v>21</v>
      </c>
      <c r="E1733" s="3" t="s">
        <v>9</v>
      </c>
      <c r="F1733" s="3">
        <v>1</v>
      </c>
    </row>
    <row r="1734" spans="1:6" x14ac:dyDescent="0.25">
      <c r="A1734" s="11">
        <v>45362</v>
      </c>
      <c r="B1734" s="11" t="str">
        <f>UPPER(TEXT(TblMovi[[#This Row],[Data]],"MMM"))</f>
        <v>MAR</v>
      </c>
      <c r="C1734" s="1" t="str">
        <f>TEXT(TblMovi[[#This Row],[Data]],"aaaa")</f>
        <v>2024</v>
      </c>
      <c r="D1734" s="1" t="s">
        <v>21</v>
      </c>
      <c r="E1734" s="1" t="s">
        <v>394</v>
      </c>
      <c r="F1734" s="1">
        <v>4</v>
      </c>
    </row>
    <row r="1735" spans="1:6" x14ac:dyDescent="0.25">
      <c r="A1735" s="11">
        <v>45362</v>
      </c>
      <c r="B1735" s="11" t="str">
        <f>UPPER(TEXT(TblMovi[[#This Row],[Data]],"MMM"))</f>
        <v>MAR</v>
      </c>
      <c r="C1735" s="1" t="str">
        <f>TEXT(TblMovi[[#This Row],[Data]],"aaaa")</f>
        <v>2024</v>
      </c>
      <c r="D1735" s="1" t="s">
        <v>21</v>
      </c>
      <c r="E1735" s="1" t="s">
        <v>387</v>
      </c>
      <c r="F1735" s="1">
        <v>1</v>
      </c>
    </row>
    <row r="1736" spans="1:6" x14ac:dyDescent="0.25">
      <c r="A1736" s="11">
        <v>45362</v>
      </c>
      <c r="B1736" s="11" t="str">
        <f>UPPER(TEXT(TblMovi[[#This Row],[Data]],"MMM"))</f>
        <v>MAR</v>
      </c>
      <c r="C1736" s="1" t="str">
        <f>TEXT(TblMovi[[#This Row],[Data]],"aaaa")</f>
        <v>2024</v>
      </c>
      <c r="D1736" s="1" t="s">
        <v>21</v>
      </c>
      <c r="E1736" s="1" t="s">
        <v>330</v>
      </c>
      <c r="F1736" s="1">
        <v>1</v>
      </c>
    </row>
    <row r="1737" spans="1:6" x14ac:dyDescent="0.25">
      <c r="A1737" s="11">
        <v>45362</v>
      </c>
      <c r="B1737" s="11" t="str">
        <f>UPPER(TEXT(TblMovi[[#This Row],[Data]],"MMM"))</f>
        <v>MAR</v>
      </c>
      <c r="C1737" s="1" t="str">
        <f>TEXT(TblMovi[[#This Row],[Data]],"aaaa")</f>
        <v>2024</v>
      </c>
      <c r="D1737" s="1" t="s">
        <v>21</v>
      </c>
      <c r="E1737" s="1" t="s">
        <v>330</v>
      </c>
      <c r="F1737" s="1">
        <v>1</v>
      </c>
    </row>
    <row r="1738" spans="1:6" x14ac:dyDescent="0.25">
      <c r="A1738" s="11">
        <v>45362</v>
      </c>
      <c r="B1738" s="11" t="str">
        <f>UPPER(TEXT(TblMovi[[#This Row],[Data]],"MMM"))</f>
        <v>MAR</v>
      </c>
      <c r="C1738" s="1" t="str">
        <f>TEXT(TblMovi[[#This Row],[Data]],"aaaa")</f>
        <v>2024</v>
      </c>
      <c r="D1738" s="1" t="s">
        <v>21</v>
      </c>
      <c r="E1738" s="1" t="s">
        <v>401</v>
      </c>
      <c r="F1738" s="1">
        <v>1</v>
      </c>
    </row>
    <row r="1739" spans="1:6" x14ac:dyDescent="0.25">
      <c r="A1739" s="11">
        <v>45362</v>
      </c>
      <c r="B1739" s="11" t="str">
        <f>UPPER(TEXT(TblMovi[[#This Row],[Data]],"MMM"))</f>
        <v>MAR</v>
      </c>
      <c r="C1739" s="1" t="str">
        <f>TEXT(TblMovi[[#This Row],[Data]],"aaaa")</f>
        <v>2024</v>
      </c>
      <c r="D1739" s="1" t="s">
        <v>21</v>
      </c>
      <c r="E1739" s="1" t="s">
        <v>393</v>
      </c>
      <c r="F1739" s="1">
        <v>1</v>
      </c>
    </row>
    <row r="1740" spans="1:6" x14ac:dyDescent="0.25">
      <c r="A1740" s="11">
        <v>45362</v>
      </c>
      <c r="B1740" s="11" t="str">
        <f>UPPER(TEXT(TblMovi[[#This Row],[Data]],"MMM"))</f>
        <v>MAR</v>
      </c>
      <c r="C1740" s="1" t="str">
        <f>TEXT(TblMovi[[#This Row],[Data]],"aaaa")</f>
        <v>2024</v>
      </c>
      <c r="D1740" s="1" t="s">
        <v>21</v>
      </c>
      <c r="E1740" s="1" t="s">
        <v>352</v>
      </c>
      <c r="F1740" s="1">
        <v>2</v>
      </c>
    </row>
    <row r="1741" spans="1:6" x14ac:dyDescent="0.25">
      <c r="A1741" s="11">
        <v>45362</v>
      </c>
      <c r="B1741" s="11" t="str">
        <f>UPPER(TEXT(TblMovi[[#This Row],[Data]],"MMM"))</f>
        <v>MAR</v>
      </c>
      <c r="C1741" s="1" t="str">
        <f>TEXT(TblMovi[[#This Row],[Data]],"aaaa")</f>
        <v>2024</v>
      </c>
      <c r="D1741" s="1" t="s">
        <v>21</v>
      </c>
      <c r="E1741" s="1" t="s">
        <v>75</v>
      </c>
      <c r="F1741" s="1">
        <v>2</v>
      </c>
    </row>
    <row r="1742" spans="1:6" x14ac:dyDescent="0.25">
      <c r="A1742" s="11">
        <v>45362</v>
      </c>
      <c r="B1742" s="11" t="str">
        <f>UPPER(TEXT(TblMovi[[#This Row],[Data]],"MMM"))</f>
        <v>MAR</v>
      </c>
      <c r="C1742" s="1" t="str">
        <f>TEXT(TblMovi[[#This Row],[Data]],"aaaa")</f>
        <v>2024</v>
      </c>
      <c r="D1742" s="1" t="s">
        <v>21</v>
      </c>
      <c r="E1742" s="1" t="s">
        <v>77</v>
      </c>
      <c r="F1742" s="1">
        <v>1</v>
      </c>
    </row>
    <row r="1743" spans="1:6" x14ac:dyDescent="0.25">
      <c r="A1743" s="11">
        <v>45362</v>
      </c>
      <c r="B1743" s="11" t="str">
        <f>UPPER(TEXT(TblMovi[[#This Row],[Data]],"MMM"))</f>
        <v>MAR</v>
      </c>
      <c r="C1743" s="1" t="str">
        <f>TEXT(TblMovi[[#This Row],[Data]],"aaaa")</f>
        <v>2024</v>
      </c>
      <c r="D1743" s="1" t="s">
        <v>21</v>
      </c>
      <c r="E1743" s="1" t="s">
        <v>2</v>
      </c>
      <c r="F1743" s="1">
        <v>1</v>
      </c>
    </row>
    <row r="1744" spans="1:6" x14ac:dyDescent="0.25">
      <c r="A1744" s="11">
        <v>45363</v>
      </c>
      <c r="B1744" s="11" t="str">
        <f>UPPER(TEXT(TblMovi[[#This Row],[Data]],"MMM"))</f>
        <v>MAR</v>
      </c>
      <c r="C1744" s="1" t="str">
        <f>TEXT(TblMovi[[#This Row],[Data]],"aaaa")</f>
        <v>2024</v>
      </c>
      <c r="D1744" s="1" t="s">
        <v>21</v>
      </c>
      <c r="E1744" s="1" t="s">
        <v>393</v>
      </c>
      <c r="F1744" s="1">
        <v>1</v>
      </c>
    </row>
    <row r="1745" spans="1:6" x14ac:dyDescent="0.25">
      <c r="A1745" s="11">
        <v>45363</v>
      </c>
      <c r="B1745" s="11" t="str">
        <f>UPPER(TEXT(TblMovi[[#This Row],[Data]],"MMM"))</f>
        <v>MAR</v>
      </c>
      <c r="C1745" s="1" t="str">
        <f>TEXT(TblMovi[[#This Row],[Data]],"aaaa")</f>
        <v>2024</v>
      </c>
      <c r="D1745" s="1" t="s">
        <v>21</v>
      </c>
      <c r="E1745" s="1" t="s">
        <v>304</v>
      </c>
      <c r="F1745" s="1">
        <v>10</v>
      </c>
    </row>
    <row r="1746" spans="1:6" x14ac:dyDescent="0.25">
      <c r="A1746" s="11">
        <v>45363</v>
      </c>
      <c r="B1746" s="11" t="str">
        <f>UPPER(TEXT(TblMovi[[#This Row],[Data]],"MMM"))</f>
        <v>MAR</v>
      </c>
      <c r="C1746" s="1" t="str">
        <f>TEXT(TblMovi[[#This Row],[Data]],"aaaa")</f>
        <v>2024</v>
      </c>
      <c r="D1746" s="1" t="s">
        <v>21</v>
      </c>
      <c r="E1746" s="1" t="s">
        <v>174</v>
      </c>
      <c r="F1746" s="1">
        <v>10</v>
      </c>
    </row>
    <row r="1747" spans="1:6" x14ac:dyDescent="0.25">
      <c r="A1747" s="11">
        <v>45363</v>
      </c>
      <c r="B1747" s="11" t="str">
        <f>UPPER(TEXT(TblMovi[[#This Row],[Data]],"MMM"))</f>
        <v>MAR</v>
      </c>
      <c r="C1747" s="1" t="str">
        <f>TEXT(TblMovi[[#This Row],[Data]],"aaaa")</f>
        <v>2024</v>
      </c>
      <c r="D1747" s="1" t="s">
        <v>21</v>
      </c>
      <c r="E1747" s="1" t="s">
        <v>78</v>
      </c>
      <c r="F1747" s="1">
        <v>1</v>
      </c>
    </row>
    <row r="1748" spans="1:6" x14ac:dyDescent="0.25">
      <c r="A1748" s="11">
        <v>45363</v>
      </c>
      <c r="B1748" s="11" t="str">
        <f>UPPER(TEXT(TblMovi[[#This Row],[Data]],"MMM"))</f>
        <v>MAR</v>
      </c>
      <c r="C1748" s="1" t="str">
        <f>TEXT(TblMovi[[#This Row],[Data]],"aaaa")</f>
        <v>2024</v>
      </c>
      <c r="D1748" s="1" t="s">
        <v>21</v>
      </c>
      <c r="E1748" s="1" t="s">
        <v>354</v>
      </c>
      <c r="F1748" s="1">
        <v>1</v>
      </c>
    </row>
    <row r="1749" spans="1:6" x14ac:dyDescent="0.25">
      <c r="A1749" s="11">
        <v>45364</v>
      </c>
      <c r="B1749" s="11" t="str">
        <f>UPPER(TEXT(TblMovi[[#This Row],[Data]],"MMM"))</f>
        <v>MAR</v>
      </c>
      <c r="C1749" s="1" t="str">
        <f>TEXT(TblMovi[[#This Row],[Data]],"aaaa")</f>
        <v>2024</v>
      </c>
      <c r="D1749" s="1" t="s">
        <v>21</v>
      </c>
      <c r="E1749" s="1" t="s">
        <v>169</v>
      </c>
      <c r="F1749" s="1">
        <v>4</v>
      </c>
    </row>
    <row r="1750" spans="1:6" x14ac:dyDescent="0.25">
      <c r="A1750" s="11">
        <v>45364</v>
      </c>
      <c r="B1750" s="11" t="str">
        <f>UPPER(TEXT(TblMovi[[#This Row],[Data]],"MMM"))</f>
        <v>MAR</v>
      </c>
      <c r="C1750" s="1" t="str">
        <f>TEXT(TblMovi[[#This Row],[Data]],"aaaa")</f>
        <v>2024</v>
      </c>
      <c r="D1750" s="1" t="s">
        <v>21</v>
      </c>
      <c r="E1750" s="1" t="s">
        <v>330</v>
      </c>
      <c r="F1750" s="1">
        <v>1</v>
      </c>
    </row>
    <row r="1751" spans="1:6" x14ac:dyDescent="0.25">
      <c r="A1751" s="11">
        <v>45364</v>
      </c>
      <c r="B1751" s="11" t="str">
        <f>UPPER(TEXT(TblMovi[[#This Row],[Data]],"MMM"))</f>
        <v>MAR</v>
      </c>
      <c r="C1751" s="1" t="str">
        <f>TEXT(TblMovi[[#This Row],[Data]],"aaaa")</f>
        <v>2024</v>
      </c>
      <c r="D1751" s="1" t="s">
        <v>21</v>
      </c>
      <c r="E1751" s="1" t="s">
        <v>9</v>
      </c>
      <c r="F1751" s="1">
        <v>1</v>
      </c>
    </row>
    <row r="1752" spans="1:6" x14ac:dyDescent="0.25">
      <c r="A1752" s="11">
        <v>45364</v>
      </c>
      <c r="B1752" s="11" t="str">
        <f>UPPER(TEXT(TblMovi[[#This Row],[Data]],"MMM"))</f>
        <v>MAR</v>
      </c>
      <c r="C1752" s="1" t="str">
        <f>TEXT(TblMovi[[#This Row],[Data]],"aaaa")</f>
        <v>2024</v>
      </c>
      <c r="D1752" s="1" t="s">
        <v>21</v>
      </c>
      <c r="E1752" s="1" t="s">
        <v>330</v>
      </c>
      <c r="F1752" s="1">
        <v>1</v>
      </c>
    </row>
    <row r="1753" spans="1:6" x14ac:dyDescent="0.25">
      <c r="A1753" s="11">
        <v>45364</v>
      </c>
      <c r="B1753" s="11" t="str">
        <f>UPPER(TEXT(TblMovi[[#This Row],[Data]],"MMM"))</f>
        <v>MAR</v>
      </c>
      <c r="C1753" s="1" t="str">
        <f>TEXT(TblMovi[[#This Row],[Data]],"aaaa")</f>
        <v>2024</v>
      </c>
      <c r="D1753" s="1" t="s">
        <v>21</v>
      </c>
      <c r="E1753" s="1" t="s">
        <v>9</v>
      </c>
      <c r="F1753" s="1">
        <v>1</v>
      </c>
    </row>
    <row r="1754" spans="1:6" x14ac:dyDescent="0.25">
      <c r="A1754" s="11">
        <v>45364</v>
      </c>
      <c r="B1754" s="11" t="str">
        <f>UPPER(TEXT(TblMovi[[#This Row],[Data]],"MMM"))</f>
        <v>MAR</v>
      </c>
      <c r="C1754" s="1" t="str">
        <f>TEXT(TblMovi[[#This Row],[Data]],"aaaa")</f>
        <v>2024</v>
      </c>
      <c r="D1754" s="1" t="s">
        <v>21</v>
      </c>
      <c r="E1754" s="1" t="s">
        <v>330</v>
      </c>
      <c r="F1754" s="1">
        <v>1</v>
      </c>
    </row>
    <row r="1755" spans="1:6" x14ac:dyDescent="0.25">
      <c r="A1755" s="12">
        <v>45364</v>
      </c>
      <c r="B1755" s="11" t="str">
        <f>UPPER(TEXT(TblMovi[[#This Row],[Data]],"MMM"))</f>
        <v>MAR</v>
      </c>
      <c r="C1755" s="1" t="str">
        <f>TEXT(TblMovi[[#This Row],[Data]],"aaaa")</f>
        <v>2024</v>
      </c>
      <c r="D1755" s="3" t="s">
        <v>21</v>
      </c>
      <c r="E1755" s="3" t="s">
        <v>394</v>
      </c>
      <c r="F1755" s="3">
        <v>4</v>
      </c>
    </row>
    <row r="1756" spans="1:6" x14ac:dyDescent="0.25">
      <c r="A1756" s="11">
        <v>45364</v>
      </c>
      <c r="B1756" s="11" t="str">
        <f>UPPER(TEXT(TblMovi[[#This Row],[Data]],"MMM"))</f>
        <v>MAR</v>
      </c>
      <c r="C1756" s="1" t="str">
        <f>TEXT(TblMovi[[#This Row],[Data]],"aaaa")</f>
        <v>2024</v>
      </c>
      <c r="D1756" s="1" t="s">
        <v>21</v>
      </c>
      <c r="E1756" s="1" t="s">
        <v>393</v>
      </c>
      <c r="F1756" s="1">
        <v>1</v>
      </c>
    </row>
    <row r="1757" spans="1:6" x14ac:dyDescent="0.25">
      <c r="A1757" s="11">
        <v>45364</v>
      </c>
      <c r="B1757" s="11" t="str">
        <f>UPPER(TEXT(TblMovi[[#This Row],[Data]],"MMM"))</f>
        <v>MAR</v>
      </c>
      <c r="C1757" s="1" t="str">
        <f>TEXT(TblMovi[[#This Row],[Data]],"aaaa")</f>
        <v>2024</v>
      </c>
      <c r="D1757" s="1" t="s">
        <v>21</v>
      </c>
      <c r="E1757" s="1" t="s">
        <v>14</v>
      </c>
      <c r="F1757" s="1">
        <v>2</v>
      </c>
    </row>
    <row r="1758" spans="1:6" x14ac:dyDescent="0.25">
      <c r="A1758" s="11">
        <v>45364</v>
      </c>
      <c r="B1758" s="11" t="str">
        <f>UPPER(TEXT(TblMovi[[#This Row],[Data]],"MMM"))</f>
        <v>MAR</v>
      </c>
      <c r="C1758" s="1" t="str">
        <f>TEXT(TblMovi[[#This Row],[Data]],"aaaa")</f>
        <v>2024</v>
      </c>
      <c r="D1758" s="1" t="s">
        <v>21</v>
      </c>
      <c r="E1758" s="1" t="s">
        <v>169</v>
      </c>
      <c r="F1758" s="1">
        <v>1</v>
      </c>
    </row>
    <row r="1759" spans="1:6" x14ac:dyDescent="0.25">
      <c r="A1759" s="11">
        <v>45364</v>
      </c>
      <c r="B1759" s="11" t="str">
        <f>UPPER(TEXT(TblMovi[[#This Row],[Data]],"MMM"))</f>
        <v>MAR</v>
      </c>
      <c r="C1759" s="1" t="str">
        <f>TEXT(TblMovi[[#This Row],[Data]],"aaaa")</f>
        <v>2024</v>
      </c>
      <c r="D1759" s="1" t="s">
        <v>21</v>
      </c>
      <c r="E1759" s="1" t="s">
        <v>394</v>
      </c>
      <c r="F1759" s="1">
        <v>1</v>
      </c>
    </row>
    <row r="1760" spans="1:6" x14ac:dyDescent="0.25">
      <c r="A1760" s="11">
        <v>45364</v>
      </c>
      <c r="B1760" s="11" t="str">
        <f>UPPER(TEXT(TblMovi[[#This Row],[Data]],"MMM"))</f>
        <v>MAR</v>
      </c>
      <c r="C1760" s="1" t="str">
        <f>TEXT(TblMovi[[#This Row],[Data]],"aaaa")</f>
        <v>2024</v>
      </c>
      <c r="D1760" s="1" t="s">
        <v>21</v>
      </c>
      <c r="E1760" s="1" t="s">
        <v>169</v>
      </c>
      <c r="F1760" s="1">
        <v>4</v>
      </c>
    </row>
    <row r="1761" spans="1:6" x14ac:dyDescent="0.25">
      <c r="A1761" s="11">
        <v>45364</v>
      </c>
      <c r="B1761" s="11" t="str">
        <f>UPPER(TEXT(TblMovi[[#This Row],[Data]],"MMM"))</f>
        <v>MAR</v>
      </c>
      <c r="C1761" s="1" t="str">
        <f>TEXT(TblMovi[[#This Row],[Data]],"aaaa")</f>
        <v>2024</v>
      </c>
      <c r="D1761" s="1" t="s">
        <v>21</v>
      </c>
      <c r="E1761" s="1" t="s">
        <v>352</v>
      </c>
      <c r="F1761" s="1">
        <v>2</v>
      </c>
    </row>
    <row r="1762" spans="1:6" x14ac:dyDescent="0.25">
      <c r="A1762" s="11">
        <v>45364</v>
      </c>
      <c r="B1762" s="11" t="str">
        <f>UPPER(TEXT(TblMovi[[#This Row],[Data]],"MMM"))</f>
        <v>MAR</v>
      </c>
      <c r="C1762" s="1" t="str">
        <f>TEXT(TblMovi[[#This Row],[Data]],"aaaa")</f>
        <v>2024</v>
      </c>
      <c r="D1762" s="1" t="s">
        <v>21</v>
      </c>
      <c r="E1762" s="1" t="s">
        <v>77</v>
      </c>
      <c r="F1762" s="1">
        <v>2</v>
      </c>
    </row>
    <row r="1763" spans="1:6" x14ac:dyDescent="0.25">
      <c r="A1763" s="11">
        <v>45364</v>
      </c>
      <c r="B1763" s="11" t="str">
        <f>UPPER(TEXT(TblMovi[[#This Row],[Data]],"MMM"))</f>
        <v>MAR</v>
      </c>
      <c r="C1763" s="1" t="str">
        <f>TEXT(TblMovi[[#This Row],[Data]],"aaaa")</f>
        <v>2024</v>
      </c>
      <c r="D1763" s="1" t="s">
        <v>21</v>
      </c>
      <c r="E1763" s="1" t="s">
        <v>75</v>
      </c>
      <c r="F1763" s="1">
        <v>2</v>
      </c>
    </row>
    <row r="1764" spans="1:6" x14ac:dyDescent="0.25">
      <c r="A1764" s="11">
        <v>45364</v>
      </c>
      <c r="B1764" s="11" t="str">
        <f>UPPER(TEXT(TblMovi[[#This Row],[Data]],"MMM"))</f>
        <v>MAR</v>
      </c>
      <c r="C1764" s="1" t="str">
        <f>TEXT(TblMovi[[#This Row],[Data]],"aaaa")</f>
        <v>2024</v>
      </c>
      <c r="D1764" s="1" t="s">
        <v>21</v>
      </c>
      <c r="E1764" s="1" t="s">
        <v>74</v>
      </c>
      <c r="F1764" s="1">
        <v>2</v>
      </c>
    </row>
    <row r="1765" spans="1:6" x14ac:dyDescent="0.25">
      <c r="A1765" s="11">
        <v>45364</v>
      </c>
      <c r="B1765" s="11" t="str">
        <f>UPPER(TEXT(TblMovi[[#This Row],[Data]],"MMM"))</f>
        <v>MAR</v>
      </c>
      <c r="C1765" s="1" t="str">
        <f>TEXT(TblMovi[[#This Row],[Data]],"aaaa")</f>
        <v>2024</v>
      </c>
      <c r="D1765" s="1" t="s">
        <v>21</v>
      </c>
      <c r="E1765" s="1" t="s">
        <v>352</v>
      </c>
      <c r="F1765" s="1">
        <v>2</v>
      </c>
    </row>
    <row r="1766" spans="1:6" x14ac:dyDescent="0.25">
      <c r="A1766" s="11">
        <v>45364</v>
      </c>
      <c r="B1766" s="11" t="str">
        <f>UPPER(TEXT(TblMovi[[#This Row],[Data]],"MMM"))</f>
        <v>MAR</v>
      </c>
      <c r="C1766" s="1" t="str">
        <f>TEXT(TblMovi[[#This Row],[Data]],"aaaa")</f>
        <v>2024</v>
      </c>
      <c r="D1766" s="1" t="s">
        <v>21</v>
      </c>
      <c r="E1766" s="1" t="s">
        <v>352</v>
      </c>
      <c r="F1766" s="1">
        <v>1</v>
      </c>
    </row>
    <row r="1767" spans="1:6" x14ac:dyDescent="0.25">
      <c r="A1767" s="11">
        <v>45364</v>
      </c>
      <c r="B1767" s="11" t="str">
        <f>UPPER(TEXT(TblMovi[[#This Row],[Data]],"MMM"))</f>
        <v>MAR</v>
      </c>
      <c r="C1767" s="1" t="str">
        <f>TEXT(TblMovi[[#This Row],[Data]],"aaaa")</f>
        <v>2024</v>
      </c>
      <c r="D1767" s="1" t="s">
        <v>21</v>
      </c>
      <c r="E1767" s="1" t="s">
        <v>169</v>
      </c>
      <c r="F1767" s="1">
        <v>4</v>
      </c>
    </row>
    <row r="1768" spans="1:6" x14ac:dyDescent="0.25">
      <c r="A1768" s="11">
        <v>45364</v>
      </c>
      <c r="B1768" s="11" t="str">
        <f>UPPER(TEXT(TblMovi[[#This Row],[Data]],"MMM"))</f>
        <v>MAR</v>
      </c>
      <c r="C1768" s="1" t="str">
        <f>TEXT(TblMovi[[#This Row],[Data]],"aaaa")</f>
        <v>2024</v>
      </c>
      <c r="D1768" s="1" t="s">
        <v>21</v>
      </c>
      <c r="E1768" s="1" t="s">
        <v>330</v>
      </c>
      <c r="F1768" s="1">
        <v>1</v>
      </c>
    </row>
    <row r="1769" spans="1:6" x14ac:dyDescent="0.25">
      <c r="A1769" s="11">
        <v>45364</v>
      </c>
      <c r="B1769" s="11" t="str">
        <f>UPPER(TEXT(TblMovi[[#This Row],[Data]],"MMM"))</f>
        <v>MAR</v>
      </c>
      <c r="C1769" s="1" t="str">
        <f>TEXT(TblMovi[[#This Row],[Data]],"aaaa")</f>
        <v>2024</v>
      </c>
      <c r="D1769" s="1" t="s">
        <v>21</v>
      </c>
      <c r="E1769" s="1" t="s">
        <v>9</v>
      </c>
      <c r="F1769" s="1">
        <v>1</v>
      </c>
    </row>
    <row r="1770" spans="1:6" x14ac:dyDescent="0.25">
      <c r="A1770" s="11">
        <v>45364</v>
      </c>
      <c r="B1770" s="11" t="str">
        <f>UPPER(TEXT(TblMovi[[#This Row],[Data]],"MMM"))</f>
        <v>MAR</v>
      </c>
      <c r="C1770" s="1" t="str">
        <f>TEXT(TblMovi[[#This Row],[Data]],"aaaa")</f>
        <v>2024</v>
      </c>
      <c r="D1770" s="1" t="s">
        <v>21</v>
      </c>
      <c r="E1770" s="1" t="s">
        <v>330</v>
      </c>
      <c r="F1770" s="1">
        <v>1</v>
      </c>
    </row>
    <row r="1771" spans="1:6" x14ac:dyDescent="0.25">
      <c r="A1771" s="11">
        <v>45364</v>
      </c>
      <c r="B1771" s="11" t="str">
        <f>UPPER(TEXT(TblMovi[[#This Row],[Data]],"MMM"))</f>
        <v>MAR</v>
      </c>
      <c r="C1771" s="1" t="str">
        <f>TEXT(TblMovi[[#This Row],[Data]],"aaaa")</f>
        <v>2024</v>
      </c>
      <c r="D1771" s="1" t="s">
        <v>21</v>
      </c>
      <c r="E1771" s="1" t="s">
        <v>9</v>
      </c>
      <c r="F1771" s="1">
        <v>1</v>
      </c>
    </row>
    <row r="1772" spans="1:6" x14ac:dyDescent="0.25">
      <c r="A1772" s="11">
        <v>45364</v>
      </c>
      <c r="B1772" s="11" t="str">
        <f>UPPER(TEXT(TblMovi[[#This Row],[Data]],"MMM"))</f>
        <v>MAR</v>
      </c>
      <c r="C1772" s="1" t="str">
        <f>TEXT(TblMovi[[#This Row],[Data]],"aaaa")</f>
        <v>2024</v>
      </c>
      <c r="D1772" s="1" t="s">
        <v>21</v>
      </c>
      <c r="E1772" s="1" t="s">
        <v>330</v>
      </c>
      <c r="F1772" s="1">
        <v>1</v>
      </c>
    </row>
    <row r="1773" spans="1:6" x14ac:dyDescent="0.25">
      <c r="A1773" s="11">
        <v>45364</v>
      </c>
      <c r="B1773" s="11" t="str">
        <f>UPPER(TEXT(TblMovi[[#This Row],[Data]],"MMM"))</f>
        <v>MAR</v>
      </c>
      <c r="C1773" s="1" t="str">
        <f>TEXT(TblMovi[[#This Row],[Data]],"aaaa")</f>
        <v>2024</v>
      </c>
      <c r="D1773" s="1" t="s">
        <v>21</v>
      </c>
      <c r="E1773" s="1" t="s">
        <v>394</v>
      </c>
      <c r="F1773" s="1">
        <v>4</v>
      </c>
    </row>
    <row r="1774" spans="1:6" x14ac:dyDescent="0.25">
      <c r="A1774" s="11">
        <v>45364</v>
      </c>
      <c r="B1774" s="11" t="str">
        <f>UPPER(TEXT(TblMovi[[#This Row],[Data]],"MMM"))</f>
        <v>MAR</v>
      </c>
      <c r="C1774" s="1" t="str">
        <f>TEXT(TblMovi[[#This Row],[Data]],"aaaa")</f>
        <v>2024</v>
      </c>
      <c r="D1774" s="1" t="s">
        <v>21</v>
      </c>
      <c r="E1774" s="1" t="s">
        <v>393</v>
      </c>
      <c r="F1774" s="1">
        <v>1</v>
      </c>
    </row>
    <row r="1775" spans="1:6" x14ac:dyDescent="0.25">
      <c r="A1775" s="11">
        <v>45364</v>
      </c>
      <c r="B1775" s="11" t="str">
        <f>UPPER(TEXT(TblMovi[[#This Row],[Data]],"MMM"))</f>
        <v>MAR</v>
      </c>
      <c r="C1775" s="1" t="str">
        <f>TEXT(TblMovi[[#This Row],[Data]],"aaaa")</f>
        <v>2024</v>
      </c>
      <c r="D1775" s="1" t="s">
        <v>21</v>
      </c>
      <c r="E1775" s="1" t="s">
        <v>14</v>
      </c>
      <c r="F1775" s="1">
        <v>2</v>
      </c>
    </row>
    <row r="1776" spans="1:6" x14ac:dyDescent="0.25">
      <c r="A1776" s="11">
        <v>45364</v>
      </c>
      <c r="B1776" s="11" t="str">
        <f>UPPER(TEXT(TblMovi[[#This Row],[Data]],"MMM"))</f>
        <v>MAR</v>
      </c>
      <c r="C1776" s="1" t="str">
        <f>TEXT(TblMovi[[#This Row],[Data]],"aaaa")</f>
        <v>2024</v>
      </c>
      <c r="D1776" s="1" t="s">
        <v>21</v>
      </c>
      <c r="E1776" s="1" t="s">
        <v>169</v>
      </c>
      <c r="F1776" s="1">
        <v>1</v>
      </c>
    </row>
    <row r="1777" spans="1:6" x14ac:dyDescent="0.25">
      <c r="A1777" s="11">
        <v>45364</v>
      </c>
      <c r="B1777" s="11" t="str">
        <f>UPPER(TEXT(TblMovi[[#This Row],[Data]],"MMM"))</f>
        <v>MAR</v>
      </c>
      <c r="C1777" s="1" t="str">
        <f>TEXT(TblMovi[[#This Row],[Data]],"aaaa")</f>
        <v>2024</v>
      </c>
      <c r="D1777" s="1" t="s">
        <v>21</v>
      </c>
      <c r="E1777" s="1" t="s">
        <v>394</v>
      </c>
      <c r="F1777" s="1">
        <v>1</v>
      </c>
    </row>
    <row r="1778" spans="1:6" x14ac:dyDescent="0.25">
      <c r="A1778" s="11">
        <v>45364</v>
      </c>
      <c r="B1778" s="11" t="str">
        <f>UPPER(TEXT(TblMovi[[#This Row],[Data]],"MMM"))</f>
        <v>MAR</v>
      </c>
      <c r="C1778" s="1" t="str">
        <f>TEXT(TblMovi[[#This Row],[Data]],"aaaa")</f>
        <v>2024</v>
      </c>
      <c r="D1778" s="1" t="s">
        <v>21</v>
      </c>
      <c r="E1778" s="1" t="s">
        <v>169</v>
      </c>
      <c r="F1778" s="1">
        <v>4</v>
      </c>
    </row>
    <row r="1779" spans="1:6" x14ac:dyDescent="0.25">
      <c r="A1779" s="11">
        <v>45364</v>
      </c>
      <c r="B1779" s="11" t="str">
        <f>UPPER(TEXT(TblMovi[[#This Row],[Data]],"MMM"))</f>
        <v>MAR</v>
      </c>
      <c r="C1779" s="1" t="str">
        <f>TEXT(TblMovi[[#This Row],[Data]],"aaaa")</f>
        <v>2024</v>
      </c>
      <c r="D1779" s="1" t="s">
        <v>21</v>
      </c>
      <c r="E1779" s="1" t="s">
        <v>352</v>
      </c>
      <c r="F1779" s="1">
        <v>2</v>
      </c>
    </row>
    <row r="1780" spans="1:6" x14ac:dyDescent="0.25">
      <c r="A1780" s="11">
        <v>45364</v>
      </c>
      <c r="B1780" s="11" t="str">
        <f>UPPER(TEXT(TblMovi[[#This Row],[Data]],"MMM"))</f>
        <v>MAR</v>
      </c>
      <c r="C1780" s="1" t="str">
        <f>TEXT(TblMovi[[#This Row],[Data]],"aaaa")</f>
        <v>2024</v>
      </c>
      <c r="D1780" s="1" t="s">
        <v>21</v>
      </c>
      <c r="E1780" s="1" t="s">
        <v>77</v>
      </c>
      <c r="F1780" s="1">
        <v>2</v>
      </c>
    </row>
    <row r="1781" spans="1:6" x14ac:dyDescent="0.25">
      <c r="A1781" s="11">
        <v>45364</v>
      </c>
      <c r="B1781" s="11" t="str">
        <f>UPPER(TEXT(TblMovi[[#This Row],[Data]],"MMM"))</f>
        <v>MAR</v>
      </c>
      <c r="C1781" s="1" t="str">
        <f>TEXT(TblMovi[[#This Row],[Data]],"aaaa")</f>
        <v>2024</v>
      </c>
      <c r="D1781" s="1" t="s">
        <v>21</v>
      </c>
      <c r="E1781" s="1" t="s">
        <v>75</v>
      </c>
      <c r="F1781" s="1">
        <v>2</v>
      </c>
    </row>
    <row r="1782" spans="1:6" x14ac:dyDescent="0.25">
      <c r="A1782" s="11">
        <v>45364</v>
      </c>
      <c r="B1782" s="11" t="str">
        <f>UPPER(TEXT(TblMovi[[#This Row],[Data]],"MMM"))</f>
        <v>MAR</v>
      </c>
      <c r="C1782" s="1" t="str">
        <f>TEXT(TblMovi[[#This Row],[Data]],"aaaa")</f>
        <v>2024</v>
      </c>
      <c r="D1782" s="1" t="s">
        <v>21</v>
      </c>
      <c r="E1782" s="1" t="s">
        <v>74</v>
      </c>
      <c r="F1782" s="1">
        <v>2</v>
      </c>
    </row>
    <row r="1783" spans="1:6" x14ac:dyDescent="0.25">
      <c r="A1783" s="11">
        <v>45364</v>
      </c>
      <c r="B1783" s="11" t="str">
        <f>UPPER(TEXT(TblMovi[[#This Row],[Data]],"MMM"))</f>
        <v>MAR</v>
      </c>
      <c r="C1783" s="1" t="str">
        <f>TEXT(TblMovi[[#This Row],[Data]],"aaaa")</f>
        <v>2024</v>
      </c>
      <c r="D1783" s="1" t="s">
        <v>21</v>
      </c>
      <c r="E1783" s="1" t="s">
        <v>352</v>
      </c>
      <c r="F1783" s="1">
        <v>2</v>
      </c>
    </row>
    <row r="1784" spans="1:6" x14ac:dyDescent="0.25">
      <c r="A1784" s="11">
        <v>45364</v>
      </c>
      <c r="B1784" s="11" t="str">
        <f>UPPER(TEXT(TblMovi[[#This Row],[Data]],"MMM"))</f>
        <v>MAR</v>
      </c>
      <c r="C1784" s="1" t="str">
        <f>TEXT(TblMovi[[#This Row],[Data]],"aaaa")</f>
        <v>2024</v>
      </c>
      <c r="D1784" s="1" t="s">
        <v>21</v>
      </c>
      <c r="E1784" s="1" t="s">
        <v>352</v>
      </c>
      <c r="F1784" s="1">
        <v>1</v>
      </c>
    </row>
    <row r="1785" spans="1:6" x14ac:dyDescent="0.25">
      <c r="A1785" s="11">
        <v>45364</v>
      </c>
      <c r="B1785" s="11" t="str">
        <f>UPPER(TEXT(TblMovi[[#This Row],[Data]],"MMM"))</f>
        <v>MAR</v>
      </c>
      <c r="C1785" s="1" t="str">
        <f>TEXT(TblMovi[[#This Row],[Data]],"aaaa")</f>
        <v>2024</v>
      </c>
      <c r="D1785" s="1" t="s">
        <v>21</v>
      </c>
      <c r="E1785" s="1" t="s">
        <v>89</v>
      </c>
      <c r="F1785" s="1">
        <v>1</v>
      </c>
    </row>
    <row r="1786" spans="1:6" x14ac:dyDescent="0.25">
      <c r="A1786" s="11">
        <v>45364</v>
      </c>
      <c r="B1786" s="11" t="str">
        <f>UPPER(TEXT(TblMovi[[#This Row],[Data]],"MMM"))</f>
        <v>MAR</v>
      </c>
      <c r="C1786" s="1" t="str">
        <f>TEXT(TblMovi[[#This Row],[Data]],"aaaa")</f>
        <v>2024</v>
      </c>
      <c r="D1786" s="1" t="s">
        <v>21</v>
      </c>
      <c r="E1786" s="1" t="s">
        <v>1</v>
      </c>
      <c r="F1786" s="1">
        <v>1</v>
      </c>
    </row>
    <row r="1787" spans="1:6" x14ac:dyDescent="0.25">
      <c r="A1787" s="11">
        <v>45365</v>
      </c>
      <c r="B1787" s="11" t="str">
        <f>UPPER(TEXT(TblMovi[[#This Row],[Data]],"MMM"))</f>
        <v>MAR</v>
      </c>
      <c r="C1787" s="1" t="str">
        <f>TEXT(TblMovi[[#This Row],[Data]],"aaaa")</f>
        <v>2024</v>
      </c>
      <c r="D1787" s="1" t="s">
        <v>21</v>
      </c>
      <c r="E1787" s="1" t="s">
        <v>74</v>
      </c>
      <c r="F1787" s="1">
        <v>15</v>
      </c>
    </row>
    <row r="1788" spans="1:6" x14ac:dyDescent="0.25">
      <c r="A1788" s="11">
        <v>45365</v>
      </c>
      <c r="B1788" s="11" t="str">
        <f>UPPER(TEXT(TblMovi[[#This Row],[Data]],"MMM"))</f>
        <v>MAR</v>
      </c>
      <c r="C1788" s="1" t="str">
        <f>TEXT(TblMovi[[#This Row],[Data]],"aaaa")</f>
        <v>2024</v>
      </c>
      <c r="D1788" s="1" t="s">
        <v>21</v>
      </c>
      <c r="E1788" s="1" t="s">
        <v>79</v>
      </c>
      <c r="F1788" s="1">
        <v>2</v>
      </c>
    </row>
    <row r="1789" spans="1:6" x14ac:dyDescent="0.25">
      <c r="A1789" s="11">
        <v>45365</v>
      </c>
      <c r="B1789" s="11" t="str">
        <f>UPPER(TEXT(TblMovi[[#This Row],[Data]],"MMM"))</f>
        <v>MAR</v>
      </c>
      <c r="C1789" s="1" t="str">
        <f>TEXT(TblMovi[[#This Row],[Data]],"aaaa")</f>
        <v>2024</v>
      </c>
      <c r="D1789" s="1" t="s">
        <v>21</v>
      </c>
      <c r="E1789" s="1" t="s">
        <v>75</v>
      </c>
      <c r="F1789" s="1">
        <v>2</v>
      </c>
    </row>
    <row r="1790" spans="1:6" x14ac:dyDescent="0.25">
      <c r="A1790" s="11">
        <v>45365</v>
      </c>
      <c r="B1790" s="11" t="str">
        <f>UPPER(TEXT(TblMovi[[#This Row],[Data]],"MMM"))</f>
        <v>MAR</v>
      </c>
      <c r="C1790" s="1" t="str">
        <f>TEXT(TblMovi[[#This Row],[Data]],"aaaa")</f>
        <v>2024</v>
      </c>
      <c r="D1790" s="1" t="s">
        <v>21</v>
      </c>
      <c r="E1790" s="1" t="s">
        <v>27</v>
      </c>
      <c r="F1790" s="1">
        <v>20</v>
      </c>
    </row>
    <row r="1791" spans="1:6" x14ac:dyDescent="0.25">
      <c r="A1791" s="11">
        <v>45365</v>
      </c>
      <c r="B1791" s="11" t="str">
        <f>UPPER(TEXT(TblMovi[[#This Row],[Data]],"MMM"))</f>
        <v>MAR</v>
      </c>
      <c r="C1791" s="1" t="str">
        <f>TEXT(TblMovi[[#This Row],[Data]],"aaaa")</f>
        <v>2024</v>
      </c>
      <c r="D1791" s="1" t="s">
        <v>21</v>
      </c>
      <c r="E1791" s="1" t="s">
        <v>382</v>
      </c>
      <c r="F1791" s="1">
        <v>10</v>
      </c>
    </row>
    <row r="1792" spans="1:6" x14ac:dyDescent="0.25">
      <c r="A1792" s="11">
        <v>45365</v>
      </c>
      <c r="B1792" s="11" t="str">
        <f>UPPER(TEXT(TblMovi[[#This Row],[Data]],"MMM"))</f>
        <v>MAR</v>
      </c>
      <c r="C1792" s="1" t="str">
        <f>TEXT(TblMovi[[#This Row],[Data]],"aaaa")</f>
        <v>2024</v>
      </c>
      <c r="D1792" s="1" t="s">
        <v>21</v>
      </c>
      <c r="E1792" s="1" t="s">
        <v>381</v>
      </c>
      <c r="F1792" s="1">
        <v>10</v>
      </c>
    </row>
    <row r="1793" spans="1:6" x14ac:dyDescent="0.25">
      <c r="A1793" s="11">
        <v>45365</v>
      </c>
      <c r="B1793" s="11" t="str">
        <f>UPPER(TEXT(TblMovi[[#This Row],[Data]],"MMM"))</f>
        <v>MAR</v>
      </c>
      <c r="C1793" s="1" t="str">
        <f>TEXT(TblMovi[[#This Row],[Data]],"aaaa")</f>
        <v>2024</v>
      </c>
      <c r="D1793" s="1" t="s">
        <v>21</v>
      </c>
      <c r="E1793" s="1" t="s">
        <v>343</v>
      </c>
      <c r="F1793" s="1">
        <v>1</v>
      </c>
    </row>
    <row r="1794" spans="1:6" x14ac:dyDescent="0.25">
      <c r="A1794" s="11">
        <v>45365</v>
      </c>
      <c r="B1794" s="11" t="str">
        <f>UPPER(TEXT(TblMovi[[#This Row],[Data]],"MMM"))</f>
        <v>MAR</v>
      </c>
      <c r="C1794" s="1" t="str">
        <f>TEXT(TblMovi[[#This Row],[Data]],"aaaa")</f>
        <v>2024</v>
      </c>
      <c r="D1794" s="1" t="s">
        <v>21</v>
      </c>
      <c r="E1794" s="1" t="s">
        <v>74</v>
      </c>
      <c r="F1794" s="1">
        <v>3</v>
      </c>
    </row>
    <row r="1795" spans="1:6" x14ac:dyDescent="0.25">
      <c r="A1795" s="11">
        <v>45365</v>
      </c>
      <c r="B1795" s="11" t="str">
        <f>UPPER(TEXT(TblMovi[[#This Row],[Data]],"MMM"))</f>
        <v>MAR</v>
      </c>
      <c r="C1795" s="1" t="str">
        <f>TEXT(TblMovi[[#This Row],[Data]],"aaaa")</f>
        <v>2024</v>
      </c>
      <c r="D1795" s="1" t="s">
        <v>21</v>
      </c>
      <c r="E1795" s="1" t="s">
        <v>342</v>
      </c>
      <c r="F1795" s="1">
        <v>1</v>
      </c>
    </row>
    <row r="1796" spans="1:6" x14ac:dyDescent="0.25">
      <c r="A1796" s="11">
        <v>45365</v>
      </c>
      <c r="B1796" s="11" t="str">
        <f>UPPER(TEXT(TblMovi[[#This Row],[Data]],"MMM"))</f>
        <v>MAR</v>
      </c>
      <c r="C1796" s="1" t="str">
        <f>TEXT(TblMovi[[#This Row],[Data]],"aaaa")</f>
        <v>2024</v>
      </c>
      <c r="D1796" s="1" t="s">
        <v>21</v>
      </c>
      <c r="E1796" s="1" t="s">
        <v>75</v>
      </c>
      <c r="F1796" s="1">
        <v>4</v>
      </c>
    </row>
    <row r="1797" spans="1:6" x14ac:dyDescent="0.25">
      <c r="A1797" s="11">
        <v>45365</v>
      </c>
      <c r="B1797" s="11" t="str">
        <f>UPPER(TEXT(TblMovi[[#This Row],[Data]],"MMM"))</f>
        <v>MAR</v>
      </c>
      <c r="C1797" s="1" t="str">
        <f>TEXT(TblMovi[[#This Row],[Data]],"aaaa")</f>
        <v>2024</v>
      </c>
      <c r="D1797" s="1" t="s">
        <v>21</v>
      </c>
      <c r="E1797" s="1" t="s">
        <v>330</v>
      </c>
      <c r="F1797" s="1">
        <v>1</v>
      </c>
    </row>
    <row r="1798" spans="1:6" x14ac:dyDescent="0.25">
      <c r="A1798" s="11">
        <v>45366</v>
      </c>
      <c r="B1798" s="11" t="str">
        <f>UPPER(TEXT(TblMovi[[#This Row],[Data]],"MMM"))</f>
        <v>MAR</v>
      </c>
      <c r="C1798" s="1" t="str">
        <f>TEXT(TblMovi[[#This Row],[Data]],"aaaa")</f>
        <v>2024</v>
      </c>
      <c r="D1798" s="1" t="s">
        <v>21</v>
      </c>
      <c r="E1798" s="1" t="s">
        <v>330</v>
      </c>
      <c r="F1798" s="1">
        <v>1</v>
      </c>
    </row>
    <row r="1799" spans="1:6" x14ac:dyDescent="0.25">
      <c r="A1799" s="11">
        <v>45366</v>
      </c>
      <c r="B1799" s="11" t="str">
        <f>UPPER(TEXT(TblMovi[[#This Row],[Data]],"MMM"))</f>
        <v>MAR</v>
      </c>
      <c r="C1799" s="1" t="str">
        <f>TEXT(TblMovi[[#This Row],[Data]],"aaaa")</f>
        <v>2024</v>
      </c>
      <c r="D1799" s="1" t="s">
        <v>21</v>
      </c>
      <c r="E1799" s="1" t="s">
        <v>14</v>
      </c>
      <c r="F1799" s="1">
        <v>2</v>
      </c>
    </row>
    <row r="1800" spans="1:6" x14ac:dyDescent="0.25">
      <c r="A1800" s="11">
        <v>45366</v>
      </c>
      <c r="B1800" s="11" t="str">
        <f>UPPER(TEXT(TblMovi[[#This Row],[Data]],"MMM"))</f>
        <v>MAR</v>
      </c>
      <c r="C1800" s="1" t="str">
        <f>TEXT(TblMovi[[#This Row],[Data]],"aaaa")</f>
        <v>2024</v>
      </c>
      <c r="D1800" s="1" t="s">
        <v>21</v>
      </c>
      <c r="E1800" s="1" t="s">
        <v>84</v>
      </c>
      <c r="F1800" s="1">
        <v>1</v>
      </c>
    </row>
    <row r="1801" spans="1:6" x14ac:dyDescent="0.25">
      <c r="A1801" s="11">
        <v>45366</v>
      </c>
      <c r="B1801" s="11" t="str">
        <f>UPPER(TEXT(TblMovi[[#This Row],[Data]],"MMM"))</f>
        <v>MAR</v>
      </c>
      <c r="C1801" s="1" t="str">
        <f>TEXT(TblMovi[[#This Row],[Data]],"aaaa")</f>
        <v>2024</v>
      </c>
      <c r="D1801" s="1" t="s">
        <v>21</v>
      </c>
      <c r="E1801" s="1" t="s">
        <v>78</v>
      </c>
      <c r="F1801" s="1">
        <v>1</v>
      </c>
    </row>
    <row r="1802" spans="1:6" x14ac:dyDescent="0.25">
      <c r="A1802" s="11">
        <v>45366</v>
      </c>
      <c r="B1802" s="11" t="str">
        <f>UPPER(TEXT(TblMovi[[#This Row],[Data]],"MMM"))</f>
        <v>MAR</v>
      </c>
      <c r="C1802" s="1" t="str">
        <f>TEXT(TblMovi[[#This Row],[Data]],"aaaa")</f>
        <v>2024</v>
      </c>
      <c r="D1802" s="1" t="s">
        <v>21</v>
      </c>
      <c r="E1802" s="1" t="s">
        <v>169</v>
      </c>
      <c r="F1802" s="1">
        <v>2</v>
      </c>
    </row>
    <row r="1803" spans="1:6" x14ac:dyDescent="0.25">
      <c r="A1803" s="11">
        <v>45366</v>
      </c>
      <c r="B1803" s="11" t="str">
        <f>UPPER(TEXT(TblMovi[[#This Row],[Data]],"MMM"))</f>
        <v>MAR</v>
      </c>
      <c r="C1803" s="1" t="str">
        <f>TEXT(TblMovi[[#This Row],[Data]],"aaaa")</f>
        <v>2024</v>
      </c>
      <c r="D1803" s="1" t="s">
        <v>21</v>
      </c>
      <c r="E1803" s="1" t="s">
        <v>94</v>
      </c>
      <c r="F1803" s="1">
        <v>1</v>
      </c>
    </row>
    <row r="1804" spans="1:6" x14ac:dyDescent="0.25">
      <c r="A1804" s="12">
        <v>45366</v>
      </c>
      <c r="B1804" s="11" t="str">
        <f>UPPER(TEXT(TblMovi[[#This Row],[Data]],"MMM"))</f>
        <v>MAR</v>
      </c>
      <c r="C1804" s="1" t="str">
        <f>TEXT(TblMovi[[#This Row],[Data]],"aaaa")</f>
        <v>2024</v>
      </c>
      <c r="D1804" s="3" t="s">
        <v>20</v>
      </c>
      <c r="E1804" s="3" t="s">
        <v>85</v>
      </c>
      <c r="F1804" s="3">
        <v>10</v>
      </c>
    </row>
    <row r="1805" spans="1:6" x14ac:dyDescent="0.25">
      <c r="A1805" s="12">
        <v>45366</v>
      </c>
      <c r="B1805" s="11" t="str">
        <f>UPPER(TEXT(TblMovi[[#This Row],[Data]],"MMM"))</f>
        <v>MAR</v>
      </c>
      <c r="C1805" s="1" t="str">
        <f>TEXT(TblMovi[[#This Row],[Data]],"aaaa")</f>
        <v>2024</v>
      </c>
      <c r="D1805" s="3" t="s">
        <v>21</v>
      </c>
      <c r="E1805" s="3" t="s">
        <v>85</v>
      </c>
      <c r="F1805" s="3">
        <v>1</v>
      </c>
    </row>
    <row r="1806" spans="1:6" x14ac:dyDescent="0.25">
      <c r="A1806" s="11">
        <v>45366</v>
      </c>
      <c r="B1806" s="11" t="str">
        <f>UPPER(TEXT(TblMovi[[#This Row],[Data]],"MMM"))</f>
        <v>MAR</v>
      </c>
      <c r="C1806" s="1" t="str">
        <f>TEXT(TblMovi[[#This Row],[Data]],"aaaa")</f>
        <v>2024</v>
      </c>
      <c r="D1806" s="1" t="s">
        <v>21</v>
      </c>
      <c r="E1806" s="1" t="s">
        <v>393</v>
      </c>
      <c r="F1806" s="1">
        <v>1</v>
      </c>
    </row>
    <row r="1807" spans="1:6" x14ac:dyDescent="0.25">
      <c r="A1807" s="11">
        <v>45366</v>
      </c>
      <c r="B1807" s="11" t="str">
        <f>UPPER(TEXT(TblMovi[[#This Row],[Data]],"MMM"))</f>
        <v>MAR</v>
      </c>
      <c r="C1807" s="1" t="str">
        <f>TEXT(TblMovi[[#This Row],[Data]],"aaaa")</f>
        <v>2024</v>
      </c>
      <c r="D1807" s="1" t="s">
        <v>21</v>
      </c>
      <c r="E1807" s="1" t="s">
        <v>85</v>
      </c>
      <c r="F1807" s="1">
        <v>1</v>
      </c>
    </row>
    <row r="1808" spans="1:6" x14ac:dyDescent="0.25">
      <c r="A1808" s="11">
        <v>45366</v>
      </c>
      <c r="B1808" s="11" t="str">
        <f>UPPER(TEXT(TblMovi[[#This Row],[Data]],"MMM"))</f>
        <v>MAR</v>
      </c>
      <c r="C1808" s="1" t="str">
        <f>TEXT(TblMovi[[#This Row],[Data]],"aaaa")</f>
        <v>2024</v>
      </c>
      <c r="D1808" s="1" t="s">
        <v>21</v>
      </c>
      <c r="E1808" s="1" t="s">
        <v>394</v>
      </c>
      <c r="F1808" s="1">
        <v>10</v>
      </c>
    </row>
    <row r="1809" spans="1:6" x14ac:dyDescent="0.25">
      <c r="A1809" s="11">
        <v>45366</v>
      </c>
      <c r="B1809" s="11" t="str">
        <f>UPPER(TEXT(TblMovi[[#This Row],[Data]],"MMM"))</f>
        <v>MAR</v>
      </c>
      <c r="C1809" s="1" t="str">
        <f>TEXT(TblMovi[[#This Row],[Data]],"aaaa")</f>
        <v>2024</v>
      </c>
      <c r="D1809" s="1" t="s">
        <v>21</v>
      </c>
      <c r="E1809" s="1" t="s">
        <v>27</v>
      </c>
      <c r="F1809" s="1">
        <v>1</v>
      </c>
    </row>
    <row r="1810" spans="1:6" x14ac:dyDescent="0.25">
      <c r="A1810" s="11">
        <v>45366</v>
      </c>
      <c r="B1810" s="11" t="str">
        <f>UPPER(TEXT(TblMovi[[#This Row],[Data]],"MMM"))</f>
        <v>MAR</v>
      </c>
      <c r="C1810" s="1" t="str">
        <f>TEXT(TblMovi[[#This Row],[Data]],"aaaa")</f>
        <v>2024</v>
      </c>
      <c r="D1810" s="1" t="s">
        <v>21</v>
      </c>
      <c r="E1810" s="1" t="s">
        <v>74</v>
      </c>
      <c r="F1810" s="1">
        <v>10</v>
      </c>
    </row>
    <row r="1811" spans="1:6" x14ac:dyDescent="0.25">
      <c r="A1811" s="11">
        <v>45366</v>
      </c>
      <c r="B1811" s="11" t="str">
        <f>UPPER(TEXT(TblMovi[[#This Row],[Data]],"MMM"))</f>
        <v>MAR</v>
      </c>
      <c r="C1811" s="1" t="str">
        <f>TEXT(TblMovi[[#This Row],[Data]],"aaaa")</f>
        <v>2024</v>
      </c>
      <c r="D1811" s="1" t="s">
        <v>21</v>
      </c>
      <c r="E1811" s="1" t="s">
        <v>169</v>
      </c>
      <c r="F1811" s="1">
        <v>2</v>
      </c>
    </row>
    <row r="1812" spans="1:6" x14ac:dyDescent="0.25">
      <c r="A1812" s="11">
        <v>45369</v>
      </c>
      <c r="B1812" s="11" t="str">
        <f>UPPER(TEXT(TblMovi[[#This Row],[Data]],"MMM"))</f>
        <v>MAR</v>
      </c>
      <c r="C1812" s="1" t="str">
        <f>TEXT(TblMovi[[#This Row],[Data]],"aaaa")</f>
        <v>2024</v>
      </c>
      <c r="D1812" s="1" t="s">
        <v>21</v>
      </c>
      <c r="E1812" s="1" t="s">
        <v>14</v>
      </c>
      <c r="F1812" s="1">
        <v>2</v>
      </c>
    </row>
    <row r="1813" spans="1:6" x14ac:dyDescent="0.25">
      <c r="A1813" s="11">
        <v>45369</v>
      </c>
      <c r="B1813" s="11" t="str">
        <f>UPPER(TEXT(TblMovi[[#This Row],[Data]],"MMM"))</f>
        <v>MAR</v>
      </c>
      <c r="C1813" s="1" t="str">
        <f>TEXT(TblMovi[[#This Row],[Data]],"aaaa")</f>
        <v>2024</v>
      </c>
      <c r="D1813" s="1" t="s">
        <v>21</v>
      </c>
      <c r="E1813" s="1" t="s">
        <v>74</v>
      </c>
      <c r="F1813" s="1">
        <v>15</v>
      </c>
    </row>
    <row r="1814" spans="1:6" x14ac:dyDescent="0.25">
      <c r="A1814" s="11">
        <v>45369</v>
      </c>
      <c r="B1814" s="11" t="str">
        <f>UPPER(TEXT(TblMovi[[#This Row],[Data]],"MMM"))</f>
        <v>MAR</v>
      </c>
      <c r="C1814" s="1" t="str">
        <f>TEXT(TblMovi[[#This Row],[Data]],"aaaa")</f>
        <v>2024</v>
      </c>
      <c r="D1814" s="1" t="s">
        <v>21</v>
      </c>
      <c r="E1814" s="1" t="s">
        <v>330</v>
      </c>
      <c r="F1814" s="1">
        <v>1</v>
      </c>
    </row>
    <row r="1815" spans="1:6" x14ac:dyDescent="0.25">
      <c r="A1815" s="11">
        <v>45369</v>
      </c>
      <c r="B1815" s="11" t="str">
        <f>UPPER(TEXT(TblMovi[[#This Row],[Data]],"MMM"))</f>
        <v>MAR</v>
      </c>
      <c r="C1815" s="1" t="str">
        <f>TEXT(TblMovi[[#This Row],[Data]],"aaaa")</f>
        <v>2024</v>
      </c>
      <c r="D1815" s="1" t="s">
        <v>21</v>
      </c>
      <c r="E1815" s="1" t="s">
        <v>9</v>
      </c>
      <c r="F1815" s="1">
        <v>1</v>
      </c>
    </row>
    <row r="1816" spans="1:6" x14ac:dyDescent="0.25">
      <c r="A1816" s="11">
        <v>45369</v>
      </c>
      <c r="B1816" s="11" t="str">
        <f>UPPER(TEXT(TblMovi[[#This Row],[Data]],"MMM"))</f>
        <v>MAR</v>
      </c>
      <c r="C1816" s="1" t="str">
        <f>TEXT(TblMovi[[#This Row],[Data]],"aaaa")</f>
        <v>2024</v>
      </c>
      <c r="D1816" s="1" t="s">
        <v>21</v>
      </c>
      <c r="E1816" s="1" t="s">
        <v>169</v>
      </c>
      <c r="F1816" s="1">
        <v>4</v>
      </c>
    </row>
    <row r="1817" spans="1:6" x14ac:dyDescent="0.25">
      <c r="A1817" s="11">
        <v>45369</v>
      </c>
      <c r="B1817" s="11" t="str">
        <f>UPPER(TEXT(TblMovi[[#This Row],[Data]],"MMM"))</f>
        <v>MAR</v>
      </c>
      <c r="C1817" s="1" t="str">
        <f>TEXT(TblMovi[[#This Row],[Data]],"aaaa")</f>
        <v>2024</v>
      </c>
      <c r="D1817" s="1" t="s">
        <v>21</v>
      </c>
      <c r="E1817" s="1" t="s">
        <v>328</v>
      </c>
      <c r="F1817" s="1">
        <v>1</v>
      </c>
    </row>
    <row r="1818" spans="1:6" x14ac:dyDescent="0.25">
      <c r="A1818" s="11">
        <v>45369</v>
      </c>
      <c r="B1818" s="11" t="str">
        <f>UPPER(TEXT(TblMovi[[#This Row],[Data]],"MMM"))</f>
        <v>MAR</v>
      </c>
      <c r="C1818" s="1" t="str">
        <f>TEXT(TblMovi[[#This Row],[Data]],"aaaa")</f>
        <v>2024</v>
      </c>
      <c r="D1818" s="1" t="s">
        <v>21</v>
      </c>
      <c r="E1818" s="1" t="s">
        <v>352</v>
      </c>
      <c r="F1818" s="1">
        <v>3</v>
      </c>
    </row>
    <row r="1819" spans="1:6" x14ac:dyDescent="0.25">
      <c r="A1819" s="11">
        <v>45369</v>
      </c>
      <c r="B1819" s="11" t="str">
        <f>UPPER(TEXT(TblMovi[[#This Row],[Data]],"MMM"))</f>
        <v>MAR</v>
      </c>
      <c r="C1819" s="1" t="str">
        <f>TEXT(TblMovi[[#This Row],[Data]],"aaaa")</f>
        <v>2024</v>
      </c>
      <c r="D1819" s="1" t="s">
        <v>21</v>
      </c>
      <c r="E1819" s="1" t="s">
        <v>9</v>
      </c>
      <c r="F1819" s="1">
        <v>1</v>
      </c>
    </row>
    <row r="1820" spans="1:6" x14ac:dyDescent="0.25">
      <c r="A1820" s="11">
        <v>45369</v>
      </c>
      <c r="B1820" s="11" t="str">
        <f>UPPER(TEXT(TblMovi[[#This Row],[Data]],"MMM"))</f>
        <v>MAR</v>
      </c>
      <c r="C1820" s="1" t="str">
        <f>TEXT(TblMovi[[#This Row],[Data]],"aaaa")</f>
        <v>2024</v>
      </c>
      <c r="D1820" s="1" t="s">
        <v>21</v>
      </c>
      <c r="E1820" s="1" t="s">
        <v>1</v>
      </c>
      <c r="F1820" s="1">
        <v>1</v>
      </c>
    </row>
    <row r="1821" spans="1:6" x14ac:dyDescent="0.25">
      <c r="A1821" s="11">
        <v>45369</v>
      </c>
      <c r="B1821" s="11" t="str">
        <f>UPPER(TEXT(TblMovi[[#This Row],[Data]],"MMM"))</f>
        <v>MAR</v>
      </c>
      <c r="C1821" s="1" t="str">
        <f>TEXT(TblMovi[[#This Row],[Data]],"aaaa")</f>
        <v>2024</v>
      </c>
      <c r="D1821" s="1" t="s">
        <v>20</v>
      </c>
      <c r="E1821" s="1" t="s">
        <v>1</v>
      </c>
      <c r="F1821" s="1">
        <v>40</v>
      </c>
    </row>
    <row r="1822" spans="1:6" x14ac:dyDescent="0.25">
      <c r="A1822" s="11">
        <v>45369</v>
      </c>
      <c r="B1822" s="11" t="str">
        <f>UPPER(TEXT(TblMovi[[#This Row],[Data]],"MMM"))</f>
        <v>MAR</v>
      </c>
      <c r="C1822" s="1" t="str">
        <f>TEXT(TblMovi[[#This Row],[Data]],"aaaa")</f>
        <v>2024</v>
      </c>
      <c r="D1822" s="1" t="s">
        <v>20</v>
      </c>
      <c r="E1822" s="1" t="s">
        <v>0</v>
      </c>
      <c r="F1822" s="1">
        <v>40</v>
      </c>
    </row>
    <row r="1823" spans="1:6" x14ac:dyDescent="0.25">
      <c r="A1823" s="11">
        <v>45369</v>
      </c>
      <c r="B1823" s="11" t="str">
        <f>UPPER(TEXT(TblMovi[[#This Row],[Data]],"MMM"))</f>
        <v>MAR</v>
      </c>
      <c r="C1823" s="1" t="str">
        <f>TEXT(TblMovi[[#This Row],[Data]],"aaaa")</f>
        <v>2024</v>
      </c>
      <c r="D1823" s="1" t="s">
        <v>20</v>
      </c>
      <c r="E1823" s="1" t="s">
        <v>94</v>
      </c>
      <c r="F1823" s="1">
        <v>20</v>
      </c>
    </row>
    <row r="1824" spans="1:6" x14ac:dyDescent="0.25">
      <c r="A1824" s="11">
        <v>45369</v>
      </c>
      <c r="B1824" s="11" t="str">
        <f>UPPER(TEXT(TblMovi[[#This Row],[Data]],"MMM"))</f>
        <v>MAR</v>
      </c>
      <c r="C1824" s="1" t="str">
        <f>TEXT(TblMovi[[#This Row],[Data]],"aaaa")</f>
        <v>2024</v>
      </c>
      <c r="D1824" s="1" t="s">
        <v>20</v>
      </c>
      <c r="E1824" s="1" t="s">
        <v>14</v>
      </c>
      <c r="F1824" s="1">
        <v>20</v>
      </c>
    </row>
    <row r="1825" spans="1:6" x14ac:dyDescent="0.25">
      <c r="A1825" s="11">
        <v>45369</v>
      </c>
      <c r="B1825" s="11" t="str">
        <f>UPPER(TEXT(TblMovi[[#This Row],[Data]],"MMM"))</f>
        <v>MAR</v>
      </c>
      <c r="C1825" s="1" t="str">
        <f>TEXT(TblMovi[[#This Row],[Data]],"aaaa")</f>
        <v>2024</v>
      </c>
      <c r="D1825" s="1" t="s">
        <v>20</v>
      </c>
      <c r="E1825" s="1" t="s">
        <v>85</v>
      </c>
      <c r="F1825" s="1">
        <v>10</v>
      </c>
    </row>
    <row r="1826" spans="1:6" x14ac:dyDescent="0.25">
      <c r="A1826" s="11">
        <v>45369</v>
      </c>
      <c r="B1826" s="11" t="str">
        <f>UPPER(TEXT(TblMovi[[#This Row],[Data]],"MMM"))</f>
        <v>MAR</v>
      </c>
      <c r="C1826" s="1" t="str">
        <f>TEXT(TblMovi[[#This Row],[Data]],"aaaa")</f>
        <v>2024</v>
      </c>
      <c r="D1826" s="1" t="s">
        <v>21</v>
      </c>
      <c r="E1826" s="1" t="s">
        <v>0</v>
      </c>
      <c r="F1826" s="1">
        <v>1</v>
      </c>
    </row>
    <row r="1827" spans="1:6" x14ac:dyDescent="0.25">
      <c r="A1827" s="11">
        <v>45369</v>
      </c>
      <c r="B1827" s="11" t="str">
        <f>UPPER(TEXT(TblMovi[[#This Row],[Data]],"MMM"))</f>
        <v>MAR</v>
      </c>
      <c r="C1827" s="1" t="str">
        <f>TEXT(TblMovi[[#This Row],[Data]],"aaaa")</f>
        <v>2024</v>
      </c>
      <c r="D1827" s="1" t="s">
        <v>21</v>
      </c>
      <c r="E1827" s="1" t="s">
        <v>1</v>
      </c>
      <c r="F1827" s="1">
        <v>1</v>
      </c>
    </row>
    <row r="1828" spans="1:6" x14ac:dyDescent="0.25">
      <c r="A1828" s="11">
        <v>45370</v>
      </c>
      <c r="B1828" s="11" t="str">
        <f>UPPER(TEXT(TblMovi[[#This Row],[Data]],"MMM"))</f>
        <v>MAR</v>
      </c>
      <c r="C1828" s="1" t="str">
        <f>TEXT(TblMovi[[#This Row],[Data]],"aaaa")</f>
        <v>2024</v>
      </c>
      <c r="D1828" s="1" t="s">
        <v>21</v>
      </c>
      <c r="E1828" s="1" t="s">
        <v>1</v>
      </c>
      <c r="F1828" s="1">
        <v>3</v>
      </c>
    </row>
    <row r="1829" spans="1:6" x14ac:dyDescent="0.25">
      <c r="A1829" s="11">
        <v>45370</v>
      </c>
      <c r="B1829" s="11" t="str">
        <f>UPPER(TEXT(TblMovi[[#This Row],[Data]],"MMM"))</f>
        <v>MAR</v>
      </c>
      <c r="C1829" s="1" t="str">
        <f>TEXT(TblMovi[[#This Row],[Data]],"aaaa")</f>
        <v>2024</v>
      </c>
      <c r="D1829" s="1" t="s">
        <v>21</v>
      </c>
      <c r="E1829" s="1" t="s">
        <v>14</v>
      </c>
      <c r="F1829" s="1">
        <v>5</v>
      </c>
    </row>
    <row r="1830" spans="1:6" x14ac:dyDescent="0.25">
      <c r="A1830" s="11">
        <v>45370</v>
      </c>
      <c r="B1830" s="11" t="str">
        <f>UPPER(TEXT(TblMovi[[#This Row],[Data]],"MMM"))</f>
        <v>MAR</v>
      </c>
      <c r="C1830" s="1" t="str">
        <f>TEXT(TblMovi[[#This Row],[Data]],"aaaa")</f>
        <v>2024</v>
      </c>
      <c r="D1830" s="1" t="s">
        <v>21</v>
      </c>
      <c r="E1830" s="1" t="s">
        <v>1</v>
      </c>
      <c r="F1830" s="1">
        <v>6</v>
      </c>
    </row>
    <row r="1831" spans="1:6" x14ac:dyDescent="0.25">
      <c r="A1831" s="11">
        <v>45370</v>
      </c>
      <c r="B1831" s="11" t="str">
        <f>UPPER(TEXT(TblMovi[[#This Row],[Data]],"MMM"))</f>
        <v>MAR</v>
      </c>
      <c r="C1831" s="1" t="str">
        <f>TEXT(TblMovi[[#This Row],[Data]],"aaaa")</f>
        <v>2024</v>
      </c>
      <c r="D1831" s="1" t="s">
        <v>21</v>
      </c>
      <c r="E1831" s="1" t="s">
        <v>329</v>
      </c>
      <c r="F1831" s="1">
        <v>3</v>
      </c>
    </row>
    <row r="1832" spans="1:6" x14ac:dyDescent="0.25">
      <c r="A1832" s="11">
        <v>45370</v>
      </c>
      <c r="B1832" s="11" t="str">
        <f>UPPER(TEXT(TblMovi[[#This Row],[Data]],"MMM"))</f>
        <v>MAR</v>
      </c>
      <c r="C1832" s="1" t="str">
        <f>TEXT(TblMovi[[#This Row],[Data]],"aaaa")</f>
        <v>2024</v>
      </c>
      <c r="D1832" s="1" t="s">
        <v>21</v>
      </c>
      <c r="E1832" s="1" t="s">
        <v>85</v>
      </c>
      <c r="F1832" s="1">
        <v>2</v>
      </c>
    </row>
    <row r="1833" spans="1:6" x14ac:dyDescent="0.25">
      <c r="A1833" s="11">
        <v>45370</v>
      </c>
      <c r="B1833" s="11" t="str">
        <f>UPPER(TEXT(TblMovi[[#This Row],[Data]],"MMM"))</f>
        <v>MAR</v>
      </c>
      <c r="C1833" s="1" t="str">
        <f>TEXT(TblMovi[[#This Row],[Data]],"aaaa")</f>
        <v>2024</v>
      </c>
      <c r="D1833" s="1" t="s">
        <v>21</v>
      </c>
      <c r="E1833" s="1" t="s">
        <v>79</v>
      </c>
      <c r="F1833" s="1">
        <v>4</v>
      </c>
    </row>
    <row r="1834" spans="1:6" x14ac:dyDescent="0.25">
      <c r="A1834" s="11">
        <v>45370</v>
      </c>
      <c r="B1834" s="11" t="str">
        <f>UPPER(TEXT(TblMovi[[#This Row],[Data]],"MMM"))</f>
        <v>MAR</v>
      </c>
      <c r="C1834" s="1" t="str">
        <f>TEXT(TblMovi[[#This Row],[Data]],"aaaa")</f>
        <v>2024</v>
      </c>
      <c r="D1834" s="1" t="s">
        <v>21</v>
      </c>
      <c r="E1834" s="1" t="s">
        <v>2</v>
      </c>
      <c r="F1834" s="1">
        <v>5</v>
      </c>
    </row>
    <row r="1835" spans="1:6" x14ac:dyDescent="0.25">
      <c r="A1835" s="11">
        <v>45370</v>
      </c>
      <c r="B1835" s="11" t="str">
        <f>UPPER(TEXT(TblMovi[[#This Row],[Data]],"MMM"))</f>
        <v>MAR</v>
      </c>
      <c r="C1835" s="1" t="str">
        <f>TEXT(TblMovi[[#This Row],[Data]],"aaaa")</f>
        <v>2024</v>
      </c>
      <c r="D1835" s="1" t="s">
        <v>21</v>
      </c>
      <c r="E1835" s="1" t="s">
        <v>12</v>
      </c>
      <c r="F1835" s="1">
        <v>1</v>
      </c>
    </row>
    <row r="1836" spans="1:6" x14ac:dyDescent="0.25">
      <c r="A1836" s="11">
        <v>45370</v>
      </c>
      <c r="B1836" s="11" t="str">
        <f>UPPER(TEXT(TblMovi[[#This Row],[Data]],"MMM"))</f>
        <v>MAR</v>
      </c>
      <c r="C1836" s="1" t="str">
        <f>TEXT(TblMovi[[#This Row],[Data]],"aaaa")</f>
        <v>2024</v>
      </c>
      <c r="D1836" s="1" t="s">
        <v>21</v>
      </c>
      <c r="E1836" s="1" t="s">
        <v>169</v>
      </c>
      <c r="F1836" s="1">
        <v>6</v>
      </c>
    </row>
    <row r="1837" spans="1:6" x14ac:dyDescent="0.25">
      <c r="A1837" s="11">
        <v>45370</v>
      </c>
      <c r="B1837" s="11" t="str">
        <f>UPPER(TEXT(TblMovi[[#This Row],[Data]],"MMM"))</f>
        <v>MAR</v>
      </c>
      <c r="C1837" s="1" t="str">
        <f>TEXT(TblMovi[[#This Row],[Data]],"aaaa")</f>
        <v>2024</v>
      </c>
      <c r="D1837" s="1" t="s">
        <v>21</v>
      </c>
      <c r="E1837" s="1" t="s">
        <v>342</v>
      </c>
      <c r="F1837" s="1">
        <v>1</v>
      </c>
    </row>
    <row r="1838" spans="1:6" x14ac:dyDescent="0.25">
      <c r="A1838" s="11">
        <v>45370</v>
      </c>
      <c r="B1838" s="11" t="str">
        <f>UPPER(TEXT(TblMovi[[#This Row],[Data]],"MMM"))</f>
        <v>MAR</v>
      </c>
      <c r="C1838" s="1" t="str">
        <f>TEXT(TblMovi[[#This Row],[Data]],"aaaa")</f>
        <v>2024</v>
      </c>
      <c r="D1838" s="1" t="s">
        <v>21</v>
      </c>
      <c r="E1838" s="1" t="s">
        <v>363</v>
      </c>
      <c r="F1838" s="1">
        <v>1</v>
      </c>
    </row>
    <row r="1839" spans="1:6" x14ac:dyDescent="0.25">
      <c r="A1839" s="11">
        <v>45370</v>
      </c>
      <c r="B1839" s="11" t="str">
        <f>UPPER(TEXT(TblMovi[[#This Row],[Data]],"MMM"))</f>
        <v>MAR</v>
      </c>
      <c r="C1839" s="1" t="str">
        <f>TEXT(TblMovi[[#This Row],[Data]],"aaaa")</f>
        <v>2024</v>
      </c>
      <c r="D1839" s="1" t="s">
        <v>21</v>
      </c>
      <c r="E1839" s="1" t="s">
        <v>366</v>
      </c>
      <c r="F1839" s="1">
        <v>1</v>
      </c>
    </row>
    <row r="1840" spans="1:6" x14ac:dyDescent="0.25">
      <c r="A1840" s="11">
        <v>45370</v>
      </c>
      <c r="B1840" s="11" t="str">
        <f>UPPER(TEXT(TblMovi[[#This Row],[Data]],"MMM"))</f>
        <v>MAR</v>
      </c>
      <c r="C1840" s="1" t="str">
        <f>TEXT(TblMovi[[#This Row],[Data]],"aaaa")</f>
        <v>2024</v>
      </c>
      <c r="D1840" s="1" t="s">
        <v>21</v>
      </c>
      <c r="E1840" s="1" t="s">
        <v>169</v>
      </c>
      <c r="F1840" s="1">
        <v>4</v>
      </c>
    </row>
    <row r="1841" spans="1:6" x14ac:dyDescent="0.25">
      <c r="A1841" s="11">
        <v>45370</v>
      </c>
      <c r="B1841" s="11" t="str">
        <f>UPPER(TEXT(TblMovi[[#This Row],[Data]],"MMM"))</f>
        <v>MAR</v>
      </c>
      <c r="C1841" s="1" t="str">
        <f>TEXT(TblMovi[[#This Row],[Data]],"aaaa")</f>
        <v>2024</v>
      </c>
      <c r="D1841" s="1" t="s">
        <v>21</v>
      </c>
      <c r="E1841" s="1" t="s">
        <v>75</v>
      </c>
      <c r="F1841" s="1">
        <v>4</v>
      </c>
    </row>
    <row r="1842" spans="1:6" x14ac:dyDescent="0.25">
      <c r="A1842" s="11">
        <v>45370</v>
      </c>
      <c r="B1842" s="11" t="str">
        <f>UPPER(TEXT(TblMovi[[#This Row],[Data]],"MMM"))</f>
        <v>MAR</v>
      </c>
      <c r="C1842" s="1" t="str">
        <f>TEXT(TblMovi[[#This Row],[Data]],"aaaa")</f>
        <v>2024</v>
      </c>
      <c r="D1842" s="1" t="s">
        <v>21</v>
      </c>
      <c r="E1842" s="1" t="s">
        <v>14</v>
      </c>
      <c r="F1842" s="1">
        <v>1</v>
      </c>
    </row>
    <row r="1843" spans="1:6" x14ac:dyDescent="0.25">
      <c r="A1843" s="11">
        <v>45370</v>
      </c>
      <c r="B1843" s="11" t="str">
        <f>UPPER(TEXT(TblMovi[[#This Row],[Data]],"MMM"))</f>
        <v>MAR</v>
      </c>
      <c r="C1843" s="1" t="str">
        <f>TEXT(TblMovi[[#This Row],[Data]],"aaaa")</f>
        <v>2024</v>
      </c>
      <c r="D1843" s="1" t="s">
        <v>21</v>
      </c>
      <c r="E1843" s="1" t="s">
        <v>174</v>
      </c>
      <c r="F1843" s="1">
        <v>10</v>
      </c>
    </row>
    <row r="1844" spans="1:6" x14ac:dyDescent="0.25">
      <c r="A1844" s="11">
        <v>45370</v>
      </c>
      <c r="B1844" s="11" t="str">
        <f>UPPER(TEXT(TblMovi[[#This Row],[Data]],"MMM"))</f>
        <v>MAR</v>
      </c>
      <c r="C1844" s="1" t="str">
        <f>TEXT(TblMovi[[#This Row],[Data]],"aaaa")</f>
        <v>2024</v>
      </c>
      <c r="D1844" s="1" t="s">
        <v>21</v>
      </c>
      <c r="E1844" s="1" t="s">
        <v>94</v>
      </c>
      <c r="F1844" s="1">
        <v>1</v>
      </c>
    </row>
    <row r="1845" spans="1:6" x14ac:dyDescent="0.25">
      <c r="A1845" s="11">
        <v>45371</v>
      </c>
      <c r="B1845" s="11" t="str">
        <f>UPPER(TEXT(TblMovi[[#This Row],[Data]],"MMM"))</f>
        <v>MAR</v>
      </c>
      <c r="C1845" s="1" t="str">
        <f>TEXT(TblMovi[[#This Row],[Data]],"aaaa")</f>
        <v>2024</v>
      </c>
      <c r="D1845" s="1" t="s">
        <v>21</v>
      </c>
      <c r="E1845" s="1" t="s">
        <v>89</v>
      </c>
      <c r="F1845" s="1">
        <v>1</v>
      </c>
    </row>
    <row r="1846" spans="1:6" x14ac:dyDescent="0.25">
      <c r="A1846" s="11">
        <v>45371</v>
      </c>
      <c r="B1846" s="11" t="str">
        <f>UPPER(TEXT(TblMovi[[#This Row],[Data]],"MMM"))</f>
        <v>MAR</v>
      </c>
      <c r="C1846" s="1" t="str">
        <f>TEXT(TblMovi[[#This Row],[Data]],"aaaa")</f>
        <v>2024</v>
      </c>
      <c r="D1846" s="1" t="s">
        <v>21</v>
      </c>
      <c r="E1846" s="1" t="s">
        <v>27</v>
      </c>
      <c r="F1846" s="1">
        <v>1</v>
      </c>
    </row>
    <row r="1847" spans="1:6" x14ac:dyDescent="0.25">
      <c r="A1847" s="11">
        <v>45371</v>
      </c>
      <c r="B1847" s="11" t="str">
        <f>UPPER(TEXT(TblMovi[[#This Row],[Data]],"MMM"))</f>
        <v>MAR</v>
      </c>
      <c r="C1847" s="1" t="str">
        <f>TEXT(TblMovi[[#This Row],[Data]],"aaaa")</f>
        <v>2024</v>
      </c>
      <c r="D1847" s="1" t="s">
        <v>21</v>
      </c>
      <c r="E1847" s="1" t="s">
        <v>81</v>
      </c>
      <c r="F1847" s="1">
        <v>1</v>
      </c>
    </row>
    <row r="1848" spans="1:6" x14ac:dyDescent="0.25">
      <c r="A1848" s="11">
        <v>45371</v>
      </c>
      <c r="B1848" s="11" t="str">
        <f>UPPER(TEXT(TblMovi[[#This Row],[Data]],"MMM"))</f>
        <v>MAR</v>
      </c>
      <c r="C1848" s="1" t="str">
        <f>TEXT(TblMovi[[#This Row],[Data]],"aaaa")</f>
        <v>2024</v>
      </c>
      <c r="D1848" s="1" t="s">
        <v>21</v>
      </c>
      <c r="E1848" s="1" t="s">
        <v>90</v>
      </c>
      <c r="F1848" s="1">
        <v>1</v>
      </c>
    </row>
    <row r="1849" spans="1:6" x14ac:dyDescent="0.25">
      <c r="A1849" s="11">
        <v>45371</v>
      </c>
      <c r="B1849" s="11" t="str">
        <f>UPPER(TEXT(TblMovi[[#This Row],[Data]],"MMM"))</f>
        <v>MAR</v>
      </c>
      <c r="C1849" s="1" t="str">
        <f>TEXT(TblMovi[[#This Row],[Data]],"aaaa")</f>
        <v>2024</v>
      </c>
      <c r="D1849" s="1" t="s">
        <v>21</v>
      </c>
      <c r="E1849" s="1" t="s">
        <v>94</v>
      </c>
      <c r="F1849" s="1">
        <v>1</v>
      </c>
    </row>
    <row r="1850" spans="1:6" x14ac:dyDescent="0.25">
      <c r="A1850" s="11">
        <v>45371</v>
      </c>
      <c r="B1850" s="11" t="str">
        <f>UPPER(TEXT(TblMovi[[#This Row],[Data]],"MMM"))</f>
        <v>MAR</v>
      </c>
      <c r="C1850" s="1" t="str">
        <f>TEXT(TblMovi[[#This Row],[Data]],"aaaa")</f>
        <v>2024</v>
      </c>
      <c r="D1850" s="1" t="s">
        <v>21</v>
      </c>
      <c r="E1850" s="1" t="s">
        <v>94</v>
      </c>
      <c r="F1850" s="1">
        <v>1</v>
      </c>
    </row>
    <row r="1851" spans="1:6" x14ac:dyDescent="0.25">
      <c r="A1851" s="11">
        <v>45371</v>
      </c>
      <c r="B1851" s="11" t="str">
        <f>UPPER(TEXT(TblMovi[[#This Row],[Data]],"MMM"))</f>
        <v>MAR</v>
      </c>
      <c r="C1851" s="1" t="str">
        <f>TEXT(TblMovi[[#This Row],[Data]],"aaaa")</f>
        <v>2024</v>
      </c>
      <c r="D1851" s="1" t="s">
        <v>21</v>
      </c>
      <c r="E1851" s="1" t="s">
        <v>27</v>
      </c>
      <c r="F1851" s="1">
        <v>1</v>
      </c>
    </row>
    <row r="1852" spans="1:6" x14ac:dyDescent="0.25">
      <c r="A1852" s="11">
        <v>45371</v>
      </c>
      <c r="B1852" s="11" t="str">
        <f>UPPER(TEXT(TblMovi[[#This Row],[Data]],"MMM"))</f>
        <v>MAR</v>
      </c>
      <c r="C1852" s="1" t="str">
        <f>TEXT(TblMovi[[#This Row],[Data]],"aaaa")</f>
        <v>2024</v>
      </c>
      <c r="D1852" s="1" t="s">
        <v>21</v>
      </c>
      <c r="E1852" s="1" t="s">
        <v>89</v>
      </c>
      <c r="F1852" s="1">
        <v>1</v>
      </c>
    </row>
    <row r="1853" spans="1:6" x14ac:dyDescent="0.25">
      <c r="A1853" s="11">
        <v>45372</v>
      </c>
      <c r="B1853" s="11" t="str">
        <f>UPPER(TEXT(TblMovi[[#This Row],[Data]],"MMM"))</f>
        <v>MAR</v>
      </c>
      <c r="C1853" s="1" t="str">
        <f>TEXT(TblMovi[[#This Row],[Data]],"aaaa")</f>
        <v>2024</v>
      </c>
      <c r="D1853" s="1" t="s">
        <v>21</v>
      </c>
      <c r="E1853" s="1" t="s">
        <v>75</v>
      </c>
      <c r="F1853" s="1">
        <v>2</v>
      </c>
    </row>
    <row r="1854" spans="1:6" x14ac:dyDescent="0.25">
      <c r="A1854" s="11">
        <v>45372</v>
      </c>
      <c r="B1854" s="11" t="str">
        <f>UPPER(TEXT(TblMovi[[#This Row],[Data]],"MMM"))</f>
        <v>MAR</v>
      </c>
      <c r="C1854" s="1" t="str">
        <f>TEXT(TblMovi[[#This Row],[Data]],"aaaa")</f>
        <v>2024</v>
      </c>
      <c r="D1854" s="1" t="s">
        <v>21</v>
      </c>
      <c r="E1854" s="1" t="s">
        <v>77</v>
      </c>
      <c r="F1854" s="1">
        <v>1</v>
      </c>
    </row>
    <row r="1855" spans="1:6" x14ac:dyDescent="0.25">
      <c r="A1855" s="11">
        <v>45372</v>
      </c>
      <c r="B1855" s="11" t="str">
        <f>UPPER(TEXT(TblMovi[[#This Row],[Data]],"MMM"))</f>
        <v>MAR</v>
      </c>
      <c r="C1855" s="1" t="str">
        <f>TEXT(TblMovi[[#This Row],[Data]],"aaaa")</f>
        <v>2024</v>
      </c>
      <c r="D1855" s="1" t="s">
        <v>21</v>
      </c>
      <c r="E1855" s="1" t="s">
        <v>27</v>
      </c>
      <c r="F1855" s="1">
        <v>3</v>
      </c>
    </row>
    <row r="1856" spans="1:6" x14ac:dyDescent="0.25">
      <c r="A1856" s="11">
        <v>45372</v>
      </c>
      <c r="B1856" s="11" t="str">
        <f>UPPER(TEXT(TblMovi[[#This Row],[Data]],"MMM"))</f>
        <v>MAR</v>
      </c>
      <c r="C1856" s="1" t="str">
        <f>TEXT(TblMovi[[#This Row],[Data]],"aaaa")</f>
        <v>2024</v>
      </c>
      <c r="D1856" s="1" t="s">
        <v>21</v>
      </c>
      <c r="E1856" s="1" t="s">
        <v>94</v>
      </c>
      <c r="F1856" s="1">
        <v>1</v>
      </c>
    </row>
    <row r="1857" spans="1:6" x14ac:dyDescent="0.25">
      <c r="A1857" s="11">
        <v>45372</v>
      </c>
      <c r="B1857" s="11" t="str">
        <f>UPPER(TEXT(TblMovi[[#This Row],[Data]],"MMM"))</f>
        <v>MAR</v>
      </c>
      <c r="C1857" s="1" t="str">
        <f>TEXT(TblMovi[[#This Row],[Data]],"aaaa")</f>
        <v>2024</v>
      </c>
      <c r="D1857" s="1" t="s">
        <v>21</v>
      </c>
      <c r="E1857" s="1" t="s">
        <v>1</v>
      </c>
      <c r="F1857" s="1">
        <v>1</v>
      </c>
    </row>
    <row r="1858" spans="1:6" x14ac:dyDescent="0.25">
      <c r="A1858" s="11">
        <v>45372</v>
      </c>
      <c r="B1858" s="11" t="str">
        <f>UPPER(TEXT(TblMovi[[#This Row],[Data]],"MMM"))</f>
        <v>MAR</v>
      </c>
      <c r="C1858" s="1" t="str">
        <f>TEXT(TblMovi[[#This Row],[Data]],"aaaa")</f>
        <v>2024</v>
      </c>
      <c r="D1858" s="1" t="s">
        <v>21</v>
      </c>
      <c r="E1858" s="1" t="s">
        <v>89</v>
      </c>
      <c r="F1858" s="1">
        <v>1</v>
      </c>
    </row>
    <row r="1859" spans="1:6" x14ac:dyDescent="0.25">
      <c r="A1859" s="11">
        <v>45372</v>
      </c>
      <c r="B1859" s="11" t="str">
        <f>UPPER(TEXT(TblMovi[[#This Row],[Data]],"MMM"))</f>
        <v>MAR</v>
      </c>
      <c r="C1859" s="1" t="str">
        <f>TEXT(TblMovi[[#This Row],[Data]],"aaaa")</f>
        <v>2024</v>
      </c>
      <c r="D1859" s="1" t="s">
        <v>21</v>
      </c>
      <c r="E1859" s="1" t="s">
        <v>14</v>
      </c>
      <c r="F1859" s="1">
        <v>1</v>
      </c>
    </row>
    <row r="1860" spans="1:6" x14ac:dyDescent="0.25">
      <c r="A1860" s="11">
        <v>45372</v>
      </c>
      <c r="B1860" s="11" t="str">
        <f>UPPER(TEXT(TblMovi[[#This Row],[Data]],"MMM"))</f>
        <v>MAR</v>
      </c>
      <c r="C1860" s="1" t="str">
        <f>TEXT(TblMovi[[#This Row],[Data]],"aaaa")</f>
        <v>2024</v>
      </c>
      <c r="D1860" s="1" t="s">
        <v>21</v>
      </c>
      <c r="E1860" s="1" t="s">
        <v>94</v>
      </c>
      <c r="F1860" s="1">
        <v>1</v>
      </c>
    </row>
    <row r="1861" spans="1:6" x14ac:dyDescent="0.25">
      <c r="A1861" s="11">
        <v>45372</v>
      </c>
      <c r="B1861" s="11" t="str">
        <f>UPPER(TEXT(TblMovi[[#This Row],[Data]],"MMM"))</f>
        <v>MAR</v>
      </c>
      <c r="C1861" s="1" t="str">
        <f>TEXT(TblMovi[[#This Row],[Data]],"aaaa")</f>
        <v>2024</v>
      </c>
      <c r="D1861" s="1" t="s">
        <v>21</v>
      </c>
      <c r="E1861" s="1" t="s">
        <v>27</v>
      </c>
      <c r="F1861" s="1">
        <v>2</v>
      </c>
    </row>
    <row r="1862" spans="1:6" x14ac:dyDescent="0.25">
      <c r="A1862" s="11">
        <v>45372</v>
      </c>
      <c r="B1862" s="11" t="str">
        <f>UPPER(TEXT(TblMovi[[#This Row],[Data]],"MMM"))</f>
        <v>MAR</v>
      </c>
      <c r="C1862" s="1" t="str">
        <f>TEXT(TblMovi[[#This Row],[Data]],"aaaa")</f>
        <v>2024</v>
      </c>
      <c r="D1862" s="1" t="s">
        <v>21</v>
      </c>
      <c r="E1862" s="1" t="s">
        <v>94</v>
      </c>
      <c r="F1862" s="1">
        <v>1</v>
      </c>
    </row>
    <row r="1863" spans="1:6" x14ac:dyDescent="0.25">
      <c r="A1863" s="11">
        <v>45372</v>
      </c>
      <c r="B1863" s="11" t="str">
        <f>UPPER(TEXT(TblMovi[[#This Row],[Data]],"MMM"))</f>
        <v>MAR</v>
      </c>
      <c r="C1863" s="1" t="str">
        <f>TEXT(TblMovi[[#This Row],[Data]],"aaaa")</f>
        <v>2024</v>
      </c>
      <c r="D1863" s="1" t="s">
        <v>21</v>
      </c>
      <c r="E1863" s="1" t="s">
        <v>14</v>
      </c>
      <c r="F1863" s="1">
        <v>1</v>
      </c>
    </row>
    <row r="1864" spans="1:6" x14ac:dyDescent="0.25">
      <c r="A1864" s="11">
        <v>45372</v>
      </c>
      <c r="B1864" s="11" t="str">
        <f>UPPER(TEXT(TblMovi[[#This Row],[Data]],"MMM"))</f>
        <v>MAR</v>
      </c>
      <c r="C1864" s="1" t="str">
        <f>TEXT(TblMovi[[#This Row],[Data]],"aaaa")</f>
        <v>2024</v>
      </c>
      <c r="D1864" s="1" t="s">
        <v>21</v>
      </c>
      <c r="E1864" s="1" t="s">
        <v>75</v>
      </c>
      <c r="F1864" s="1">
        <v>2</v>
      </c>
    </row>
    <row r="1865" spans="1:6" x14ac:dyDescent="0.25">
      <c r="A1865" s="11">
        <v>45372</v>
      </c>
      <c r="B1865" s="11" t="str">
        <f>UPPER(TEXT(TblMovi[[#This Row],[Data]],"MMM"))</f>
        <v>MAR</v>
      </c>
      <c r="C1865" s="1" t="str">
        <f>TEXT(TblMovi[[#This Row],[Data]],"aaaa")</f>
        <v>2024</v>
      </c>
      <c r="D1865" s="1" t="s">
        <v>21</v>
      </c>
      <c r="E1865" s="1" t="s">
        <v>14</v>
      </c>
      <c r="F1865" s="1">
        <v>1</v>
      </c>
    </row>
    <row r="1866" spans="1:6" x14ac:dyDescent="0.25">
      <c r="A1866" s="11">
        <v>45372</v>
      </c>
      <c r="B1866" s="11" t="str">
        <f>UPPER(TEXT(TblMovi[[#This Row],[Data]],"MMM"))</f>
        <v>MAR</v>
      </c>
      <c r="C1866" s="1" t="str">
        <f>TEXT(TblMovi[[#This Row],[Data]],"aaaa")</f>
        <v>2024</v>
      </c>
      <c r="D1866" s="1" t="s">
        <v>21</v>
      </c>
      <c r="E1866" s="1" t="s">
        <v>14</v>
      </c>
      <c r="F1866" s="1">
        <v>1</v>
      </c>
    </row>
    <row r="1867" spans="1:6" x14ac:dyDescent="0.25">
      <c r="A1867" s="11">
        <v>45373</v>
      </c>
      <c r="B1867" s="11" t="str">
        <f>UPPER(TEXT(TblMovi[[#This Row],[Data]],"MMM"))</f>
        <v>MAR</v>
      </c>
      <c r="C1867" s="1" t="str">
        <f>TEXT(TblMovi[[#This Row],[Data]],"aaaa")</f>
        <v>2024</v>
      </c>
      <c r="D1867" s="1" t="s">
        <v>21</v>
      </c>
      <c r="E1867" s="1" t="s">
        <v>9</v>
      </c>
      <c r="F1867" s="1">
        <v>1</v>
      </c>
    </row>
    <row r="1868" spans="1:6" x14ac:dyDescent="0.25">
      <c r="A1868" s="11">
        <v>45373</v>
      </c>
      <c r="B1868" s="11" t="str">
        <f>UPPER(TEXT(TblMovi[[#This Row],[Data]],"MMM"))</f>
        <v>MAR</v>
      </c>
      <c r="C1868" s="1" t="str">
        <f>TEXT(TblMovi[[#This Row],[Data]],"aaaa")</f>
        <v>2024</v>
      </c>
      <c r="D1868" s="1" t="s">
        <v>21</v>
      </c>
      <c r="E1868" s="1" t="s">
        <v>330</v>
      </c>
      <c r="F1868" s="1">
        <v>1</v>
      </c>
    </row>
    <row r="1869" spans="1:6" x14ac:dyDescent="0.25">
      <c r="A1869" s="11">
        <v>45373</v>
      </c>
      <c r="B1869" s="11" t="str">
        <f>UPPER(TEXT(TblMovi[[#This Row],[Data]],"MMM"))</f>
        <v>MAR</v>
      </c>
      <c r="C1869" s="1" t="str">
        <f>TEXT(TblMovi[[#This Row],[Data]],"aaaa")</f>
        <v>2024</v>
      </c>
      <c r="D1869" s="1" t="s">
        <v>21</v>
      </c>
      <c r="E1869" s="1" t="s">
        <v>9</v>
      </c>
      <c r="F1869" s="1">
        <v>1</v>
      </c>
    </row>
    <row r="1870" spans="1:6" x14ac:dyDescent="0.25">
      <c r="A1870" s="11">
        <v>45373</v>
      </c>
      <c r="B1870" s="11" t="str">
        <f>UPPER(TEXT(TblMovi[[#This Row],[Data]],"MMM"))</f>
        <v>MAR</v>
      </c>
      <c r="C1870" s="1" t="str">
        <f>TEXT(TblMovi[[#This Row],[Data]],"aaaa")</f>
        <v>2024</v>
      </c>
      <c r="D1870" s="1" t="s">
        <v>21</v>
      </c>
      <c r="E1870" s="1" t="s">
        <v>9</v>
      </c>
      <c r="F1870" s="1">
        <v>1</v>
      </c>
    </row>
    <row r="1871" spans="1:6" x14ac:dyDescent="0.25">
      <c r="A1871" s="11">
        <v>45373</v>
      </c>
      <c r="B1871" s="11" t="str">
        <f>UPPER(TEXT(TblMovi[[#This Row],[Data]],"MMM"))</f>
        <v>MAR</v>
      </c>
      <c r="C1871" s="1" t="str">
        <f>TEXT(TblMovi[[#This Row],[Data]],"aaaa")</f>
        <v>2024</v>
      </c>
      <c r="D1871" s="1" t="s">
        <v>21</v>
      </c>
      <c r="E1871" s="1" t="s">
        <v>330</v>
      </c>
      <c r="F1871" s="1">
        <v>1</v>
      </c>
    </row>
    <row r="1872" spans="1:6" x14ac:dyDescent="0.25">
      <c r="A1872" s="11">
        <v>45373</v>
      </c>
      <c r="B1872" s="11" t="str">
        <f>UPPER(TEXT(TblMovi[[#This Row],[Data]],"MMM"))</f>
        <v>MAR</v>
      </c>
      <c r="C1872" s="1" t="str">
        <f>TEXT(TblMovi[[#This Row],[Data]],"aaaa")</f>
        <v>2024</v>
      </c>
      <c r="D1872" s="1" t="s">
        <v>21</v>
      </c>
      <c r="E1872" s="1" t="s">
        <v>330</v>
      </c>
      <c r="F1872" s="1">
        <v>1</v>
      </c>
    </row>
    <row r="1873" spans="1:6" x14ac:dyDescent="0.25">
      <c r="A1873" s="11">
        <v>45373</v>
      </c>
      <c r="B1873" s="11" t="str">
        <f>UPPER(TEXT(TblMovi[[#This Row],[Data]],"MMM"))</f>
        <v>MAR</v>
      </c>
      <c r="C1873" s="1" t="str">
        <f>TEXT(TblMovi[[#This Row],[Data]],"aaaa")</f>
        <v>2024</v>
      </c>
      <c r="D1873" s="1" t="s">
        <v>21</v>
      </c>
      <c r="E1873" s="1" t="s">
        <v>393</v>
      </c>
      <c r="F1873" s="1">
        <v>1</v>
      </c>
    </row>
    <row r="1874" spans="1:6" x14ac:dyDescent="0.25">
      <c r="A1874" s="11">
        <v>45373</v>
      </c>
      <c r="B1874" s="11" t="str">
        <f>UPPER(TEXT(TblMovi[[#This Row],[Data]],"MMM"))</f>
        <v>MAR</v>
      </c>
      <c r="C1874" s="1" t="str">
        <f>TEXT(TblMovi[[#This Row],[Data]],"aaaa")</f>
        <v>2024</v>
      </c>
      <c r="D1874" s="1" t="s">
        <v>21</v>
      </c>
      <c r="E1874" s="1" t="s">
        <v>94</v>
      </c>
      <c r="F1874" s="1">
        <v>1</v>
      </c>
    </row>
    <row r="1875" spans="1:6" x14ac:dyDescent="0.25">
      <c r="A1875" s="11">
        <v>45373</v>
      </c>
      <c r="B1875" s="11" t="str">
        <f>UPPER(TEXT(TblMovi[[#This Row],[Data]],"MMM"))</f>
        <v>MAR</v>
      </c>
      <c r="C1875" s="1" t="str">
        <f>TEXT(TblMovi[[#This Row],[Data]],"aaaa")</f>
        <v>2024</v>
      </c>
      <c r="D1875" s="1" t="s">
        <v>21</v>
      </c>
      <c r="E1875" s="1" t="s">
        <v>75</v>
      </c>
      <c r="F1875" s="1">
        <v>1</v>
      </c>
    </row>
    <row r="1876" spans="1:6" x14ac:dyDescent="0.25">
      <c r="A1876" s="11">
        <v>45373</v>
      </c>
      <c r="B1876" s="11" t="str">
        <f>UPPER(TEXT(TblMovi[[#This Row],[Data]],"MMM"))</f>
        <v>MAR</v>
      </c>
      <c r="C1876" s="1" t="str">
        <f>TEXT(TblMovi[[#This Row],[Data]],"aaaa")</f>
        <v>2024</v>
      </c>
      <c r="D1876" s="1" t="s">
        <v>21</v>
      </c>
      <c r="E1876" s="1" t="s">
        <v>77</v>
      </c>
      <c r="F1876" s="1">
        <v>1</v>
      </c>
    </row>
    <row r="1877" spans="1:6" x14ac:dyDescent="0.25">
      <c r="A1877" s="11">
        <v>45373</v>
      </c>
      <c r="B1877" s="11" t="str">
        <f>UPPER(TEXT(TblMovi[[#This Row],[Data]],"MMM"))</f>
        <v>MAR</v>
      </c>
      <c r="C1877" s="1" t="str">
        <f>TEXT(TblMovi[[#This Row],[Data]],"aaaa")</f>
        <v>2024</v>
      </c>
      <c r="D1877" s="1" t="s">
        <v>21</v>
      </c>
      <c r="E1877" s="1" t="s">
        <v>14</v>
      </c>
      <c r="F1877" s="1">
        <v>1</v>
      </c>
    </row>
    <row r="1878" spans="1:6" x14ac:dyDescent="0.25">
      <c r="A1878" s="11">
        <v>45373</v>
      </c>
      <c r="B1878" s="11" t="str">
        <f>UPPER(TEXT(TblMovi[[#This Row],[Data]],"MMM"))</f>
        <v>MAR</v>
      </c>
      <c r="C1878" s="1" t="str">
        <f>TEXT(TblMovi[[#This Row],[Data]],"aaaa")</f>
        <v>2024</v>
      </c>
      <c r="D1878" s="1" t="s">
        <v>21</v>
      </c>
      <c r="E1878" s="1" t="s">
        <v>27</v>
      </c>
      <c r="F1878" s="1">
        <v>2</v>
      </c>
    </row>
    <row r="1879" spans="1:6" x14ac:dyDescent="0.25">
      <c r="A1879" s="11">
        <v>45373</v>
      </c>
      <c r="B1879" s="11" t="str">
        <f>UPPER(TEXT(TblMovi[[#This Row],[Data]],"MMM"))</f>
        <v>MAR</v>
      </c>
      <c r="C1879" s="1" t="str">
        <f>TEXT(TblMovi[[#This Row],[Data]],"aaaa")</f>
        <v>2024</v>
      </c>
      <c r="D1879" s="1" t="s">
        <v>20</v>
      </c>
      <c r="E1879" s="1" t="s">
        <v>352</v>
      </c>
      <c r="F1879" s="1">
        <v>12</v>
      </c>
    </row>
    <row r="1880" spans="1:6" x14ac:dyDescent="0.25">
      <c r="A1880" s="11">
        <v>45374</v>
      </c>
      <c r="B1880" s="11" t="str">
        <f>UPPER(TEXT(TblMovi[[#This Row],[Data]],"MMM"))</f>
        <v>MAR</v>
      </c>
      <c r="C1880" s="1" t="str">
        <f>TEXT(TblMovi[[#This Row],[Data]],"aaaa")</f>
        <v>2024</v>
      </c>
      <c r="D1880" s="1" t="s">
        <v>21</v>
      </c>
      <c r="E1880" s="1" t="s">
        <v>393</v>
      </c>
      <c r="F1880" s="1">
        <v>1</v>
      </c>
    </row>
    <row r="1881" spans="1:6" x14ac:dyDescent="0.25">
      <c r="A1881" s="11">
        <v>45374</v>
      </c>
      <c r="B1881" s="11" t="str">
        <f>UPPER(TEXT(TblMovi[[#This Row],[Data]],"MMM"))</f>
        <v>MAR</v>
      </c>
      <c r="C1881" s="1" t="str">
        <f>TEXT(TblMovi[[#This Row],[Data]],"aaaa")</f>
        <v>2024</v>
      </c>
      <c r="D1881" s="1" t="s">
        <v>21</v>
      </c>
      <c r="E1881" s="1" t="s">
        <v>74</v>
      </c>
      <c r="F1881" s="1">
        <v>10</v>
      </c>
    </row>
    <row r="1882" spans="1:6" x14ac:dyDescent="0.25">
      <c r="A1882" s="11">
        <v>45376</v>
      </c>
      <c r="B1882" s="11" t="str">
        <f>UPPER(TEXT(TblMovi[[#This Row],[Data]],"MMM"))</f>
        <v>MAR</v>
      </c>
      <c r="C1882" s="1" t="str">
        <f>TEXT(TblMovi[[#This Row],[Data]],"aaaa")</f>
        <v>2024</v>
      </c>
      <c r="D1882" s="1" t="s">
        <v>21</v>
      </c>
      <c r="E1882" s="1" t="s">
        <v>14</v>
      </c>
      <c r="F1882" s="1">
        <v>1</v>
      </c>
    </row>
    <row r="1883" spans="1:6" x14ac:dyDescent="0.25">
      <c r="A1883" s="11">
        <v>45376</v>
      </c>
      <c r="B1883" s="11" t="str">
        <f>UPPER(TEXT(TblMovi[[#This Row],[Data]],"MMM"))</f>
        <v>MAR</v>
      </c>
      <c r="C1883" s="1" t="str">
        <f>TEXT(TblMovi[[#This Row],[Data]],"aaaa")</f>
        <v>2024</v>
      </c>
      <c r="D1883" s="1" t="s">
        <v>21</v>
      </c>
      <c r="E1883" s="1" t="s">
        <v>169</v>
      </c>
      <c r="F1883" s="1">
        <v>6</v>
      </c>
    </row>
    <row r="1884" spans="1:6" x14ac:dyDescent="0.25">
      <c r="A1884" s="11">
        <v>45376</v>
      </c>
      <c r="B1884" s="11" t="str">
        <f>UPPER(TEXT(TblMovi[[#This Row],[Data]],"MMM"))</f>
        <v>MAR</v>
      </c>
      <c r="C1884" s="1" t="str">
        <f>TEXT(TblMovi[[#This Row],[Data]],"aaaa")</f>
        <v>2024</v>
      </c>
      <c r="D1884" s="1" t="s">
        <v>21</v>
      </c>
      <c r="E1884" s="1" t="s">
        <v>27</v>
      </c>
      <c r="F1884" s="1">
        <v>6</v>
      </c>
    </row>
    <row r="1885" spans="1:6" x14ac:dyDescent="0.25">
      <c r="A1885" s="11">
        <v>45376</v>
      </c>
      <c r="B1885" s="11" t="str">
        <f>UPPER(TEXT(TblMovi[[#This Row],[Data]],"MMM"))</f>
        <v>MAR</v>
      </c>
      <c r="C1885" s="1" t="str">
        <f>TEXT(TblMovi[[#This Row],[Data]],"aaaa")</f>
        <v>2024</v>
      </c>
      <c r="D1885" s="1" t="s">
        <v>21</v>
      </c>
      <c r="E1885" s="1" t="s">
        <v>330</v>
      </c>
      <c r="F1885" s="1">
        <v>1</v>
      </c>
    </row>
    <row r="1886" spans="1:6" x14ac:dyDescent="0.25">
      <c r="A1886" s="11">
        <v>45376</v>
      </c>
      <c r="B1886" s="11" t="str">
        <f>UPPER(TEXT(TblMovi[[#This Row],[Data]],"MMM"))</f>
        <v>MAR</v>
      </c>
      <c r="C1886" s="1" t="str">
        <f>TEXT(TblMovi[[#This Row],[Data]],"aaaa")</f>
        <v>2024</v>
      </c>
      <c r="D1886" s="1" t="s">
        <v>21</v>
      </c>
      <c r="E1886" s="1" t="s">
        <v>89</v>
      </c>
      <c r="F1886" s="1">
        <v>1</v>
      </c>
    </row>
    <row r="1887" spans="1:6" x14ac:dyDescent="0.25">
      <c r="A1887" s="11">
        <v>45376</v>
      </c>
      <c r="B1887" s="11" t="str">
        <f>UPPER(TEXT(TblMovi[[#This Row],[Data]],"MMM"))</f>
        <v>MAR</v>
      </c>
      <c r="C1887" s="1" t="str">
        <f>TEXT(TblMovi[[#This Row],[Data]],"aaaa")</f>
        <v>2024</v>
      </c>
      <c r="D1887" s="1" t="s">
        <v>21</v>
      </c>
      <c r="E1887" s="1" t="s">
        <v>9</v>
      </c>
      <c r="F1887" s="1">
        <v>1</v>
      </c>
    </row>
    <row r="1888" spans="1:6" x14ac:dyDescent="0.25">
      <c r="A1888" s="11">
        <v>45376</v>
      </c>
      <c r="B1888" s="11" t="str">
        <f>UPPER(TEXT(TblMovi[[#This Row],[Data]],"MMM"))</f>
        <v>MAR</v>
      </c>
      <c r="C1888" s="1" t="str">
        <f>TEXT(TblMovi[[#This Row],[Data]],"aaaa")</f>
        <v>2024</v>
      </c>
      <c r="D1888" s="1" t="s">
        <v>21</v>
      </c>
      <c r="E1888" s="1" t="s">
        <v>330</v>
      </c>
      <c r="F1888" s="1">
        <v>1</v>
      </c>
    </row>
    <row r="1889" spans="1:6" x14ac:dyDescent="0.25">
      <c r="A1889" s="11">
        <v>45376</v>
      </c>
      <c r="B1889" s="11" t="str">
        <f>UPPER(TEXT(TblMovi[[#This Row],[Data]],"MMM"))</f>
        <v>MAR</v>
      </c>
      <c r="C1889" s="1" t="str">
        <f>TEXT(TblMovi[[#This Row],[Data]],"aaaa")</f>
        <v>2024</v>
      </c>
      <c r="D1889" s="1" t="s">
        <v>21</v>
      </c>
      <c r="E1889" s="1" t="s">
        <v>14</v>
      </c>
      <c r="F1889" s="1">
        <v>1</v>
      </c>
    </row>
    <row r="1890" spans="1:6" x14ac:dyDescent="0.25">
      <c r="A1890" s="11">
        <v>45376</v>
      </c>
      <c r="B1890" s="11" t="str">
        <f>UPPER(TEXT(TblMovi[[#This Row],[Data]],"MMM"))</f>
        <v>MAR</v>
      </c>
      <c r="C1890" s="1" t="str">
        <f>TEXT(TblMovi[[#This Row],[Data]],"aaaa")</f>
        <v>2024</v>
      </c>
      <c r="D1890" s="1" t="s">
        <v>21</v>
      </c>
      <c r="E1890" s="1" t="s">
        <v>381</v>
      </c>
      <c r="F1890" s="1">
        <v>10</v>
      </c>
    </row>
    <row r="1891" spans="1:6" x14ac:dyDescent="0.25">
      <c r="A1891" s="11">
        <v>45376</v>
      </c>
      <c r="B1891" s="11" t="str">
        <f>UPPER(TEXT(TblMovi[[#This Row],[Data]],"MMM"))</f>
        <v>MAR</v>
      </c>
      <c r="C1891" s="1" t="str">
        <f>TEXT(TblMovi[[#This Row],[Data]],"aaaa")</f>
        <v>2024</v>
      </c>
      <c r="D1891" s="1" t="s">
        <v>21</v>
      </c>
      <c r="E1891" s="1" t="s">
        <v>94</v>
      </c>
      <c r="F1891" s="1">
        <v>1</v>
      </c>
    </row>
    <row r="1892" spans="1:6" x14ac:dyDescent="0.25">
      <c r="A1892" s="11">
        <v>45376</v>
      </c>
      <c r="B1892" s="11" t="str">
        <f>UPPER(TEXT(TblMovi[[#This Row],[Data]],"MMM"))</f>
        <v>MAR</v>
      </c>
      <c r="C1892" s="1" t="str">
        <f>TEXT(TblMovi[[#This Row],[Data]],"aaaa")</f>
        <v>2024</v>
      </c>
      <c r="D1892" s="1" t="s">
        <v>21</v>
      </c>
      <c r="E1892" s="1" t="s">
        <v>27</v>
      </c>
      <c r="F1892" s="1">
        <v>20</v>
      </c>
    </row>
    <row r="1893" spans="1:6" x14ac:dyDescent="0.25">
      <c r="A1893" s="11">
        <v>45376</v>
      </c>
      <c r="B1893" s="11" t="str">
        <f>UPPER(TEXT(TblMovi[[#This Row],[Data]],"MMM"))</f>
        <v>MAR</v>
      </c>
      <c r="C1893" s="1" t="str">
        <f>TEXT(TblMovi[[#This Row],[Data]],"aaaa")</f>
        <v>2024</v>
      </c>
      <c r="D1893" s="1" t="s">
        <v>21</v>
      </c>
      <c r="E1893" s="1" t="s">
        <v>9</v>
      </c>
      <c r="F1893" s="1">
        <v>1</v>
      </c>
    </row>
    <row r="1894" spans="1:6" x14ac:dyDescent="0.25">
      <c r="A1894" s="11">
        <v>45376</v>
      </c>
      <c r="B1894" s="11" t="str">
        <f>UPPER(TEXT(TblMovi[[#This Row],[Data]],"MMM"))</f>
        <v>MAR</v>
      </c>
      <c r="C1894" s="1" t="str">
        <f>TEXT(TblMovi[[#This Row],[Data]],"aaaa")</f>
        <v>2024</v>
      </c>
      <c r="D1894" s="1" t="s">
        <v>21</v>
      </c>
      <c r="E1894" s="1" t="s">
        <v>343</v>
      </c>
      <c r="F1894" s="1">
        <v>1</v>
      </c>
    </row>
    <row r="1895" spans="1:6" x14ac:dyDescent="0.25">
      <c r="A1895" s="11">
        <v>45376</v>
      </c>
      <c r="B1895" s="11" t="str">
        <f>UPPER(TEXT(TblMovi[[#This Row],[Data]],"MMM"))</f>
        <v>MAR</v>
      </c>
      <c r="C1895" s="1" t="str">
        <f>TEXT(TblMovi[[#This Row],[Data]],"aaaa")</f>
        <v>2024</v>
      </c>
      <c r="D1895" s="1" t="s">
        <v>21</v>
      </c>
      <c r="E1895" s="1" t="s">
        <v>9</v>
      </c>
      <c r="F1895" s="1">
        <v>1</v>
      </c>
    </row>
    <row r="1896" spans="1:6" x14ac:dyDescent="0.25">
      <c r="A1896" s="11">
        <v>45376</v>
      </c>
      <c r="B1896" s="11" t="str">
        <f>UPPER(TEXT(TblMovi[[#This Row],[Data]],"MMM"))</f>
        <v>MAR</v>
      </c>
      <c r="C1896" s="1" t="str">
        <f>TEXT(TblMovi[[#This Row],[Data]],"aaaa")</f>
        <v>2024</v>
      </c>
      <c r="D1896" s="1" t="s">
        <v>21</v>
      </c>
      <c r="E1896" s="1" t="s">
        <v>330</v>
      </c>
      <c r="F1896" s="1">
        <v>1</v>
      </c>
    </row>
    <row r="1897" spans="1:6" x14ac:dyDescent="0.25">
      <c r="A1897" s="11">
        <v>45376</v>
      </c>
      <c r="B1897" s="11" t="str">
        <f>UPPER(TEXT(TblMovi[[#This Row],[Data]],"MMM"))</f>
        <v>MAR</v>
      </c>
      <c r="C1897" s="1" t="str">
        <f>TEXT(TblMovi[[#This Row],[Data]],"aaaa")</f>
        <v>2024</v>
      </c>
      <c r="D1897" s="1" t="s">
        <v>21</v>
      </c>
      <c r="E1897" s="1" t="s">
        <v>352</v>
      </c>
      <c r="F1897" s="1">
        <v>3</v>
      </c>
    </row>
    <row r="1898" spans="1:6" x14ac:dyDescent="0.25">
      <c r="A1898" s="11">
        <v>45377</v>
      </c>
      <c r="B1898" s="11" t="str">
        <f>UPPER(TEXT(TblMovi[[#This Row],[Data]],"MMM"))</f>
        <v>MAR</v>
      </c>
      <c r="C1898" s="1" t="str">
        <f>TEXT(TblMovi[[#This Row],[Data]],"aaaa")</f>
        <v>2024</v>
      </c>
      <c r="D1898" s="1" t="s">
        <v>21</v>
      </c>
      <c r="E1898" s="1" t="s">
        <v>9</v>
      </c>
      <c r="F1898" s="1">
        <v>1</v>
      </c>
    </row>
    <row r="1899" spans="1:6" x14ac:dyDescent="0.25">
      <c r="A1899" s="11">
        <v>45377</v>
      </c>
      <c r="B1899" s="11" t="str">
        <f>UPPER(TEXT(TblMovi[[#This Row],[Data]],"MMM"))</f>
        <v>MAR</v>
      </c>
      <c r="C1899" s="1" t="str">
        <f>TEXT(TblMovi[[#This Row],[Data]],"aaaa")</f>
        <v>2024</v>
      </c>
      <c r="D1899" s="1" t="s">
        <v>21</v>
      </c>
      <c r="E1899" s="1" t="s">
        <v>352</v>
      </c>
      <c r="F1899" s="1">
        <v>1</v>
      </c>
    </row>
    <row r="1900" spans="1:6" x14ac:dyDescent="0.25">
      <c r="A1900" s="11">
        <v>45377</v>
      </c>
      <c r="B1900" s="11" t="str">
        <f>UPPER(TEXT(TblMovi[[#This Row],[Data]],"MMM"))</f>
        <v>MAR</v>
      </c>
      <c r="C1900" s="1" t="str">
        <f>TEXT(TblMovi[[#This Row],[Data]],"aaaa")</f>
        <v>2024</v>
      </c>
      <c r="D1900" s="1" t="s">
        <v>21</v>
      </c>
      <c r="E1900" s="1" t="s">
        <v>94</v>
      </c>
      <c r="F1900" s="1">
        <v>1</v>
      </c>
    </row>
    <row r="1901" spans="1:6" x14ac:dyDescent="0.25">
      <c r="A1901" s="11">
        <v>45377</v>
      </c>
      <c r="B1901" s="11" t="str">
        <f>UPPER(TEXT(TblMovi[[#This Row],[Data]],"MMM"))</f>
        <v>MAR</v>
      </c>
      <c r="C1901" s="1" t="str">
        <f>TEXT(TblMovi[[#This Row],[Data]],"aaaa")</f>
        <v>2024</v>
      </c>
      <c r="D1901" s="1" t="s">
        <v>21</v>
      </c>
      <c r="E1901" s="1" t="s">
        <v>77</v>
      </c>
      <c r="F1901" s="1">
        <v>4</v>
      </c>
    </row>
    <row r="1902" spans="1:6" x14ac:dyDescent="0.25">
      <c r="A1902" s="11">
        <v>45377</v>
      </c>
      <c r="B1902" s="11" t="str">
        <f>UPPER(TEXT(TblMovi[[#This Row],[Data]],"MMM"))</f>
        <v>MAR</v>
      </c>
      <c r="C1902" s="1" t="str">
        <f>TEXT(TblMovi[[#This Row],[Data]],"aaaa")</f>
        <v>2024</v>
      </c>
      <c r="D1902" s="1" t="s">
        <v>21</v>
      </c>
      <c r="E1902" s="1" t="s">
        <v>74</v>
      </c>
      <c r="F1902" s="1">
        <v>4</v>
      </c>
    </row>
    <row r="1903" spans="1:6" x14ac:dyDescent="0.25">
      <c r="A1903" s="11">
        <v>45377</v>
      </c>
      <c r="B1903" s="11" t="str">
        <f>UPPER(TEXT(TblMovi[[#This Row],[Data]],"MMM"))</f>
        <v>MAR</v>
      </c>
      <c r="C1903" s="1" t="str">
        <f>TEXT(TblMovi[[#This Row],[Data]],"aaaa")</f>
        <v>2024</v>
      </c>
      <c r="D1903" s="1" t="s">
        <v>21</v>
      </c>
      <c r="E1903" s="1" t="s">
        <v>352</v>
      </c>
      <c r="F1903" s="1">
        <v>3</v>
      </c>
    </row>
    <row r="1904" spans="1:6" x14ac:dyDescent="0.25">
      <c r="A1904" s="11">
        <v>45377</v>
      </c>
      <c r="B1904" s="11" t="str">
        <f>UPPER(TEXT(TblMovi[[#This Row],[Data]],"MMM"))</f>
        <v>MAR</v>
      </c>
      <c r="C1904" s="1" t="str">
        <f>TEXT(TblMovi[[#This Row],[Data]],"aaaa")</f>
        <v>2024</v>
      </c>
      <c r="D1904" s="1" t="s">
        <v>21</v>
      </c>
      <c r="E1904" s="1" t="s">
        <v>27</v>
      </c>
      <c r="F1904" s="1">
        <v>1</v>
      </c>
    </row>
    <row r="1905" spans="1:6" x14ac:dyDescent="0.25">
      <c r="A1905" s="11">
        <v>45378</v>
      </c>
      <c r="B1905" s="11" t="str">
        <f>UPPER(TEXT(TblMovi[[#This Row],[Data]],"MMM"))</f>
        <v>MAR</v>
      </c>
      <c r="C1905" s="1" t="str">
        <f>TEXT(TblMovi[[#This Row],[Data]],"aaaa")</f>
        <v>2024</v>
      </c>
      <c r="D1905" s="1" t="s">
        <v>21</v>
      </c>
      <c r="E1905" s="1" t="s">
        <v>169</v>
      </c>
      <c r="F1905" s="1">
        <v>6</v>
      </c>
    </row>
    <row r="1906" spans="1:6" x14ac:dyDescent="0.25">
      <c r="A1906" s="11">
        <v>45378</v>
      </c>
      <c r="B1906" s="11" t="str">
        <f>UPPER(TEXT(TblMovi[[#This Row],[Data]],"MMM"))</f>
        <v>MAR</v>
      </c>
      <c r="C1906" s="1" t="str">
        <f>TEXT(TblMovi[[#This Row],[Data]],"aaaa")</f>
        <v>2024</v>
      </c>
      <c r="D1906" s="1" t="s">
        <v>21</v>
      </c>
      <c r="E1906" s="1" t="s">
        <v>352</v>
      </c>
      <c r="F1906" s="1">
        <v>1</v>
      </c>
    </row>
    <row r="1907" spans="1:6" x14ac:dyDescent="0.25">
      <c r="A1907" s="11">
        <v>45378</v>
      </c>
      <c r="B1907" s="11" t="str">
        <f>UPPER(TEXT(TblMovi[[#This Row],[Data]],"MMM"))</f>
        <v>MAR</v>
      </c>
      <c r="C1907" s="1" t="str">
        <f>TEXT(TblMovi[[#This Row],[Data]],"aaaa")</f>
        <v>2024</v>
      </c>
      <c r="D1907" s="1" t="s">
        <v>21</v>
      </c>
      <c r="E1907" s="1" t="s">
        <v>14</v>
      </c>
      <c r="F1907" s="1">
        <v>1</v>
      </c>
    </row>
    <row r="1908" spans="1:6" x14ac:dyDescent="0.25">
      <c r="A1908" s="11">
        <v>45378</v>
      </c>
      <c r="B1908" s="11" t="str">
        <f>UPPER(TEXT(TblMovi[[#This Row],[Data]],"MMM"))</f>
        <v>MAR</v>
      </c>
      <c r="C1908" s="1" t="str">
        <f>TEXT(TblMovi[[#This Row],[Data]],"aaaa")</f>
        <v>2024</v>
      </c>
      <c r="D1908" s="1" t="s">
        <v>21</v>
      </c>
      <c r="E1908" s="1" t="s">
        <v>94</v>
      </c>
      <c r="F1908" s="1">
        <v>1</v>
      </c>
    </row>
    <row r="1909" spans="1:6" x14ac:dyDescent="0.25">
      <c r="A1909" s="11">
        <v>45378</v>
      </c>
      <c r="B1909" s="11" t="str">
        <f>UPPER(TEXT(TblMovi[[#This Row],[Data]],"MMM"))</f>
        <v>MAR</v>
      </c>
      <c r="C1909" s="1" t="str">
        <f>TEXT(TblMovi[[#This Row],[Data]],"aaaa")</f>
        <v>2024</v>
      </c>
      <c r="D1909" s="1" t="s">
        <v>21</v>
      </c>
      <c r="E1909" s="1" t="s">
        <v>14</v>
      </c>
      <c r="F1909" s="1">
        <v>1</v>
      </c>
    </row>
    <row r="1910" spans="1:6" x14ac:dyDescent="0.25">
      <c r="A1910" s="11">
        <v>45378</v>
      </c>
      <c r="B1910" s="11" t="str">
        <f>UPPER(TEXT(TblMovi[[#This Row],[Data]],"MMM"))</f>
        <v>MAR</v>
      </c>
      <c r="C1910" s="1" t="str">
        <f>TEXT(TblMovi[[#This Row],[Data]],"aaaa")</f>
        <v>2024</v>
      </c>
      <c r="D1910" s="1" t="s">
        <v>21</v>
      </c>
      <c r="E1910" s="1" t="s">
        <v>94</v>
      </c>
      <c r="F1910" s="1">
        <v>1</v>
      </c>
    </row>
    <row r="1911" spans="1:6" x14ac:dyDescent="0.25">
      <c r="A1911" s="11">
        <v>45378</v>
      </c>
      <c r="B1911" s="11" t="str">
        <f>UPPER(TEXT(TblMovi[[#This Row],[Data]],"MMM"))</f>
        <v>MAR</v>
      </c>
      <c r="C1911" s="1" t="str">
        <f>TEXT(TblMovi[[#This Row],[Data]],"aaaa")</f>
        <v>2024</v>
      </c>
      <c r="D1911" s="1" t="s">
        <v>21</v>
      </c>
      <c r="E1911" s="1" t="s">
        <v>14</v>
      </c>
      <c r="F1911" s="1">
        <v>1</v>
      </c>
    </row>
    <row r="1912" spans="1:6" x14ac:dyDescent="0.25">
      <c r="A1912" s="11">
        <v>45378</v>
      </c>
      <c r="B1912" s="11" t="str">
        <f>UPPER(TEXT(TblMovi[[#This Row],[Data]],"MMM"))</f>
        <v>MAR</v>
      </c>
      <c r="C1912" s="1" t="str">
        <f>TEXT(TblMovi[[#This Row],[Data]],"aaaa")</f>
        <v>2024</v>
      </c>
      <c r="D1912" s="1" t="s">
        <v>21</v>
      </c>
      <c r="E1912" s="1" t="s">
        <v>85</v>
      </c>
      <c r="F1912" s="1">
        <v>1</v>
      </c>
    </row>
    <row r="1913" spans="1:6" x14ac:dyDescent="0.25">
      <c r="A1913" s="11">
        <v>45378</v>
      </c>
      <c r="B1913" s="11" t="str">
        <f>UPPER(TEXT(TblMovi[[#This Row],[Data]],"MMM"))</f>
        <v>MAR</v>
      </c>
      <c r="C1913" s="1" t="str">
        <f>TEXT(TblMovi[[#This Row],[Data]],"aaaa")</f>
        <v>2024</v>
      </c>
      <c r="D1913" s="1" t="s">
        <v>21</v>
      </c>
      <c r="E1913" s="1" t="s">
        <v>94</v>
      </c>
      <c r="F1913" s="1">
        <v>1</v>
      </c>
    </row>
    <row r="1914" spans="1:6" x14ac:dyDescent="0.25">
      <c r="A1914" s="11">
        <v>45378</v>
      </c>
      <c r="B1914" s="11" t="str">
        <f>UPPER(TEXT(TblMovi[[#This Row],[Data]],"MMM"))</f>
        <v>MAR</v>
      </c>
      <c r="C1914" s="1" t="str">
        <f>TEXT(TblMovi[[#This Row],[Data]],"aaaa")</f>
        <v>2024</v>
      </c>
      <c r="D1914" s="1" t="s">
        <v>21</v>
      </c>
      <c r="E1914" s="1" t="s">
        <v>14</v>
      </c>
      <c r="F1914" s="1">
        <v>1</v>
      </c>
    </row>
    <row r="1915" spans="1:6" x14ac:dyDescent="0.25">
      <c r="A1915" s="11">
        <v>45378</v>
      </c>
      <c r="B1915" s="11" t="str">
        <f>UPPER(TEXT(TblMovi[[#This Row],[Data]],"MMM"))</f>
        <v>MAR</v>
      </c>
      <c r="C1915" s="1" t="str">
        <f>TEXT(TblMovi[[#This Row],[Data]],"aaaa")</f>
        <v>2024</v>
      </c>
      <c r="D1915" s="1" t="s">
        <v>21</v>
      </c>
      <c r="E1915" s="1" t="s">
        <v>94</v>
      </c>
      <c r="F1915" s="1">
        <v>1</v>
      </c>
    </row>
    <row r="1916" spans="1:6" x14ac:dyDescent="0.25">
      <c r="A1916" s="11">
        <v>45378</v>
      </c>
      <c r="B1916" s="11" t="str">
        <f>UPPER(TEXT(TblMovi[[#This Row],[Data]],"MMM"))</f>
        <v>MAR</v>
      </c>
      <c r="C1916" s="1" t="str">
        <f>TEXT(TblMovi[[#This Row],[Data]],"aaaa")</f>
        <v>2024</v>
      </c>
      <c r="D1916" s="1" t="s">
        <v>21</v>
      </c>
      <c r="E1916" s="1" t="s">
        <v>14</v>
      </c>
      <c r="F1916" s="1">
        <v>1</v>
      </c>
    </row>
    <row r="1917" spans="1:6" x14ac:dyDescent="0.25">
      <c r="A1917" s="11">
        <v>45378</v>
      </c>
      <c r="B1917" s="11" t="str">
        <f>UPPER(TEXT(TblMovi[[#This Row],[Data]],"MMM"))</f>
        <v>MAR</v>
      </c>
      <c r="C1917" s="1" t="str">
        <f>TEXT(TblMovi[[#This Row],[Data]],"aaaa")</f>
        <v>2024</v>
      </c>
      <c r="D1917" s="1" t="s">
        <v>21</v>
      </c>
      <c r="E1917" s="1" t="s">
        <v>14</v>
      </c>
      <c r="F1917" s="1">
        <v>1</v>
      </c>
    </row>
    <row r="1918" spans="1:6" x14ac:dyDescent="0.25">
      <c r="A1918" s="11">
        <v>45378</v>
      </c>
      <c r="B1918" s="11" t="str">
        <f>UPPER(TEXT(TblMovi[[#This Row],[Data]],"MMM"))</f>
        <v>MAR</v>
      </c>
      <c r="C1918" s="1" t="str">
        <f>TEXT(TblMovi[[#This Row],[Data]],"aaaa")</f>
        <v>2024</v>
      </c>
      <c r="D1918" s="1" t="s">
        <v>21</v>
      </c>
      <c r="E1918" s="1" t="s">
        <v>94</v>
      </c>
      <c r="F1918" s="1">
        <v>1</v>
      </c>
    </row>
    <row r="1919" spans="1:6" x14ac:dyDescent="0.25">
      <c r="A1919" s="11">
        <v>45378</v>
      </c>
      <c r="B1919" s="11" t="str">
        <f>UPPER(TEXT(TblMovi[[#This Row],[Data]],"MMM"))</f>
        <v>MAR</v>
      </c>
      <c r="C1919" s="1" t="str">
        <f>TEXT(TblMovi[[#This Row],[Data]],"aaaa")</f>
        <v>2024</v>
      </c>
      <c r="D1919" s="1" t="s">
        <v>21</v>
      </c>
      <c r="E1919" s="1" t="s">
        <v>401</v>
      </c>
      <c r="F1919" s="1">
        <v>1</v>
      </c>
    </row>
    <row r="1920" spans="1:6" x14ac:dyDescent="0.25">
      <c r="A1920" s="11">
        <v>45378</v>
      </c>
      <c r="B1920" s="11" t="str">
        <f>UPPER(TEXT(TblMovi[[#This Row],[Data]],"MMM"))</f>
        <v>MAR</v>
      </c>
      <c r="C1920" s="1" t="str">
        <f>TEXT(TblMovi[[#This Row],[Data]],"aaaa")</f>
        <v>2024</v>
      </c>
      <c r="D1920" s="1" t="s">
        <v>21</v>
      </c>
      <c r="E1920" s="1" t="s">
        <v>14</v>
      </c>
      <c r="F1920" s="1">
        <v>1</v>
      </c>
    </row>
    <row r="1921" spans="1:6" x14ac:dyDescent="0.25">
      <c r="A1921" s="11">
        <v>45378</v>
      </c>
      <c r="B1921" s="11" t="str">
        <f>UPPER(TEXT(TblMovi[[#This Row],[Data]],"MMM"))</f>
        <v>MAR</v>
      </c>
      <c r="C1921" s="1" t="str">
        <f>TEXT(TblMovi[[#This Row],[Data]],"aaaa")</f>
        <v>2024</v>
      </c>
      <c r="D1921" s="1" t="s">
        <v>21</v>
      </c>
      <c r="E1921" s="1" t="s">
        <v>79</v>
      </c>
      <c r="F1921" s="1">
        <v>1</v>
      </c>
    </row>
    <row r="1922" spans="1:6" x14ac:dyDescent="0.25">
      <c r="A1922" s="11">
        <v>45378</v>
      </c>
      <c r="B1922" s="11" t="str">
        <f>UPPER(TEXT(TblMovi[[#This Row],[Data]],"MMM"))</f>
        <v>MAR</v>
      </c>
      <c r="C1922" s="1" t="str">
        <f>TEXT(TblMovi[[#This Row],[Data]],"aaaa")</f>
        <v>2024</v>
      </c>
      <c r="D1922" s="1" t="s">
        <v>21</v>
      </c>
      <c r="E1922" s="1" t="s">
        <v>9</v>
      </c>
      <c r="F1922" s="1">
        <v>1</v>
      </c>
    </row>
    <row r="1923" spans="1:6" x14ac:dyDescent="0.25">
      <c r="A1923" s="11">
        <v>45378</v>
      </c>
      <c r="B1923" s="11" t="str">
        <f>UPPER(TEXT(TblMovi[[#This Row],[Data]],"MMM"))</f>
        <v>MAR</v>
      </c>
      <c r="C1923" s="1" t="str">
        <f>TEXT(TblMovi[[#This Row],[Data]],"aaaa")</f>
        <v>2024</v>
      </c>
      <c r="D1923" s="1" t="s">
        <v>21</v>
      </c>
      <c r="E1923" s="1" t="s">
        <v>27</v>
      </c>
      <c r="F1923" s="1">
        <v>2</v>
      </c>
    </row>
    <row r="1924" spans="1:6" x14ac:dyDescent="0.25">
      <c r="A1924" s="11">
        <v>45378</v>
      </c>
      <c r="B1924" s="11" t="str">
        <f>UPPER(TEXT(TblMovi[[#This Row],[Data]],"MMM"))</f>
        <v>MAR</v>
      </c>
      <c r="C1924" s="1" t="str">
        <f>TEXT(TblMovi[[#This Row],[Data]],"aaaa")</f>
        <v>2024</v>
      </c>
      <c r="D1924" s="1" t="s">
        <v>21</v>
      </c>
      <c r="E1924" s="1" t="s">
        <v>79</v>
      </c>
      <c r="F1924" s="1">
        <v>1</v>
      </c>
    </row>
    <row r="1925" spans="1:6" x14ac:dyDescent="0.25">
      <c r="A1925" s="11">
        <v>45378</v>
      </c>
      <c r="B1925" s="11" t="str">
        <f>UPPER(TEXT(TblMovi[[#This Row],[Data]],"MMM"))</f>
        <v>MAR</v>
      </c>
      <c r="C1925" s="1" t="str">
        <f>TEXT(TblMovi[[#This Row],[Data]],"aaaa")</f>
        <v>2024</v>
      </c>
      <c r="D1925" s="1" t="s">
        <v>21</v>
      </c>
      <c r="E1925" s="1" t="s">
        <v>330</v>
      </c>
      <c r="F1925" s="1">
        <v>1</v>
      </c>
    </row>
    <row r="1926" spans="1:6" x14ac:dyDescent="0.25">
      <c r="A1926" s="11">
        <v>45378</v>
      </c>
      <c r="B1926" s="11" t="str">
        <f>UPPER(TEXT(TblMovi[[#This Row],[Data]],"MMM"))</f>
        <v>MAR</v>
      </c>
      <c r="C1926" s="1" t="str">
        <f>TEXT(TblMovi[[#This Row],[Data]],"aaaa")</f>
        <v>2024</v>
      </c>
      <c r="D1926" s="1" t="s">
        <v>21</v>
      </c>
      <c r="E1926" s="1" t="s">
        <v>330</v>
      </c>
      <c r="F1926" s="1">
        <v>1</v>
      </c>
    </row>
    <row r="1927" spans="1:6" x14ac:dyDescent="0.25">
      <c r="A1927" s="11">
        <v>45378</v>
      </c>
      <c r="B1927" s="11" t="str">
        <f>UPPER(TEXT(TblMovi[[#This Row],[Data]],"MMM"))</f>
        <v>MAR</v>
      </c>
      <c r="C1927" s="1" t="str">
        <f>TEXT(TblMovi[[#This Row],[Data]],"aaaa")</f>
        <v>2024</v>
      </c>
      <c r="D1927" s="1" t="s">
        <v>21</v>
      </c>
      <c r="E1927" s="1" t="s">
        <v>352</v>
      </c>
      <c r="F1927" s="1">
        <v>1</v>
      </c>
    </row>
    <row r="1928" spans="1:6" x14ac:dyDescent="0.25">
      <c r="A1928" s="11">
        <v>45378</v>
      </c>
      <c r="B1928" s="11" t="str">
        <f>UPPER(TEXT(TblMovi[[#This Row],[Data]],"MMM"))</f>
        <v>MAR</v>
      </c>
      <c r="C1928" s="1" t="str">
        <f>TEXT(TblMovi[[#This Row],[Data]],"aaaa")</f>
        <v>2024</v>
      </c>
      <c r="D1928" s="1" t="s">
        <v>21</v>
      </c>
      <c r="E1928" s="1" t="s">
        <v>75</v>
      </c>
      <c r="F1928" s="1">
        <v>2</v>
      </c>
    </row>
    <row r="1929" spans="1:6" x14ac:dyDescent="0.25">
      <c r="A1929" s="11">
        <v>45379</v>
      </c>
      <c r="B1929" s="11" t="e">
        <v>#REF!</v>
      </c>
      <c r="C1929" s="1" t="e">
        <v>#REF!</v>
      </c>
      <c r="D1929" s="1" t="s">
        <v>21</v>
      </c>
      <c r="E1929" s="1" t="s">
        <v>393</v>
      </c>
      <c r="F1929" s="1">
        <v>1</v>
      </c>
    </row>
    <row r="1930" spans="1:6" x14ac:dyDescent="0.25">
      <c r="A1930" s="11">
        <v>45379</v>
      </c>
      <c r="B1930" s="11" t="e">
        <v>#REF!</v>
      </c>
      <c r="C1930" s="1" t="e">
        <v>#REF!</v>
      </c>
      <c r="D1930" s="1" t="s">
        <v>21</v>
      </c>
      <c r="E1930" s="1" t="s">
        <v>81</v>
      </c>
      <c r="F1930" s="1">
        <v>1</v>
      </c>
    </row>
    <row r="1931" spans="1:6" x14ac:dyDescent="0.25">
      <c r="A1931" s="11">
        <v>45379</v>
      </c>
      <c r="B1931" s="11" t="s">
        <v>126</v>
      </c>
      <c r="C1931" s="1">
        <v>2024</v>
      </c>
      <c r="D1931" s="1" t="s">
        <v>20</v>
      </c>
      <c r="E1931" s="1" t="s">
        <v>78</v>
      </c>
      <c r="F1931" s="1">
        <v>36</v>
      </c>
    </row>
    <row r="1932" spans="1:6" x14ac:dyDescent="0.25">
      <c r="A1932" s="11">
        <v>45379</v>
      </c>
      <c r="B1932" s="11" t="s">
        <v>126</v>
      </c>
      <c r="C1932" s="1">
        <v>2024</v>
      </c>
      <c r="D1932" s="1" t="s">
        <v>21</v>
      </c>
      <c r="E1932" s="1" t="s">
        <v>354</v>
      </c>
      <c r="F1932" s="1">
        <v>1</v>
      </c>
    </row>
    <row r="1933" spans="1:6" x14ac:dyDescent="0.25">
      <c r="A1933" s="11">
        <v>45379</v>
      </c>
      <c r="B1933" s="11" t="s">
        <v>126</v>
      </c>
      <c r="C1933" s="1">
        <v>2024</v>
      </c>
      <c r="D1933" s="1" t="s">
        <v>21</v>
      </c>
      <c r="E1933" s="1" t="s">
        <v>342</v>
      </c>
      <c r="F1933" s="1">
        <v>1</v>
      </c>
    </row>
    <row r="1934" spans="1:6" x14ac:dyDescent="0.25">
      <c r="A1934" s="11">
        <v>45379</v>
      </c>
      <c r="B1934" s="11" t="s">
        <v>126</v>
      </c>
      <c r="C1934" s="1">
        <v>2024</v>
      </c>
      <c r="D1934" s="1" t="s">
        <v>21</v>
      </c>
      <c r="E1934" s="1" t="s">
        <v>363</v>
      </c>
      <c r="F1934" s="1">
        <v>1</v>
      </c>
    </row>
    <row r="1935" spans="1:6" x14ac:dyDescent="0.25">
      <c r="A1935" s="11">
        <v>45379</v>
      </c>
      <c r="B1935" s="11" t="s">
        <v>126</v>
      </c>
      <c r="C1935" s="1">
        <v>2024</v>
      </c>
      <c r="D1935" s="1" t="s">
        <v>21</v>
      </c>
      <c r="E1935" s="1" t="s">
        <v>9</v>
      </c>
      <c r="F1935" s="1">
        <v>1</v>
      </c>
    </row>
    <row r="1936" spans="1:6" x14ac:dyDescent="0.25">
      <c r="A1936" s="11">
        <v>45379</v>
      </c>
      <c r="B1936" s="11" t="s">
        <v>126</v>
      </c>
      <c r="C1936" s="1">
        <v>2024</v>
      </c>
      <c r="D1936" s="1" t="s">
        <v>21</v>
      </c>
      <c r="E1936" s="1" t="s">
        <v>78</v>
      </c>
      <c r="F1936" s="1">
        <v>1</v>
      </c>
    </row>
    <row r="1937" spans="1:6" x14ac:dyDescent="0.25">
      <c r="A1937" s="11">
        <v>45379</v>
      </c>
      <c r="B1937" s="11" t="s">
        <v>126</v>
      </c>
      <c r="C1937" s="1">
        <v>2024</v>
      </c>
      <c r="D1937" s="1" t="s">
        <v>20</v>
      </c>
      <c r="E1937" s="1" t="s">
        <v>348</v>
      </c>
      <c r="F1937" s="1">
        <v>10</v>
      </c>
    </row>
    <row r="1938" spans="1:6" x14ac:dyDescent="0.25">
      <c r="A1938" s="11">
        <v>45379</v>
      </c>
      <c r="B1938" s="11" t="s">
        <v>126</v>
      </c>
      <c r="C1938" s="1">
        <v>2024</v>
      </c>
      <c r="D1938" s="1" t="s">
        <v>20</v>
      </c>
      <c r="E1938" s="1" t="s">
        <v>347</v>
      </c>
      <c r="F1938" s="1">
        <v>10</v>
      </c>
    </row>
    <row r="1939" spans="1:6" x14ac:dyDescent="0.25">
      <c r="A1939" s="11">
        <v>45379</v>
      </c>
      <c r="B1939" s="11" t="s">
        <v>126</v>
      </c>
      <c r="C1939" s="1">
        <v>2024</v>
      </c>
      <c r="D1939" s="1" t="s">
        <v>20</v>
      </c>
      <c r="E1939" s="1" t="s">
        <v>349</v>
      </c>
      <c r="F1939" s="1">
        <v>10</v>
      </c>
    </row>
    <row r="1940" spans="1:6" x14ac:dyDescent="0.25">
      <c r="A1940" s="11">
        <v>45379</v>
      </c>
      <c r="B1940" s="11" t="s">
        <v>126</v>
      </c>
      <c r="C1940" s="1">
        <v>2024</v>
      </c>
      <c r="D1940" s="1" t="s">
        <v>20</v>
      </c>
      <c r="E1940" s="1" t="s">
        <v>350</v>
      </c>
      <c r="F1940" s="1">
        <v>10</v>
      </c>
    </row>
    <row r="1941" spans="1:6" x14ac:dyDescent="0.25">
      <c r="A1941" s="11">
        <v>45379</v>
      </c>
      <c r="B1941" s="11" t="s">
        <v>126</v>
      </c>
      <c r="C1941" s="1">
        <v>2024</v>
      </c>
      <c r="D1941" s="1" t="s">
        <v>21</v>
      </c>
      <c r="E1941" s="1" t="s">
        <v>349</v>
      </c>
      <c r="F1941" s="1">
        <v>1</v>
      </c>
    </row>
    <row r="1942" spans="1:6" x14ac:dyDescent="0.25">
      <c r="A1942" s="11">
        <v>45383</v>
      </c>
      <c r="B1942" s="11" t="s">
        <v>127</v>
      </c>
      <c r="C1942" s="1">
        <v>2024</v>
      </c>
      <c r="D1942" s="1" t="s">
        <v>21</v>
      </c>
      <c r="E1942" s="1" t="s">
        <v>9</v>
      </c>
      <c r="F1942" s="1">
        <v>1</v>
      </c>
    </row>
    <row r="1943" spans="1:6" x14ac:dyDescent="0.25">
      <c r="A1943" s="11">
        <v>45383</v>
      </c>
      <c r="B1943" s="11" t="s">
        <v>127</v>
      </c>
      <c r="C1943" s="1">
        <v>2024</v>
      </c>
      <c r="D1943" s="1" t="s">
        <v>21</v>
      </c>
      <c r="E1943" s="1" t="s">
        <v>78</v>
      </c>
      <c r="F1943" s="1">
        <v>1</v>
      </c>
    </row>
    <row r="1944" spans="1:6" x14ac:dyDescent="0.25">
      <c r="A1944" s="11">
        <v>45383</v>
      </c>
      <c r="B1944" s="11" t="s">
        <v>127</v>
      </c>
      <c r="C1944" s="1">
        <v>2024</v>
      </c>
      <c r="D1944" s="1" t="s">
        <v>21</v>
      </c>
      <c r="E1944" s="1" t="s">
        <v>330</v>
      </c>
      <c r="F1944" s="1">
        <v>1</v>
      </c>
    </row>
    <row r="1945" spans="1:6" x14ac:dyDescent="0.25">
      <c r="A1945" s="11">
        <v>45383</v>
      </c>
      <c r="B1945" s="11" t="s">
        <v>127</v>
      </c>
      <c r="C1945" s="1">
        <v>2024</v>
      </c>
      <c r="D1945" s="1" t="s">
        <v>21</v>
      </c>
      <c r="E1945" s="1" t="s">
        <v>330</v>
      </c>
      <c r="F1945" s="1">
        <v>1</v>
      </c>
    </row>
    <row r="1946" spans="1:6" x14ac:dyDescent="0.25">
      <c r="A1946" s="11">
        <v>45383</v>
      </c>
      <c r="B1946" s="11" t="s">
        <v>127</v>
      </c>
      <c r="C1946" s="1">
        <v>2024</v>
      </c>
      <c r="D1946" s="1" t="s">
        <v>21</v>
      </c>
      <c r="E1946" s="1" t="s">
        <v>9</v>
      </c>
      <c r="F1946" s="1">
        <v>1</v>
      </c>
    </row>
    <row r="1947" spans="1:6" x14ac:dyDescent="0.25">
      <c r="A1947" s="11">
        <v>45383</v>
      </c>
      <c r="B1947" s="11" t="s">
        <v>127</v>
      </c>
      <c r="C1947" s="1">
        <v>2024</v>
      </c>
      <c r="D1947" s="1" t="s">
        <v>21</v>
      </c>
      <c r="E1947" s="1" t="s">
        <v>0</v>
      </c>
      <c r="F1947" s="1">
        <v>2</v>
      </c>
    </row>
    <row r="1948" spans="1:6" x14ac:dyDescent="0.25">
      <c r="A1948" s="11">
        <v>45383</v>
      </c>
      <c r="B1948" s="11" t="s">
        <v>127</v>
      </c>
      <c r="C1948" s="1">
        <v>2024</v>
      </c>
      <c r="D1948" s="1" t="s">
        <v>21</v>
      </c>
      <c r="E1948" s="1" t="s">
        <v>94</v>
      </c>
      <c r="F1948" s="1">
        <v>1</v>
      </c>
    </row>
    <row r="1949" spans="1:6" x14ac:dyDescent="0.25">
      <c r="A1949" s="11">
        <v>45383</v>
      </c>
      <c r="B1949" s="11" t="s">
        <v>127</v>
      </c>
      <c r="C1949" s="1">
        <v>2024</v>
      </c>
      <c r="D1949" s="1" t="s">
        <v>21</v>
      </c>
      <c r="E1949" s="1" t="s">
        <v>94</v>
      </c>
      <c r="F1949" s="1">
        <v>1</v>
      </c>
    </row>
    <row r="1950" spans="1:6" x14ac:dyDescent="0.25">
      <c r="A1950" s="11">
        <v>45383</v>
      </c>
      <c r="B1950" s="11" t="s">
        <v>127</v>
      </c>
      <c r="C1950" s="1">
        <v>2024</v>
      </c>
      <c r="D1950" s="1" t="s">
        <v>21</v>
      </c>
      <c r="E1950" s="1" t="s">
        <v>393</v>
      </c>
      <c r="F1950" s="1">
        <v>1</v>
      </c>
    </row>
    <row r="1951" spans="1:6" x14ac:dyDescent="0.25">
      <c r="A1951" s="11">
        <v>45383</v>
      </c>
      <c r="B1951" s="11" t="s">
        <v>127</v>
      </c>
      <c r="C1951" s="1">
        <v>2024</v>
      </c>
      <c r="D1951" s="1" t="s">
        <v>21</v>
      </c>
      <c r="E1951" s="1" t="s">
        <v>347</v>
      </c>
      <c r="F1951" s="1">
        <v>2</v>
      </c>
    </row>
    <row r="1952" spans="1:6" x14ac:dyDescent="0.25">
      <c r="A1952" s="11">
        <v>45380</v>
      </c>
      <c r="B1952" s="11" t="s">
        <v>126</v>
      </c>
      <c r="C1952" s="1">
        <v>2024</v>
      </c>
      <c r="D1952" s="1" t="s">
        <v>21</v>
      </c>
      <c r="E1952" s="1" t="s">
        <v>347</v>
      </c>
      <c r="F1952" s="1">
        <v>3</v>
      </c>
    </row>
    <row r="1953" spans="1:6" x14ac:dyDescent="0.25">
      <c r="A1953" s="11">
        <v>45383</v>
      </c>
      <c r="B1953" s="11" t="s">
        <v>127</v>
      </c>
      <c r="C1953" s="1">
        <v>2024</v>
      </c>
      <c r="D1953" s="1" t="s">
        <v>21</v>
      </c>
      <c r="E1953" s="1" t="s">
        <v>9</v>
      </c>
      <c r="F1953" s="1">
        <v>1</v>
      </c>
    </row>
    <row r="1954" spans="1:6" x14ac:dyDescent="0.25">
      <c r="A1954" s="11">
        <v>45383</v>
      </c>
      <c r="B1954" s="11" t="s">
        <v>127</v>
      </c>
      <c r="C1954" s="1">
        <v>2024</v>
      </c>
      <c r="D1954" s="1" t="s">
        <v>21</v>
      </c>
      <c r="E1954" s="1" t="s">
        <v>318</v>
      </c>
      <c r="F1954" s="1">
        <v>1</v>
      </c>
    </row>
    <row r="1955" spans="1:6" x14ac:dyDescent="0.25">
      <c r="A1955" s="11">
        <v>45383</v>
      </c>
      <c r="B1955" s="11" t="s">
        <v>127</v>
      </c>
      <c r="C1955" s="1">
        <v>2024</v>
      </c>
      <c r="D1955" s="1" t="s">
        <v>21</v>
      </c>
      <c r="E1955" s="1" t="s">
        <v>74</v>
      </c>
      <c r="F1955" s="1">
        <v>10</v>
      </c>
    </row>
    <row r="1956" spans="1:6" x14ac:dyDescent="0.25">
      <c r="A1956" s="11">
        <v>45383</v>
      </c>
      <c r="B1956" s="11" t="s">
        <v>127</v>
      </c>
      <c r="C1956" s="1">
        <v>2024</v>
      </c>
      <c r="D1956" s="1" t="s">
        <v>21</v>
      </c>
      <c r="E1956" s="1" t="s">
        <v>75</v>
      </c>
      <c r="F1956" s="1">
        <v>3</v>
      </c>
    </row>
    <row r="1957" spans="1:6" x14ac:dyDescent="0.25">
      <c r="A1957" s="11">
        <v>45383</v>
      </c>
      <c r="B1957" s="11" t="s">
        <v>127</v>
      </c>
      <c r="C1957" s="1">
        <v>2024</v>
      </c>
      <c r="D1957" s="1" t="s">
        <v>21</v>
      </c>
      <c r="E1957" s="1" t="s">
        <v>27</v>
      </c>
      <c r="F1957" s="1">
        <v>20</v>
      </c>
    </row>
    <row r="1958" spans="1:6" x14ac:dyDescent="0.25">
      <c r="A1958" s="11">
        <v>45383</v>
      </c>
      <c r="B1958" s="11" t="s">
        <v>127</v>
      </c>
      <c r="C1958" s="1">
        <v>2024</v>
      </c>
      <c r="D1958" s="1" t="s">
        <v>21</v>
      </c>
      <c r="E1958" s="1" t="s">
        <v>343</v>
      </c>
      <c r="F1958" s="1">
        <v>1</v>
      </c>
    </row>
    <row r="1959" spans="1:6" x14ac:dyDescent="0.25">
      <c r="A1959" s="11">
        <v>45383</v>
      </c>
      <c r="B1959" s="11" t="s">
        <v>127</v>
      </c>
      <c r="C1959" s="1">
        <v>2024</v>
      </c>
      <c r="D1959" s="1" t="s">
        <v>21</v>
      </c>
      <c r="E1959" s="1" t="s">
        <v>174</v>
      </c>
      <c r="F1959" s="1">
        <v>10</v>
      </c>
    </row>
    <row r="1960" spans="1:6" x14ac:dyDescent="0.25">
      <c r="A1960" s="11">
        <v>45383</v>
      </c>
      <c r="B1960" s="11" t="s">
        <v>127</v>
      </c>
      <c r="C1960" s="1">
        <v>2024</v>
      </c>
      <c r="D1960" s="1" t="s">
        <v>21</v>
      </c>
      <c r="E1960" s="1" t="s">
        <v>350</v>
      </c>
      <c r="F1960" s="1">
        <v>1</v>
      </c>
    </row>
    <row r="1961" spans="1:6" x14ac:dyDescent="0.25">
      <c r="A1961" s="11">
        <v>45383</v>
      </c>
      <c r="B1961" s="11" t="s">
        <v>127</v>
      </c>
      <c r="C1961" s="1">
        <v>2024</v>
      </c>
      <c r="D1961" s="1" t="s">
        <v>21</v>
      </c>
      <c r="E1961" s="1" t="s">
        <v>401</v>
      </c>
      <c r="F1961" s="1">
        <v>1</v>
      </c>
    </row>
    <row r="1962" spans="1:6" x14ac:dyDescent="0.25">
      <c r="A1962" s="11">
        <v>45383</v>
      </c>
      <c r="B1962" s="11" t="s">
        <v>127</v>
      </c>
      <c r="C1962" s="1">
        <v>2024</v>
      </c>
      <c r="D1962" s="1" t="s">
        <v>21</v>
      </c>
      <c r="E1962" s="1" t="s">
        <v>9</v>
      </c>
      <c r="F1962" s="1">
        <v>1</v>
      </c>
    </row>
    <row r="1963" spans="1:6" x14ac:dyDescent="0.25">
      <c r="A1963" s="11">
        <v>45383</v>
      </c>
      <c r="B1963" s="11" t="s">
        <v>127</v>
      </c>
      <c r="C1963" s="1">
        <v>2024</v>
      </c>
      <c r="D1963" s="1" t="s">
        <v>21</v>
      </c>
      <c r="E1963" s="1" t="s">
        <v>406</v>
      </c>
      <c r="F1963" s="1">
        <v>1</v>
      </c>
    </row>
    <row r="1964" spans="1:6" x14ac:dyDescent="0.25">
      <c r="A1964" s="11">
        <v>45383</v>
      </c>
      <c r="B1964" s="11" t="s">
        <v>127</v>
      </c>
      <c r="C1964" s="1">
        <v>2024</v>
      </c>
      <c r="D1964" s="1" t="s">
        <v>21</v>
      </c>
      <c r="E1964" s="1" t="s">
        <v>401</v>
      </c>
      <c r="F1964" s="1">
        <v>2</v>
      </c>
    </row>
    <row r="1965" spans="1:6" x14ac:dyDescent="0.25">
      <c r="A1965" s="11">
        <v>45383</v>
      </c>
      <c r="B1965" s="11" t="s">
        <v>127</v>
      </c>
      <c r="C1965" s="1">
        <v>2024</v>
      </c>
      <c r="D1965" s="1" t="s">
        <v>21</v>
      </c>
      <c r="E1965" s="1" t="s">
        <v>363</v>
      </c>
      <c r="F1965" s="1">
        <v>2</v>
      </c>
    </row>
    <row r="1966" spans="1:6" x14ac:dyDescent="0.25">
      <c r="A1966" s="11">
        <v>45383</v>
      </c>
      <c r="B1966" s="11" t="s">
        <v>127</v>
      </c>
      <c r="C1966" s="1">
        <v>2024</v>
      </c>
      <c r="D1966" s="1" t="s">
        <v>21</v>
      </c>
      <c r="E1966" s="1" t="s">
        <v>342</v>
      </c>
      <c r="F1966" s="1">
        <v>2</v>
      </c>
    </row>
    <row r="1967" spans="1:6" x14ac:dyDescent="0.25">
      <c r="A1967" s="11">
        <v>45383</v>
      </c>
      <c r="B1967" s="11" t="s">
        <v>127</v>
      </c>
      <c r="C1967" s="1">
        <v>2024</v>
      </c>
      <c r="D1967" s="1" t="s">
        <v>21</v>
      </c>
      <c r="E1967" s="1" t="s">
        <v>360</v>
      </c>
      <c r="F1967" s="1">
        <v>2</v>
      </c>
    </row>
    <row r="1968" spans="1:6" x14ac:dyDescent="0.25">
      <c r="A1968" s="11">
        <v>45383</v>
      </c>
      <c r="B1968" s="11" t="s">
        <v>127</v>
      </c>
      <c r="C1968" s="1">
        <v>2024</v>
      </c>
      <c r="D1968" s="1" t="s">
        <v>21</v>
      </c>
      <c r="E1968" s="1" t="s">
        <v>341</v>
      </c>
      <c r="F1968" s="1">
        <v>2</v>
      </c>
    </row>
    <row r="1969" spans="1:6" x14ac:dyDescent="0.25">
      <c r="A1969" s="11">
        <v>45383</v>
      </c>
      <c r="B1969" s="11" t="s">
        <v>127</v>
      </c>
      <c r="C1969" s="1">
        <v>2024</v>
      </c>
      <c r="D1969" s="1" t="s">
        <v>21</v>
      </c>
      <c r="E1969" s="1" t="s">
        <v>400</v>
      </c>
      <c r="F1969" s="1">
        <v>2</v>
      </c>
    </row>
    <row r="1970" spans="1:6" x14ac:dyDescent="0.25">
      <c r="A1970" s="11">
        <v>45383</v>
      </c>
      <c r="B1970" s="11" t="s">
        <v>127</v>
      </c>
      <c r="C1970" s="1">
        <v>2024</v>
      </c>
      <c r="D1970" s="1" t="s">
        <v>21</v>
      </c>
      <c r="E1970" s="1" t="s">
        <v>77</v>
      </c>
      <c r="F1970" s="1">
        <v>2</v>
      </c>
    </row>
    <row r="1971" spans="1:6" x14ac:dyDescent="0.25">
      <c r="A1971" s="11">
        <v>45383</v>
      </c>
      <c r="B1971" s="11" t="s">
        <v>127</v>
      </c>
      <c r="C1971" s="1">
        <v>2024</v>
      </c>
      <c r="D1971" s="1" t="s">
        <v>21</v>
      </c>
      <c r="E1971" s="1" t="s">
        <v>9</v>
      </c>
      <c r="F1971" s="1">
        <v>1</v>
      </c>
    </row>
  </sheetData>
  <mergeCells count="1">
    <mergeCell ref="N1439:N1440"/>
  </mergeCells>
  <phoneticPr fontId="2" type="noConversion"/>
  <conditionalFormatting sqref="E11">
    <cfRule type="expression" dxfId="2" priority="20">
      <formula>#REF!&lt;0</formula>
    </cfRule>
  </conditionalFormatting>
  <conditionalFormatting sqref="E13 E47 E99:E100">
    <cfRule type="expression" dxfId="1" priority="21">
      <formula>#REF!&lt;0</formula>
    </cfRule>
  </conditionalFormatting>
  <dataValidations count="2">
    <dataValidation type="list" allowBlank="1" showInputMessage="1" showErrorMessage="1" sqref="D2:D426" xr:uid="{2294B736-11C6-42F4-9704-D656AE474E9D}">
      <formula1>"ENTRADA,SAÍDA"</formula1>
    </dataValidation>
    <dataValidation type="list" allowBlank="1" showInputMessage="1" showErrorMessage="1" sqref="E2:E1971" xr:uid="{8533E068-0E36-41A9-BEAA-C0BFCE68D75C}">
      <formula1>INDIRECT("TblEstoque" &amp; "[" &amp; $E$1 &amp; "]")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F9433-681F-425B-9AF4-7F4EA5C4292C}">
  <sheetPr codeName="Planilha4">
    <pageSetUpPr fitToPage="1"/>
  </sheetPr>
  <dimension ref="A1:U1710"/>
  <sheetViews>
    <sheetView showGridLines="0" showRowColHeaders="0" zoomScale="85" zoomScaleNormal="85" workbookViewId="0">
      <pane ySplit="1" topLeftCell="A1700" activePane="bottomLeft" state="frozen"/>
      <selection activeCell="E1031" sqref="E1031"/>
      <selection pane="bottomLeft" activeCell="J1712" sqref="J1712"/>
    </sheetView>
  </sheetViews>
  <sheetFormatPr defaultRowHeight="20.100000000000001" customHeight="1" outlineLevelCol="1" x14ac:dyDescent="0.25"/>
  <cols>
    <col min="1" max="1" width="10.5703125" bestFit="1" customWidth="1"/>
    <col min="2" max="3" width="10.5703125" hidden="1" customWidth="1" outlineLevel="1"/>
    <col min="4" max="4" width="10.5703125" customWidth="1" collapsed="1"/>
    <col min="5" max="5" width="47" bestFit="1" customWidth="1"/>
    <col min="6" max="6" width="8.140625" customWidth="1"/>
    <col min="7" max="7" width="13.140625" hidden="1" customWidth="1" outlineLevel="1"/>
    <col min="8" max="8" width="16.7109375" hidden="1" customWidth="1" outlineLevel="1"/>
    <col min="9" max="9" width="17.42578125" customWidth="1" collapsed="1"/>
    <col min="10" max="10" width="17.42578125" customWidth="1"/>
    <col min="11" max="11" width="9.140625" hidden="1" customWidth="1" outlineLevel="1"/>
    <col min="12" max="12" width="16.7109375" hidden="1" customWidth="1" outlineLevel="1"/>
    <col min="13" max="13" width="9.140625" style="46" collapsed="1"/>
    <col min="14" max="16384" width="9.140625" style="46"/>
  </cols>
  <sheetData>
    <row r="1" spans="1:15" ht="33" customHeight="1" x14ac:dyDescent="0.25">
      <c r="A1" s="55" t="s">
        <v>98</v>
      </c>
      <c r="B1" s="55" t="s">
        <v>114</v>
      </c>
      <c r="C1" s="55" t="s">
        <v>115</v>
      </c>
      <c r="D1" s="55" t="s">
        <v>111</v>
      </c>
      <c r="E1" s="55" t="s">
        <v>99</v>
      </c>
      <c r="F1" s="55" t="s">
        <v>100</v>
      </c>
      <c r="G1" s="55" t="s">
        <v>314</v>
      </c>
      <c r="H1" s="55" t="s">
        <v>109</v>
      </c>
      <c r="I1" s="55" t="s">
        <v>311</v>
      </c>
      <c r="J1" s="55" t="s">
        <v>315</v>
      </c>
      <c r="K1" s="55" t="s">
        <v>302</v>
      </c>
      <c r="L1" s="55" t="s">
        <v>303</v>
      </c>
    </row>
    <row r="2" spans="1:15" ht="20.100000000000001" customHeight="1" x14ac:dyDescent="0.25">
      <c r="A2" s="52">
        <v>45187</v>
      </c>
      <c r="B2" s="52" t="str">
        <f>UPPER(TEXT(ControleProdução[[#This Row],[Data]],"mmm"))</f>
        <v>SET</v>
      </c>
      <c r="C2" s="47">
        <f>YEAR(ControleProdução[[#This Row],[Data]])</f>
        <v>2023</v>
      </c>
      <c r="D2" s="52" t="s">
        <v>21</v>
      </c>
      <c r="E2" s="47" t="s">
        <v>352</v>
      </c>
      <c r="F2" s="47">
        <v>1</v>
      </c>
      <c r="G2" s="47" t="str">
        <f>_xlfn.XLOOKUP(E2,TbdeEPI[EPI],TbdeEPI[TIPO],"Produção",0)</f>
        <v>Produção</v>
      </c>
      <c r="H2" s="47" t="s">
        <v>108</v>
      </c>
      <c r="I2" s="47" t="s">
        <v>170</v>
      </c>
      <c r="J2" s="47"/>
      <c r="K2" s="47">
        <f>COUNTIF($I$2:I2,I2)</f>
        <v>1</v>
      </c>
      <c r="L2" s="47" t="str">
        <f>ControleProdução[[#This Row],[Recebido Por]]&amp;ControleProdução[[#This Row],[Qtd]]</f>
        <v>ALEXANDRE1</v>
      </c>
      <c r="O2" s="49"/>
    </row>
    <row r="3" spans="1:15" ht="20.100000000000001" customHeight="1" x14ac:dyDescent="0.25">
      <c r="A3" s="52">
        <v>45192</v>
      </c>
      <c r="B3" s="52" t="str">
        <f>UPPER(TEXT(ControleProdução[[#This Row],[Data]],"mmm"))</f>
        <v>SET</v>
      </c>
      <c r="C3" s="47">
        <f>YEAR(ControleProdução[[#This Row],[Data]])</f>
        <v>2023</v>
      </c>
      <c r="D3" s="52" t="s">
        <v>21</v>
      </c>
      <c r="E3" s="47" t="s">
        <v>352</v>
      </c>
      <c r="F3" s="47">
        <v>1</v>
      </c>
      <c r="G3" s="47" t="str">
        <f>_xlfn.XLOOKUP(E3,TbdeEPI[EPI],TbdeEPI[TIPO],"Produção",0)</f>
        <v>Produção</v>
      </c>
      <c r="H3" s="47" t="s">
        <v>108</v>
      </c>
      <c r="I3" s="47" t="s">
        <v>155</v>
      </c>
      <c r="J3" s="47"/>
      <c r="K3" s="47">
        <f>COUNTIF($I$2:I3,I3)</f>
        <v>1</v>
      </c>
      <c r="L3" s="47" t="str">
        <f>ControleProdução[[#This Row],[Recebido Por]]&amp;ControleProdução[[#This Row],[Qtd]]</f>
        <v>ASNAN1</v>
      </c>
      <c r="O3" s="49"/>
    </row>
    <row r="4" spans="1:15" ht="20.100000000000001" customHeight="1" x14ac:dyDescent="0.25">
      <c r="A4" s="52">
        <v>45194</v>
      </c>
      <c r="B4" s="52" t="str">
        <f>UPPER(TEXT(ControleProdução[[#This Row],[Data]],"mmm"))</f>
        <v>SET</v>
      </c>
      <c r="C4" s="47">
        <f>YEAR(ControleProdução[[#This Row],[Data]])</f>
        <v>2023</v>
      </c>
      <c r="D4" s="52" t="s">
        <v>21</v>
      </c>
      <c r="E4" s="47" t="s">
        <v>352</v>
      </c>
      <c r="F4" s="47">
        <v>3</v>
      </c>
      <c r="G4" s="47" t="str">
        <f>_xlfn.XLOOKUP(E4,TbdeEPI[EPI],TbdeEPI[TIPO],"Produção",0)</f>
        <v>Produção</v>
      </c>
      <c r="H4" s="47" t="s">
        <v>108</v>
      </c>
      <c r="I4" s="47" t="s">
        <v>107</v>
      </c>
      <c r="J4" s="47"/>
      <c r="K4" s="47">
        <f>COUNTIF($I$2:I4,I4)</f>
        <v>1</v>
      </c>
      <c r="L4" s="47" t="str">
        <f>ControleProdução[[#This Row],[Recebido Por]]&amp;ControleProdução[[#This Row],[Qtd]]</f>
        <v>ALAN1</v>
      </c>
    </row>
    <row r="5" spans="1:15" ht="20.100000000000001" customHeight="1" x14ac:dyDescent="0.25">
      <c r="A5" s="52">
        <v>45194</v>
      </c>
      <c r="B5" s="52" t="str">
        <f>UPPER(TEXT(ControleProdução[[#This Row],[Data]],"mmm"))</f>
        <v>SET</v>
      </c>
      <c r="C5" s="47">
        <f>YEAR(ControleProdução[[#This Row],[Data]])</f>
        <v>2023</v>
      </c>
      <c r="D5" s="52" t="s">
        <v>21</v>
      </c>
      <c r="E5" s="47" t="s">
        <v>14</v>
      </c>
      <c r="F5" s="47">
        <v>1</v>
      </c>
      <c r="G5" s="47" t="str">
        <f>_xlfn.XLOOKUP(E5,TbdeEPI[EPI],TbdeEPI[TIPO],"Produção",0)</f>
        <v>Produção</v>
      </c>
      <c r="H5" s="47" t="s">
        <v>108</v>
      </c>
      <c r="I5" s="47" t="s">
        <v>110</v>
      </c>
      <c r="J5" s="47"/>
      <c r="K5" s="47">
        <f>COUNTIF($I$2:I5,I5)</f>
        <v>1</v>
      </c>
      <c r="L5" s="47" t="str">
        <f>ControleProdução[[#This Row],[Recebido Por]]&amp;ControleProdução[[#This Row],[Qtd]]</f>
        <v>FELIPE1</v>
      </c>
    </row>
    <row r="6" spans="1:15" ht="20.100000000000001" customHeight="1" x14ac:dyDescent="0.25">
      <c r="A6" s="52">
        <v>45195</v>
      </c>
      <c r="B6" s="52" t="str">
        <f>UPPER(TEXT(ControleProdução[[#This Row],[Data]],"mmm"))</f>
        <v>SET</v>
      </c>
      <c r="C6" s="47">
        <f>YEAR(ControleProdução[[#This Row],[Data]])</f>
        <v>2023</v>
      </c>
      <c r="D6" s="52" t="s">
        <v>21</v>
      </c>
      <c r="E6" s="47" t="s">
        <v>352</v>
      </c>
      <c r="F6" s="47">
        <v>2</v>
      </c>
      <c r="G6" s="47" t="str">
        <f>_xlfn.XLOOKUP(E6,TbdeEPI[EPI],TbdeEPI[TIPO],"Produção",0)</f>
        <v>Produção</v>
      </c>
      <c r="H6" s="47" t="s">
        <v>108</v>
      </c>
      <c r="I6" s="47" t="s">
        <v>155</v>
      </c>
      <c r="J6" s="47"/>
      <c r="K6" s="47">
        <f>COUNTIF($I$2:I6,I6)</f>
        <v>2</v>
      </c>
      <c r="L6" s="47" t="str">
        <f>ControleProdução[[#This Row],[Recebido Por]]&amp;ControleProdução[[#This Row],[Qtd]]</f>
        <v>ASNAN2</v>
      </c>
    </row>
    <row r="7" spans="1:15" ht="20.100000000000001" customHeight="1" x14ac:dyDescent="0.25">
      <c r="A7" s="52">
        <v>45196</v>
      </c>
      <c r="B7" s="52" t="str">
        <f>UPPER(TEXT(ControleProdução[[#This Row],[Data]],"mmm"))</f>
        <v>SET</v>
      </c>
      <c r="C7" s="47">
        <f>YEAR(ControleProdução[[#This Row],[Data]])</f>
        <v>2023</v>
      </c>
      <c r="D7" s="52" t="s">
        <v>21</v>
      </c>
      <c r="E7" s="47" t="s">
        <v>352</v>
      </c>
      <c r="F7" s="47">
        <v>1</v>
      </c>
      <c r="G7" s="47" t="str">
        <f>_xlfn.XLOOKUP(E7,TbdeEPI[EPI],TbdeEPI[TIPO],"Produção",0)</f>
        <v>Produção</v>
      </c>
      <c r="H7" s="47" t="s">
        <v>108</v>
      </c>
      <c r="I7" s="47" t="s">
        <v>108</v>
      </c>
      <c r="J7" s="47"/>
      <c r="K7" s="47">
        <f>COUNTIF($I$2:I7,I7)</f>
        <v>1</v>
      </c>
      <c r="L7" s="47" t="str">
        <f>ControleProdução[[#This Row],[Recebido Por]]&amp;ControleProdução[[#This Row],[Qtd]]</f>
        <v>RHUAN1</v>
      </c>
    </row>
    <row r="8" spans="1:15" ht="20.100000000000001" customHeight="1" x14ac:dyDescent="0.25">
      <c r="A8" s="52">
        <v>45196</v>
      </c>
      <c r="B8" s="52" t="str">
        <f>UPPER(TEXT(ControleProdução[[#This Row],[Data]],"mmm"))</f>
        <v>SET</v>
      </c>
      <c r="C8" s="47">
        <f>YEAR(ControleProdução[[#This Row],[Data]])</f>
        <v>2023</v>
      </c>
      <c r="D8" s="52" t="s">
        <v>21</v>
      </c>
      <c r="E8" s="47" t="s">
        <v>14</v>
      </c>
      <c r="F8" s="47">
        <v>1</v>
      </c>
      <c r="G8" s="47" t="str">
        <f>_xlfn.XLOOKUP(E8,TbdeEPI[EPI],TbdeEPI[TIPO],"Produção",0)</f>
        <v>Produção</v>
      </c>
      <c r="H8" s="47" t="s">
        <v>108</v>
      </c>
      <c r="I8" s="47" t="s">
        <v>134</v>
      </c>
      <c r="J8" s="47"/>
      <c r="K8" s="47">
        <f>COUNTIF($I$2:I8,I8)</f>
        <v>1</v>
      </c>
      <c r="L8" s="47" t="str">
        <f>ControleProdução[[#This Row],[Recebido Por]]&amp;ControleProdução[[#This Row],[Qtd]]</f>
        <v>MANUA1</v>
      </c>
    </row>
    <row r="9" spans="1:15" ht="20.100000000000001" customHeight="1" x14ac:dyDescent="0.25">
      <c r="A9" s="52">
        <v>45197</v>
      </c>
      <c r="B9" s="52" t="str">
        <f>UPPER(TEXT(ControleProdução[[#This Row],[Data]],"mmm"))</f>
        <v>SET</v>
      </c>
      <c r="C9" s="47">
        <f>YEAR(ControleProdução[[#This Row],[Data]])</f>
        <v>2023</v>
      </c>
      <c r="D9" s="52" t="s">
        <v>21</v>
      </c>
      <c r="E9" s="47" t="s">
        <v>352</v>
      </c>
      <c r="F9" s="47">
        <v>1</v>
      </c>
      <c r="G9" s="47" t="str">
        <f>_xlfn.XLOOKUP(E9,TbdeEPI[EPI],TbdeEPI[TIPO],"Produção",0)</f>
        <v>Produção</v>
      </c>
      <c r="H9" s="47" t="s">
        <v>108</v>
      </c>
      <c r="I9" s="47" t="s">
        <v>113</v>
      </c>
      <c r="J9" s="47"/>
      <c r="K9" s="47">
        <f>COUNTIF($I$2:I9,I9)</f>
        <v>1</v>
      </c>
      <c r="L9" s="47" t="str">
        <f>ControleProdução[[#This Row],[Recebido Por]]&amp;ControleProdução[[#This Row],[Qtd]]</f>
        <v>MOISES1</v>
      </c>
    </row>
    <row r="10" spans="1:15" ht="20.100000000000001" customHeight="1" x14ac:dyDescent="0.25">
      <c r="A10" s="52">
        <v>45197</v>
      </c>
      <c r="B10" s="52" t="str">
        <f>UPPER(TEXT(ControleProdução[[#This Row],[Data]],"mmm"))</f>
        <v>SET</v>
      </c>
      <c r="C10" s="47">
        <f>YEAR(ControleProdução[[#This Row],[Data]])</f>
        <v>2023</v>
      </c>
      <c r="D10" s="52" t="s">
        <v>21</v>
      </c>
      <c r="E10" s="47" t="s">
        <v>14</v>
      </c>
      <c r="F10" s="47">
        <v>1</v>
      </c>
      <c r="G10" s="47" t="str">
        <f>_xlfn.XLOOKUP(E10,TbdeEPI[EPI],TbdeEPI[TIPO],"Produção",0)</f>
        <v>Produção</v>
      </c>
      <c r="H10" s="47" t="s">
        <v>108</v>
      </c>
      <c r="I10" s="47" t="s">
        <v>139</v>
      </c>
      <c r="J10" s="47"/>
      <c r="K10" s="47">
        <f>COUNTIF($I$2:I10,I10)</f>
        <v>1</v>
      </c>
      <c r="L10" s="47" t="str">
        <f>ControleProdução[[#This Row],[Recebido Por]]&amp;ControleProdução[[#This Row],[Qtd]]</f>
        <v>JOÃO CARLOS1</v>
      </c>
    </row>
    <row r="11" spans="1:15" ht="20.100000000000001" customHeight="1" x14ac:dyDescent="0.25">
      <c r="A11" s="52">
        <v>45197</v>
      </c>
      <c r="B11" s="52" t="str">
        <f>UPPER(TEXT(ControleProdução[[#This Row],[Data]],"mmm"))</f>
        <v>SET</v>
      </c>
      <c r="C11" s="47">
        <f>YEAR(ControleProdução[[#This Row],[Data]])</f>
        <v>2023</v>
      </c>
      <c r="D11" s="52" t="s">
        <v>21</v>
      </c>
      <c r="E11" s="47" t="s">
        <v>14</v>
      </c>
      <c r="F11" s="47">
        <v>1</v>
      </c>
      <c r="G11" s="47" t="str">
        <f>_xlfn.XLOOKUP(E11,TbdeEPI[EPI],TbdeEPI[TIPO],"Produção",0)</f>
        <v>Produção</v>
      </c>
      <c r="H11" s="47" t="s">
        <v>108</v>
      </c>
      <c r="I11" s="47" t="s">
        <v>155</v>
      </c>
      <c r="J11" s="47"/>
      <c r="K11" s="47">
        <f>COUNTIF($I$2:I11,I11)</f>
        <v>3</v>
      </c>
      <c r="L11" s="47" t="str">
        <f>ControleProdução[[#This Row],[Recebido Por]]&amp;ControleProdução[[#This Row],[Qtd]]</f>
        <v>ASNAN3</v>
      </c>
    </row>
    <row r="12" spans="1:15" ht="20.100000000000001" customHeight="1" x14ac:dyDescent="0.25">
      <c r="A12" s="52">
        <v>45198</v>
      </c>
      <c r="B12" s="52" t="str">
        <f>UPPER(TEXT(ControleProdução[[#This Row],[Data]],"mmm"))</f>
        <v>SET</v>
      </c>
      <c r="C12" s="47">
        <f>YEAR(ControleProdução[[#This Row],[Data]])</f>
        <v>2023</v>
      </c>
      <c r="D12" s="52" t="s">
        <v>21</v>
      </c>
      <c r="E12" s="47" t="s">
        <v>14</v>
      </c>
      <c r="F12" s="47">
        <v>1</v>
      </c>
      <c r="G12" s="47" t="str">
        <f>_xlfn.XLOOKUP(E12,TbdeEPI[EPI],TbdeEPI[TIPO],"Produção",0)</f>
        <v>Produção</v>
      </c>
      <c r="H12" s="47" t="s">
        <v>108</v>
      </c>
      <c r="I12" s="47" t="s">
        <v>265</v>
      </c>
      <c r="J12" s="47"/>
      <c r="K12" s="47">
        <f>COUNTIF($I$2:I12,I12)</f>
        <v>1</v>
      </c>
      <c r="L12" s="47" t="str">
        <f>ControleProdução[[#This Row],[Recebido Por]]&amp;ControleProdução[[#This Row],[Qtd]]</f>
        <v>GILDSON1</v>
      </c>
    </row>
    <row r="13" spans="1:15" ht="20.100000000000001" customHeight="1" x14ac:dyDescent="0.25">
      <c r="A13" s="52">
        <v>45201</v>
      </c>
      <c r="B13" s="52" t="str">
        <f>UPPER(TEXT(ControleProdução[[#This Row],[Data]],"mmm"))</f>
        <v>OUT</v>
      </c>
      <c r="C13" s="47">
        <f>YEAR(ControleProdução[[#This Row],[Data]])</f>
        <v>2023</v>
      </c>
      <c r="D13" s="52" t="s">
        <v>21</v>
      </c>
      <c r="E13" s="47" t="s">
        <v>95</v>
      </c>
      <c r="F13" s="47">
        <v>6</v>
      </c>
      <c r="G13" s="47" t="str">
        <f>_xlfn.XLOOKUP(E13,TbdeEPI[EPI],TbdeEPI[TIPO],"Produção",0)</f>
        <v>Produção</v>
      </c>
      <c r="H13" s="47" t="s">
        <v>108</v>
      </c>
      <c r="I13" s="47" t="s">
        <v>107</v>
      </c>
      <c r="J13" s="47"/>
      <c r="K13" s="47">
        <f>COUNTIF($I$2:I13,I13)</f>
        <v>2</v>
      </c>
      <c r="L13" s="47" t="str">
        <f>ControleProdução[[#This Row],[Recebido Por]]&amp;ControleProdução[[#This Row],[Qtd]]</f>
        <v>ALAN2</v>
      </c>
    </row>
    <row r="14" spans="1:15" ht="20.100000000000001" customHeight="1" x14ac:dyDescent="0.25">
      <c r="A14" s="52">
        <v>45201</v>
      </c>
      <c r="B14" s="52" t="str">
        <f>UPPER(TEXT(ControleProdução[[#This Row],[Data]],"mmm"))</f>
        <v>OUT</v>
      </c>
      <c r="C14" s="47">
        <f>YEAR(ControleProdução[[#This Row],[Data]])</f>
        <v>2023</v>
      </c>
      <c r="D14" s="52" t="s">
        <v>21</v>
      </c>
      <c r="E14" s="47" t="s">
        <v>0</v>
      </c>
      <c r="F14" s="47">
        <v>1</v>
      </c>
      <c r="G14" s="47" t="str">
        <f>_xlfn.XLOOKUP(E14,TbdeEPI[EPI],TbdeEPI[TIPO],"Produção",0)</f>
        <v>Produção</v>
      </c>
      <c r="H14" s="47" t="s">
        <v>108</v>
      </c>
      <c r="I14" s="47" t="s">
        <v>110</v>
      </c>
      <c r="J14" s="47"/>
      <c r="K14" s="47">
        <f>COUNTIF($I$2:I14,I14)</f>
        <v>2</v>
      </c>
      <c r="L14" s="47" t="str">
        <f>ControleProdução[[#This Row],[Recebido Por]]&amp;ControleProdução[[#This Row],[Qtd]]</f>
        <v>FELIPE2</v>
      </c>
    </row>
    <row r="15" spans="1:15" ht="20.100000000000001" customHeight="1" x14ac:dyDescent="0.25">
      <c r="A15" s="52">
        <v>45201</v>
      </c>
      <c r="B15" s="52" t="str">
        <f>UPPER(TEXT(ControleProdução[[#This Row],[Data]],"mmm"))</f>
        <v>OUT</v>
      </c>
      <c r="C15" s="47">
        <f>YEAR(ControleProdução[[#This Row],[Data]])</f>
        <v>2023</v>
      </c>
      <c r="D15" s="52" t="s">
        <v>21</v>
      </c>
      <c r="E15" s="47" t="s">
        <v>78</v>
      </c>
      <c r="F15" s="47">
        <v>1</v>
      </c>
      <c r="G15" s="47" t="str">
        <f>_xlfn.XLOOKUP(E15,TbdeEPI[EPI],TbdeEPI[TIPO],"Produção",0)</f>
        <v>Produção</v>
      </c>
      <c r="H15" s="47" t="s">
        <v>108</v>
      </c>
      <c r="I15" s="47" t="s">
        <v>113</v>
      </c>
      <c r="J15" s="47"/>
      <c r="K15" s="47">
        <f>COUNTIF($I$2:I15,I15)</f>
        <v>2</v>
      </c>
      <c r="L15" s="47" t="str">
        <f>ControleProdução[[#This Row],[Recebido Por]]&amp;ControleProdução[[#This Row],[Qtd]]</f>
        <v>MOISES2</v>
      </c>
    </row>
    <row r="16" spans="1:15" ht="20.100000000000001" customHeight="1" x14ac:dyDescent="0.25">
      <c r="A16" s="52">
        <v>45201</v>
      </c>
      <c r="B16" s="52" t="str">
        <f>UPPER(TEXT(ControleProdução[[#This Row],[Data]],"mmm"))</f>
        <v>OUT</v>
      </c>
      <c r="C16" s="47">
        <f>YEAR(ControleProdução[[#This Row],[Data]])</f>
        <v>2023</v>
      </c>
      <c r="D16" s="52" t="s">
        <v>21</v>
      </c>
      <c r="E16" s="47" t="s">
        <v>9</v>
      </c>
      <c r="F16" s="47">
        <v>1</v>
      </c>
      <c r="G16" s="47" t="str">
        <f>_xlfn.XLOOKUP(E16,TbdeEPI[EPI],TbdeEPI[TIPO],"Produção",0)</f>
        <v>EPI</v>
      </c>
      <c r="H16" s="47" t="s">
        <v>108</v>
      </c>
      <c r="I16" s="47" t="s">
        <v>116</v>
      </c>
      <c r="J16" s="47"/>
      <c r="K16" s="47">
        <f>COUNTIF($I$2:I16,I16)</f>
        <v>1</v>
      </c>
      <c r="L16" s="47" t="str">
        <f>ControleProdução[[#This Row],[Recebido Por]]&amp;ControleProdução[[#This Row],[Qtd]]</f>
        <v>ALDENOR1</v>
      </c>
    </row>
    <row r="17" spans="1:12" ht="20.100000000000001" customHeight="1" x14ac:dyDescent="0.25">
      <c r="A17" s="52">
        <v>45201</v>
      </c>
      <c r="B17" s="52" t="str">
        <f>UPPER(TEXT(ControleProdução[[#This Row],[Data]],"mmm"))</f>
        <v>OUT</v>
      </c>
      <c r="C17" s="47">
        <f>YEAR(ControleProdução[[#This Row],[Data]])</f>
        <v>2023</v>
      </c>
      <c r="D17" s="52" t="s">
        <v>21</v>
      </c>
      <c r="E17" s="47" t="s">
        <v>76</v>
      </c>
      <c r="F17" s="47">
        <v>9</v>
      </c>
      <c r="G17" s="47" t="str">
        <f>_xlfn.XLOOKUP(E17,TbdeEPI[EPI],TbdeEPI[TIPO],"Produção",0)</f>
        <v>Produção</v>
      </c>
      <c r="H17" s="47" t="s">
        <v>108</v>
      </c>
      <c r="I17" s="47" t="s">
        <v>110</v>
      </c>
      <c r="J17" s="47"/>
      <c r="K17" s="47">
        <f>COUNTIF($I$2:I17,I17)</f>
        <v>3</v>
      </c>
      <c r="L17" s="47" t="str">
        <f>ControleProdução[[#This Row],[Recebido Por]]&amp;ControleProdução[[#This Row],[Qtd]]</f>
        <v>FELIPE3</v>
      </c>
    </row>
    <row r="18" spans="1:12" ht="20.100000000000001" customHeight="1" x14ac:dyDescent="0.25">
      <c r="A18" s="52">
        <v>45201</v>
      </c>
      <c r="B18" s="52" t="str">
        <f>UPPER(TEXT(ControleProdução[[#This Row],[Data]],"mmm"))</f>
        <v>OUT</v>
      </c>
      <c r="C18" s="47">
        <f>YEAR(ControleProdução[[#This Row],[Data]])</f>
        <v>2023</v>
      </c>
      <c r="D18" s="52" t="s">
        <v>21</v>
      </c>
      <c r="E18" s="47" t="s">
        <v>74</v>
      </c>
      <c r="F18" s="47">
        <v>1</v>
      </c>
      <c r="G18" s="47" t="str">
        <f>_xlfn.XLOOKUP(E18,TbdeEPI[EPI],TbdeEPI[TIPO],"Produção",0)</f>
        <v>Produção</v>
      </c>
      <c r="H18" s="47" t="s">
        <v>108</v>
      </c>
      <c r="I18" s="47" t="s">
        <v>110</v>
      </c>
      <c r="J18" s="47"/>
      <c r="K18" s="47">
        <f>COUNTIF($I$2:I18,I18)</f>
        <v>4</v>
      </c>
      <c r="L18" s="47" t="str">
        <f>ControleProdução[[#This Row],[Recebido Por]]&amp;ControleProdução[[#This Row],[Qtd]]</f>
        <v>FELIPE4</v>
      </c>
    </row>
    <row r="19" spans="1:12" ht="20.100000000000001" customHeight="1" x14ac:dyDescent="0.25">
      <c r="A19" s="52">
        <v>45201</v>
      </c>
      <c r="B19" s="52" t="str">
        <f>UPPER(TEXT(ControleProdução[[#This Row],[Data]],"mmm"))</f>
        <v>OUT</v>
      </c>
      <c r="C19" s="47">
        <f>YEAR(ControleProdução[[#This Row],[Data]])</f>
        <v>2023</v>
      </c>
      <c r="D19" s="52" t="s">
        <v>21</v>
      </c>
      <c r="E19" s="47" t="s">
        <v>75</v>
      </c>
      <c r="F19" s="47">
        <v>4</v>
      </c>
      <c r="G19" s="47" t="str">
        <f>_xlfn.XLOOKUP(E19,TbdeEPI[EPI],TbdeEPI[TIPO],"Produção",0)</f>
        <v>Produção</v>
      </c>
      <c r="H19" s="47" t="s">
        <v>108</v>
      </c>
      <c r="I19" s="47" t="s">
        <v>134</v>
      </c>
      <c r="J19" s="47"/>
      <c r="K19" s="47">
        <f>COUNTIF($I$2:I19,I19)</f>
        <v>2</v>
      </c>
      <c r="L19" s="47" t="str">
        <f>ControleProdução[[#This Row],[Recebido Por]]&amp;ControleProdução[[#This Row],[Qtd]]</f>
        <v>MANUA2</v>
      </c>
    </row>
    <row r="20" spans="1:12" ht="20.100000000000001" customHeight="1" x14ac:dyDescent="0.25">
      <c r="A20" s="52">
        <v>45201</v>
      </c>
      <c r="B20" s="52" t="str">
        <f>UPPER(TEXT(ControleProdução[[#This Row],[Data]],"mmm"))</f>
        <v>OUT</v>
      </c>
      <c r="C20" s="47">
        <f>YEAR(ControleProdução[[#This Row],[Data]])</f>
        <v>2023</v>
      </c>
      <c r="D20" s="52" t="s">
        <v>21</v>
      </c>
      <c r="E20" s="47" t="s">
        <v>352</v>
      </c>
      <c r="F20" s="47">
        <v>1</v>
      </c>
      <c r="G20" s="47" t="str">
        <f>_xlfn.XLOOKUP(E20,TbdeEPI[EPI],TbdeEPI[TIPO],"Produção",0)</f>
        <v>Produção</v>
      </c>
      <c r="H20" s="47" t="s">
        <v>108</v>
      </c>
      <c r="I20" s="47" t="s">
        <v>112</v>
      </c>
      <c r="J20" s="47"/>
      <c r="K20" s="47">
        <f>COUNTIF($I$2:I20,I20)</f>
        <v>1</v>
      </c>
      <c r="L20" s="47" t="str">
        <f>ControleProdução[[#This Row],[Recebido Por]]&amp;ControleProdução[[#This Row],[Qtd]]</f>
        <v>JEFERSON1</v>
      </c>
    </row>
    <row r="21" spans="1:12" ht="20.100000000000001" customHeight="1" x14ac:dyDescent="0.25">
      <c r="A21" s="52">
        <v>45202</v>
      </c>
      <c r="B21" s="52" t="str">
        <f>UPPER(TEXT(ControleProdução[[#This Row],[Data]],"mmm"))</f>
        <v>OUT</v>
      </c>
      <c r="C21" s="47">
        <f>YEAR(ControleProdução[[#This Row],[Data]])</f>
        <v>2023</v>
      </c>
      <c r="D21" s="52" t="s">
        <v>21</v>
      </c>
      <c r="E21" s="47" t="s">
        <v>330</v>
      </c>
      <c r="F21" s="47">
        <v>1</v>
      </c>
      <c r="G21" s="47" t="str">
        <f>_xlfn.XLOOKUP(E21,TbdeEPI[EPI],TbdeEPI[TIPO],"Produção",0)</f>
        <v>EPI</v>
      </c>
      <c r="H21" s="47" t="s">
        <v>108</v>
      </c>
      <c r="I21" s="47" t="s">
        <v>113</v>
      </c>
      <c r="J21" s="47"/>
      <c r="K21" s="47">
        <f>COUNTIF($I$2:I21,I21)</f>
        <v>3</v>
      </c>
      <c r="L21" s="47" t="str">
        <f>ControleProdução[[#This Row],[Recebido Por]]&amp;ControleProdução[[#This Row],[Qtd]]</f>
        <v>MOISES3</v>
      </c>
    </row>
    <row r="22" spans="1:12" ht="20.100000000000001" customHeight="1" x14ac:dyDescent="0.25">
      <c r="A22" s="52">
        <v>45202</v>
      </c>
      <c r="B22" s="52" t="str">
        <f>UPPER(TEXT(ControleProdução[[#This Row],[Data]],"mmm"))</f>
        <v>OUT</v>
      </c>
      <c r="C22" s="47">
        <f>YEAR(ControleProdução[[#This Row],[Data]])</f>
        <v>2023</v>
      </c>
      <c r="D22" s="52" t="s">
        <v>21</v>
      </c>
      <c r="E22" s="47" t="s">
        <v>9</v>
      </c>
      <c r="F22" s="47">
        <v>1</v>
      </c>
      <c r="G22" s="47" t="str">
        <f>_xlfn.XLOOKUP(E22,TbdeEPI[EPI],TbdeEPI[TIPO],"Produção",0)</f>
        <v>EPI</v>
      </c>
      <c r="H22" s="47" t="s">
        <v>108</v>
      </c>
      <c r="I22" s="47" t="s">
        <v>134</v>
      </c>
      <c r="J22" s="47"/>
      <c r="K22" s="47">
        <f>COUNTIF($I$2:I22,I22)</f>
        <v>3</v>
      </c>
      <c r="L22" s="47" t="str">
        <f>ControleProdução[[#This Row],[Recebido Por]]&amp;ControleProdução[[#This Row],[Qtd]]</f>
        <v>MANUA3</v>
      </c>
    </row>
    <row r="23" spans="1:12" ht="20.100000000000001" customHeight="1" x14ac:dyDescent="0.25">
      <c r="A23" s="52">
        <v>45202</v>
      </c>
      <c r="B23" s="52" t="str">
        <f>UPPER(TEXT(ControleProdução[[#This Row],[Data]],"mmm"))</f>
        <v>OUT</v>
      </c>
      <c r="C23" s="47">
        <f>YEAR(ControleProdução[[#This Row],[Data]])</f>
        <v>2023</v>
      </c>
      <c r="D23" s="52" t="s">
        <v>21</v>
      </c>
      <c r="E23" s="47" t="s">
        <v>330</v>
      </c>
      <c r="F23" s="47">
        <v>1</v>
      </c>
      <c r="G23" s="47" t="str">
        <f>_xlfn.XLOOKUP(E23,TbdeEPI[EPI],TbdeEPI[TIPO],"Produção",0)</f>
        <v>EPI</v>
      </c>
      <c r="H23" s="47" t="s">
        <v>108</v>
      </c>
      <c r="I23" s="47" t="s">
        <v>139</v>
      </c>
      <c r="J23" s="47"/>
      <c r="K23" s="47">
        <f>COUNTIF($I$2:I23,I23)</f>
        <v>2</v>
      </c>
      <c r="L23" s="47" t="str">
        <f>ControleProdução[[#This Row],[Recebido Por]]&amp;ControleProdução[[#This Row],[Qtd]]</f>
        <v>JOÃO CARLOS2</v>
      </c>
    </row>
    <row r="24" spans="1:12" ht="20.100000000000001" customHeight="1" x14ac:dyDescent="0.25">
      <c r="A24" s="52">
        <v>45202</v>
      </c>
      <c r="B24" s="52" t="str">
        <f>UPPER(TEXT(ControleProdução[[#This Row],[Data]],"mmm"))</f>
        <v>OUT</v>
      </c>
      <c r="C24" s="47">
        <f>YEAR(ControleProdução[[#This Row],[Data]])</f>
        <v>2023</v>
      </c>
      <c r="D24" s="52" t="s">
        <v>21</v>
      </c>
      <c r="E24" s="47" t="s">
        <v>330</v>
      </c>
      <c r="F24" s="47">
        <v>1</v>
      </c>
      <c r="G24" s="47" t="str">
        <f>_xlfn.XLOOKUP(E24,TbdeEPI[EPI],TbdeEPI[TIPO],"Produção",0)</f>
        <v>EPI</v>
      </c>
      <c r="H24" s="47" t="s">
        <v>108</v>
      </c>
      <c r="I24" s="47" t="s">
        <v>140</v>
      </c>
      <c r="J24" s="47"/>
      <c r="K24" s="47">
        <f>COUNTIF($I$2:I24,I24)</f>
        <v>1</v>
      </c>
      <c r="L24" s="47" t="str">
        <f>ControleProdução[[#This Row],[Recebido Por]]&amp;ControleProdução[[#This Row],[Qtd]]</f>
        <v>ARTHUR1</v>
      </c>
    </row>
    <row r="25" spans="1:12" ht="20.100000000000001" customHeight="1" x14ac:dyDescent="0.25">
      <c r="A25" s="52">
        <v>45202</v>
      </c>
      <c r="B25" s="52" t="str">
        <f>UPPER(TEXT(ControleProdução[[#This Row],[Data]],"mmm"))</f>
        <v>OUT</v>
      </c>
      <c r="C25" s="47">
        <f>YEAR(ControleProdução[[#This Row],[Data]])</f>
        <v>2023</v>
      </c>
      <c r="D25" s="52" t="s">
        <v>21</v>
      </c>
      <c r="E25" s="47" t="s">
        <v>91</v>
      </c>
      <c r="F25" s="47">
        <v>6</v>
      </c>
      <c r="G25" s="47" t="str">
        <f>_xlfn.XLOOKUP(E25,TbdeEPI[EPI],TbdeEPI[TIPO],"Produção",0)</f>
        <v>Produção</v>
      </c>
      <c r="H25" s="47" t="s">
        <v>108</v>
      </c>
      <c r="I25" s="47" t="s">
        <v>107</v>
      </c>
      <c r="J25" s="47"/>
      <c r="K25" s="47">
        <f>COUNTIF($I$2:I25,I25)</f>
        <v>3</v>
      </c>
      <c r="L25" s="47" t="str">
        <f>ControleProdução[[#This Row],[Recebido Por]]&amp;ControleProdução[[#This Row],[Qtd]]</f>
        <v>ALAN3</v>
      </c>
    </row>
    <row r="26" spans="1:12" ht="20.100000000000001" customHeight="1" x14ac:dyDescent="0.25">
      <c r="A26" s="52">
        <v>45202</v>
      </c>
      <c r="B26" s="52" t="str">
        <f>UPPER(TEXT(ControleProdução[[#This Row],[Data]],"mmm"))</f>
        <v>OUT</v>
      </c>
      <c r="C26" s="47">
        <f>YEAR(ControleProdução[[#This Row],[Data]])</f>
        <v>2023</v>
      </c>
      <c r="D26" s="52" t="s">
        <v>21</v>
      </c>
      <c r="E26" s="47" t="s">
        <v>50</v>
      </c>
      <c r="F26" s="47">
        <v>1</v>
      </c>
      <c r="G26" s="47" t="str">
        <f>_xlfn.XLOOKUP(E26,TbdeEPI[EPI],TbdeEPI[TIPO],"Produção",0)</f>
        <v>Produção</v>
      </c>
      <c r="H26" s="47" t="s">
        <v>108</v>
      </c>
      <c r="I26" s="47" t="s">
        <v>107</v>
      </c>
      <c r="J26" s="47"/>
      <c r="K26" s="47">
        <f>COUNTIF($I$2:I26,I26)</f>
        <v>4</v>
      </c>
      <c r="L26" s="47" t="str">
        <f>ControleProdução[[#This Row],[Recebido Por]]&amp;ControleProdução[[#This Row],[Qtd]]</f>
        <v>ALAN4</v>
      </c>
    </row>
    <row r="27" spans="1:12" ht="20.100000000000001" customHeight="1" x14ac:dyDescent="0.25">
      <c r="A27" s="52">
        <v>45202</v>
      </c>
      <c r="B27" s="52" t="str">
        <f>UPPER(TEXT(ControleProdução[[#This Row],[Data]],"mmm"))</f>
        <v>OUT</v>
      </c>
      <c r="C27" s="47">
        <f>YEAR(ControleProdução[[#This Row],[Data]])</f>
        <v>2023</v>
      </c>
      <c r="D27" s="52" t="s">
        <v>21</v>
      </c>
      <c r="E27" s="47" t="s">
        <v>1</v>
      </c>
      <c r="F27" s="47">
        <v>1</v>
      </c>
      <c r="G27" s="47" t="str">
        <f>_xlfn.XLOOKUP(E27,TbdeEPI[EPI],TbdeEPI[TIPO],"Produção",0)</f>
        <v>Produção</v>
      </c>
      <c r="H27" s="47" t="s">
        <v>108</v>
      </c>
      <c r="I27" s="47" t="s">
        <v>110</v>
      </c>
      <c r="J27" s="47"/>
      <c r="K27" s="47">
        <f>COUNTIF($I$2:I27,I27)</f>
        <v>5</v>
      </c>
      <c r="L27" s="47" t="str">
        <f>ControleProdução[[#This Row],[Recebido Por]]&amp;ControleProdução[[#This Row],[Qtd]]</f>
        <v>FELIPE5</v>
      </c>
    </row>
    <row r="28" spans="1:12" ht="20.100000000000001" customHeight="1" x14ac:dyDescent="0.25">
      <c r="A28" s="52">
        <v>45202</v>
      </c>
      <c r="B28" s="52" t="str">
        <f>UPPER(TEXT(ControleProdução[[#This Row],[Data]],"mmm"))</f>
        <v>OUT</v>
      </c>
      <c r="C28" s="47">
        <f>YEAR(ControleProdução[[#This Row],[Data]])</f>
        <v>2023</v>
      </c>
      <c r="D28" s="52" t="s">
        <v>21</v>
      </c>
      <c r="E28" s="47" t="s">
        <v>76</v>
      </c>
      <c r="F28" s="47">
        <v>5</v>
      </c>
      <c r="G28" s="47" t="str">
        <f>_xlfn.XLOOKUP(E28,TbdeEPI[EPI],TbdeEPI[TIPO],"Produção",0)</f>
        <v>Produção</v>
      </c>
      <c r="H28" s="47" t="s">
        <v>108</v>
      </c>
      <c r="I28" s="47" t="s">
        <v>110</v>
      </c>
      <c r="J28" s="47"/>
      <c r="K28" s="47">
        <f>COUNTIF($I$2:I28,I28)</f>
        <v>6</v>
      </c>
      <c r="L28" s="47" t="str">
        <f>ControleProdução[[#This Row],[Recebido Por]]&amp;ControleProdução[[#This Row],[Qtd]]</f>
        <v>FELIPE6</v>
      </c>
    </row>
    <row r="29" spans="1:12" ht="20.100000000000001" customHeight="1" x14ac:dyDescent="0.25">
      <c r="A29" s="52">
        <v>45202</v>
      </c>
      <c r="B29" s="52" t="str">
        <f>UPPER(TEXT(ControleProdução[[#This Row],[Data]],"mmm"))</f>
        <v>OUT</v>
      </c>
      <c r="C29" s="47">
        <f>YEAR(ControleProdução[[#This Row],[Data]])</f>
        <v>2023</v>
      </c>
      <c r="D29" s="52" t="s">
        <v>21</v>
      </c>
      <c r="E29" s="47" t="s">
        <v>75</v>
      </c>
      <c r="F29" s="47">
        <v>4</v>
      </c>
      <c r="G29" s="47" t="str">
        <f>_xlfn.XLOOKUP(E29,TbdeEPI[EPI],TbdeEPI[TIPO],"Produção",0)</f>
        <v>Produção</v>
      </c>
      <c r="H29" s="47" t="s">
        <v>108</v>
      </c>
      <c r="I29" s="47" t="s">
        <v>110</v>
      </c>
      <c r="J29" s="47"/>
      <c r="K29" s="47">
        <f>COUNTIF($I$2:I29,I29)</f>
        <v>7</v>
      </c>
      <c r="L29" s="47" t="str">
        <f>ControleProdução[[#This Row],[Recebido Por]]&amp;ControleProdução[[#This Row],[Qtd]]</f>
        <v>FELIPE7</v>
      </c>
    </row>
    <row r="30" spans="1:12" ht="20.100000000000001" customHeight="1" x14ac:dyDescent="0.25">
      <c r="A30" s="52">
        <v>45202</v>
      </c>
      <c r="B30" s="52" t="str">
        <f>UPPER(TEXT(ControleProdução[[#This Row],[Data]],"mmm"))</f>
        <v>OUT</v>
      </c>
      <c r="C30" s="47">
        <f>YEAR(ControleProdução[[#This Row],[Data]])</f>
        <v>2023</v>
      </c>
      <c r="D30" s="52" t="s">
        <v>21</v>
      </c>
      <c r="E30" s="47" t="s">
        <v>94</v>
      </c>
      <c r="F30" s="47">
        <v>1</v>
      </c>
      <c r="G30" s="47" t="str">
        <f>_xlfn.XLOOKUP(E30,TbdeEPI[EPI],TbdeEPI[TIPO],"Produção",0)</f>
        <v>Produção</v>
      </c>
      <c r="H30" s="47" t="s">
        <v>108</v>
      </c>
      <c r="I30" s="47" t="s">
        <v>110</v>
      </c>
      <c r="J30" s="47"/>
      <c r="K30" s="47">
        <f>COUNTIF($I$2:I30,I30)</f>
        <v>8</v>
      </c>
      <c r="L30" s="47" t="str">
        <f>ControleProdução[[#This Row],[Recebido Por]]&amp;ControleProdução[[#This Row],[Qtd]]</f>
        <v>FELIPE8</v>
      </c>
    </row>
    <row r="31" spans="1:12" ht="20.100000000000001" customHeight="1" x14ac:dyDescent="0.25">
      <c r="A31" s="52">
        <v>45202</v>
      </c>
      <c r="B31" s="52" t="str">
        <f>UPPER(TEXT(ControleProdução[[#This Row],[Data]],"mmm"))</f>
        <v>OUT</v>
      </c>
      <c r="C31" s="47">
        <f>YEAR(ControleProdução[[#This Row],[Data]])</f>
        <v>2023</v>
      </c>
      <c r="D31" s="52" t="s">
        <v>21</v>
      </c>
      <c r="E31" s="47" t="s">
        <v>133</v>
      </c>
      <c r="F31" s="47">
        <v>1</v>
      </c>
      <c r="G31" s="47" t="str">
        <f>_xlfn.XLOOKUP(E31,TbdeEPI[EPI],TbdeEPI[TIPO],"Produção",0)</f>
        <v>Produção</v>
      </c>
      <c r="H31" s="47" t="s">
        <v>108</v>
      </c>
      <c r="I31" s="47" t="s">
        <v>145</v>
      </c>
      <c r="J31" s="47"/>
      <c r="K31" s="47">
        <f>COUNTIF($I$2:I31,I31)</f>
        <v>1</v>
      </c>
      <c r="L31" s="47" t="str">
        <f>ControleProdução[[#This Row],[Recebido Por]]&amp;ControleProdução[[#This Row],[Qtd]]</f>
        <v>ELOISA1</v>
      </c>
    </row>
    <row r="32" spans="1:12" ht="20.100000000000001" customHeight="1" x14ac:dyDescent="0.25">
      <c r="A32" s="52">
        <v>45202</v>
      </c>
      <c r="B32" s="52" t="str">
        <f>UPPER(TEXT(ControleProdução[[#This Row],[Data]],"mmm"))</f>
        <v>OUT</v>
      </c>
      <c r="C32" s="47">
        <f>YEAR(ControleProdução[[#This Row],[Data]])</f>
        <v>2023</v>
      </c>
      <c r="D32" s="52" t="s">
        <v>21</v>
      </c>
      <c r="E32" s="47" t="s">
        <v>330</v>
      </c>
      <c r="F32" s="47">
        <v>1</v>
      </c>
      <c r="G32" s="47" t="str">
        <f>_xlfn.XLOOKUP(E32,TbdeEPI[EPI],TbdeEPI[TIPO],"Produção",0)</f>
        <v>EPI</v>
      </c>
      <c r="H32" s="47" t="s">
        <v>108</v>
      </c>
      <c r="I32" s="47" t="s">
        <v>146</v>
      </c>
      <c r="J32" s="47"/>
      <c r="K32" s="47">
        <f>COUNTIF($I$2:I32,I32)</f>
        <v>1</v>
      </c>
      <c r="L32" s="47" t="str">
        <f>ControleProdução[[#This Row],[Recebido Por]]&amp;ControleProdução[[#This Row],[Qtd]]</f>
        <v>DANIELA1</v>
      </c>
    </row>
    <row r="33" spans="1:12" ht="20.100000000000001" customHeight="1" x14ac:dyDescent="0.25">
      <c r="A33" s="52">
        <v>45202</v>
      </c>
      <c r="B33" s="52" t="str">
        <f>UPPER(TEXT(ControleProdução[[#This Row],[Data]],"mmm"))</f>
        <v>OUT</v>
      </c>
      <c r="C33" s="47">
        <f>YEAR(ControleProdução[[#This Row],[Data]])</f>
        <v>2023</v>
      </c>
      <c r="D33" s="52" t="s">
        <v>21</v>
      </c>
      <c r="E33" s="47" t="s">
        <v>89</v>
      </c>
      <c r="F33" s="47">
        <v>1</v>
      </c>
      <c r="G33" s="47" t="str">
        <f>_xlfn.XLOOKUP(E33,TbdeEPI[EPI],TbdeEPI[TIPO],"Produção",0)</f>
        <v>Produção</v>
      </c>
      <c r="H33" s="47" t="s">
        <v>108</v>
      </c>
      <c r="I33" s="47" t="s">
        <v>147</v>
      </c>
      <c r="J33" s="47"/>
      <c r="K33" s="47">
        <f>COUNTIF($I$2:I33,I33)</f>
        <v>1</v>
      </c>
      <c r="L33" s="47" t="str">
        <f>ControleProdução[[#This Row],[Recebido Por]]&amp;ControleProdução[[#This Row],[Qtd]]</f>
        <v>JOAO PEDRO1</v>
      </c>
    </row>
    <row r="34" spans="1:12" ht="20.100000000000001" customHeight="1" x14ac:dyDescent="0.25">
      <c r="A34" s="52">
        <v>45202</v>
      </c>
      <c r="B34" s="52" t="str">
        <f>UPPER(TEXT(ControleProdução[[#This Row],[Data]],"mmm"))</f>
        <v>OUT</v>
      </c>
      <c r="C34" s="47">
        <f>YEAR(ControleProdução[[#This Row],[Data]])</f>
        <v>2023</v>
      </c>
      <c r="D34" s="52" t="s">
        <v>21</v>
      </c>
      <c r="E34" s="47" t="s">
        <v>28</v>
      </c>
      <c r="F34" s="47">
        <v>1</v>
      </c>
      <c r="G34" s="47" t="str">
        <f>_xlfn.XLOOKUP(E34,TbdeEPI[EPI],TbdeEPI[TIPO],"Produção",0)</f>
        <v>Produção</v>
      </c>
      <c r="H34" s="47" t="s">
        <v>108</v>
      </c>
      <c r="I34" s="47" t="s">
        <v>148</v>
      </c>
      <c r="J34" s="47"/>
      <c r="K34" s="47">
        <f>COUNTIF($I$2:I34,I34)</f>
        <v>1</v>
      </c>
      <c r="L34" s="47" t="str">
        <f>ControleProdução[[#This Row],[Recebido Por]]&amp;ControleProdução[[#This Row],[Qtd]]</f>
        <v>NEURILENE1</v>
      </c>
    </row>
    <row r="35" spans="1:12" ht="20.100000000000001" customHeight="1" x14ac:dyDescent="0.25">
      <c r="A35" s="52">
        <v>45202</v>
      </c>
      <c r="B35" s="52" t="str">
        <f>UPPER(TEXT(ControleProdução[[#This Row],[Data]],"mmm"))</f>
        <v>OUT</v>
      </c>
      <c r="C35" s="47">
        <f>YEAR(ControleProdução[[#This Row],[Data]])</f>
        <v>2023</v>
      </c>
      <c r="D35" s="52" t="s">
        <v>21</v>
      </c>
      <c r="E35" s="47" t="s">
        <v>14</v>
      </c>
      <c r="F35" s="47">
        <v>1</v>
      </c>
      <c r="G35" s="47" t="str">
        <f>_xlfn.XLOOKUP(E35,TbdeEPI[EPI],TbdeEPI[TIPO],"Produção",0)</f>
        <v>Produção</v>
      </c>
      <c r="H35" s="47" t="s">
        <v>108</v>
      </c>
      <c r="I35" s="47" t="s">
        <v>110</v>
      </c>
      <c r="J35" s="47"/>
      <c r="K35" s="47">
        <f>COUNTIF($I$2:I35,I35)</f>
        <v>9</v>
      </c>
      <c r="L35" s="47" t="str">
        <f>ControleProdução[[#This Row],[Recebido Por]]&amp;ControleProdução[[#This Row],[Qtd]]</f>
        <v>FELIPE9</v>
      </c>
    </row>
    <row r="36" spans="1:12" ht="20.100000000000001" customHeight="1" x14ac:dyDescent="0.25">
      <c r="A36" s="52">
        <v>45203</v>
      </c>
      <c r="B36" s="52" t="str">
        <f>UPPER(TEXT(ControleProdução[[#This Row],[Data]],"mmm"))</f>
        <v>OUT</v>
      </c>
      <c r="C36" s="47">
        <f>YEAR(ControleProdução[[#This Row],[Data]])</f>
        <v>2023</v>
      </c>
      <c r="D36" s="52" t="s">
        <v>21</v>
      </c>
      <c r="E36" s="47" t="s">
        <v>1</v>
      </c>
      <c r="F36" s="47">
        <v>1</v>
      </c>
      <c r="G36" s="47" t="str">
        <f>_xlfn.XLOOKUP(E36,TbdeEPI[EPI],TbdeEPI[TIPO],"Produção",0)</f>
        <v>Produção</v>
      </c>
      <c r="H36" s="47" t="s">
        <v>108</v>
      </c>
      <c r="I36" s="47" t="s">
        <v>110</v>
      </c>
      <c r="J36" s="47"/>
      <c r="K36" s="47">
        <f>COUNTIF($I$2:I36,I36)</f>
        <v>10</v>
      </c>
      <c r="L36" s="47" t="str">
        <f>ControleProdução[[#This Row],[Recebido Por]]&amp;ControleProdução[[#This Row],[Qtd]]</f>
        <v>FELIPE10</v>
      </c>
    </row>
    <row r="37" spans="1:12" ht="20.100000000000001" customHeight="1" x14ac:dyDescent="0.25">
      <c r="A37" s="52">
        <v>45203</v>
      </c>
      <c r="B37" s="52" t="str">
        <f>UPPER(TEXT(ControleProdução[[#This Row],[Data]],"mmm"))</f>
        <v>OUT</v>
      </c>
      <c r="C37" s="47">
        <f>YEAR(ControleProdução[[#This Row],[Data]])</f>
        <v>2023</v>
      </c>
      <c r="D37" s="52" t="s">
        <v>21</v>
      </c>
      <c r="E37" s="47" t="s">
        <v>0</v>
      </c>
      <c r="F37" s="47">
        <v>1</v>
      </c>
      <c r="G37" s="47" t="str">
        <f>_xlfn.XLOOKUP(E37,TbdeEPI[EPI],TbdeEPI[TIPO],"Produção",0)</f>
        <v>Produção</v>
      </c>
      <c r="H37" s="47" t="s">
        <v>108</v>
      </c>
      <c r="I37" s="47" t="s">
        <v>110</v>
      </c>
      <c r="J37" s="47"/>
      <c r="K37" s="47">
        <f>COUNTIF($I$2:I37,I37)</f>
        <v>11</v>
      </c>
      <c r="L37" s="47" t="str">
        <f>ControleProdução[[#This Row],[Recebido Por]]&amp;ControleProdução[[#This Row],[Qtd]]</f>
        <v>FELIPE11</v>
      </c>
    </row>
    <row r="38" spans="1:12" ht="20.100000000000001" customHeight="1" x14ac:dyDescent="0.25">
      <c r="A38" s="52">
        <v>45203</v>
      </c>
      <c r="B38" s="52" t="str">
        <f>UPPER(TEXT(ControleProdução[[#This Row],[Data]],"mmm"))</f>
        <v>OUT</v>
      </c>
      <c r="C38" s="47">
        <f>YEAR(ControleProdução[[#This Row],[Data]])</f>
        <v>2023</v>
      </c>
      <c r="D38" s="52" t="s">
        <v>21</v>
      </c>
      <c r="E38" s="47" t="s">
        <v>78</v>
      </c>
      <c r="F38" s="47">
        <v>1</v>
      </c>
      <c r="G38" s="47" t="str">
        <f>_xlfn.XLOOKUP(E38,TbdeEPI[EPI],TbdeEPI[TIPO],"Produção",0)</f>
        <v>Produção</v>
      </c>
      <c r="H38" s="47" t="s">
        <v>108</v>
      </c>
      <c r="I38" s="47" t="s">
        <v>110</v>
      </c>
      <c r="J38" s="47"/>
      <c r="K38" s="47">
        <f>COUNTIF($I$2:I38,I38)</f>
        <v>12</v>
      </c>
      <c r="L38" s="47" t="str">
        <f>ControleProdução[[#This Row],[Recebido Por]]&amp;ControleProdução[[#This Row],[Qtd]]</f>
        <v>FELIPE12</v>
      </c>
    </row>
    <row r="39" spans="1:12" ht="20.100000000000001" customHeight="1" x14ac:dyDescent="0.25">
      <c r="A39" s="52">
        <v>45203</v>
      </c>
      <c r="B39" s="52" t="str">
        <f>UPPER(TEXT(ControleProdução[[#This Row],[Data]],"mmm"))</f>
        <v>OUT</v>
      </c>
      <c r="C39" s="47">
        <f>YEAR(ControleProdução[[#This Row],[Data]])</f>
        <v>2023</v>
      </c>
      <c r="D39" s="52" t="s">
        <v>21</v>
      </c>
      <c r="E39" s="47" t="s">
        <v>94</v>
      </c>
      <c r="F39" s="47">
        <v>1</v>
      </c>
      <c r="G39" s="47" t="str">
        <f>_xlfn.XLOOKUP(E39,TbdeEPI[EPI],TbdeEPI[TIPO],"Produção",0)</f>
        <v>Produção</v>
      </c>
      <c r="H39" s="47" t="s">
        <v>108</v>
      </c>
      <c r="I39" s="47" t="s">
        <v>110</v>
      </c>
      <c r="J39" s="47"/>
      <c r="K39" s="47">
        <f>COUNTIF($I$2:I39,I39)</f>
        <v>13</v>
      </c>
      <c r="L39" s="47" t="str">
        <f>ControleProdução[[#This Row],[Recebido Por]]&amp;ControleProdução[[#This Row],[Qtd]]</f>
        <v>FELIPE13</v>
      </c>
    </row>
    <row r="40" spans="1:12" ht="20.100000000000001" customHeight="1" x14ac:dyDescent="0.25">
      <c r="A40" s="52">
        <v>45203</v>
      </c>
      <c r="B40" s="52" t="str">
        <f>UPPER(TEXT(ControleProdução[[#This Row],[Data]],"mmm"))</f>
        <v>OUT</v>
      </c>
      <c r="C40" s="47">
        <f>YEAR(ControleProdução[[#This Row],[Data]])</f>
        <v>2023</v>
      </c>
      <c r="D40" s="52" t="s">
        <v>21</v>
      </c>
      <c r="E40" s="47" t="s">
        <v>79</v>
      </c>
      <c r="F40" s="47">
        <v>1</v>
      </c>
      <c r="G40" s="47" t="str">
        <f>_xlfn.XLOOKUP(E40,TbdeEPI[EPI],TbdeEPI[TIPO],"Produção",0)</f>
        <v>Produção</v>
      </c>
      <c r="H40" s="47" t="s">
        <v>108</v>
      </c>
      <c r="I40" s="47" t="s">
        <v>110</v>
      </c>
      <c r="J40" s="47"/>
      <c r="K40" s="47">
        <f>COUNTIF($I$2:I40,I40)</f>
        <v>14</v>
      </c>
      <c r="L40" s="47" t="str">
        <f>ControleProdução[[#This Row],[Recebido Por]]&amp;ControleProdução[[#This Row],[Qtd]]</f>
        <v>FELIPE14</v>
      </c>
    </row>
    <row r="41" spans="1:12" ht="20.100000000000001" customHeight="1" x14ac:dyDescent="0.25">
      <c r="A41" s="52">
        <v>45203</v>
      </c>
      <c r="B41" s="52" t="str">
        <f>UPPER(TEXT(ControleProdução[[#This Row],[Data]],"mmm"))</f>
        <v>OUT</v>
      </c>
      <c r="C41" s="47">
        <f>YEAR(ControleProdução[[#This Row],[Data]])</f>
        <v>2023</v>
      </c>
      <c r="D41" s="52" t="s">
        <v>21</v>
      </c>
      <c r="E41" s="47" t="s">
        <v>85</v>
      </c>
      <c r="F41" s="47">
        <v>1</v>
      </c>
      <c r="G41" s="47" t="str">
        <f>_xlfn.XLOOKUP(E41,TbdeEPI[EPI],TbdeEPI[TIPO],"Produção",0)</f>
        <v>Produção</v>
      </c>
      <c r="H41" s="47" t="s">
        <v>108</v>
      </c>
      <c r="I41" s="47" t="s">
        <v>110</v>
      </c>
      <c r="J41" s="47"/>
      <c r="K41" s="47">
        <f>COUNTIF($I$2:I41,I41)</f>
        <v>15</v>
      </c>
      <c r="L41" s="47" t="str">
        <f>ControleProdução[[#This Row],[Recebido Por]]&amp;ControleProdução[[#This Row],[Qtd]]</f>
        <v>FELIPE15</v>
      </c>
    </row>
    <row r="42" spans="1:12" ht="20.100000000000001" customHeight="1" x14ac:dyDescent="0.25">
      <c r="A42" s="52">
        <v>45203</v>
      </c>
      <c r="B42" s="52" t="str">
        <f>UPPER(TEXT(ControleProdução[[#This Row],[Data]],"mmm"))</f>
        <v>OUT</v>
      </c>
      <c r="C42" s="47">
        <f>YEAR(ControleProdução[[#This Row],[Data]])</f>
        <v>2023</v>
      </c>
      <c r="D42" s="52" t="s">
        <v>21</v>
      </c>
      <c r="E42" s="47" t="s">
        <v>2</v>
      </c>
      <c r="F42" s="47">
        <v>1</v>
      </c>
      <c r="G42" s="47" t="str">
        <f>_xlfn.XLOOKUP(E42,TbdeEPI[EPI],TbdeEPI[TIPO],"Produção",0)</f>
        <v>Produção</v>
      </c>
      <c r="H42" s="47" t="s">
        <v>108</v>
      </c>
      <c r="I42" s="47" t="s">
        <v>110</v>
      </c>
      <c r="J42" s="47"/>
      <c r="K42" s="47">
        <f>COUNTIF($I$2:I42,I42)</f>
        <v>16</v>
      </c>
      <c r="L42" s="47" t="str">
        <f>ControleProdução[[#This Row],[Recebido Por]]&amp;ControleProdução[[#This Row],[Qtd]]</f>
        <v>FELIPE16</v>
      </c>
    </row>
    <row r="43" spans="1:12" ht="20.100000000000001" customHeight="1" x14ac:dyDescent="0.25">
      <c r="A43" s="52">
        <v>45203</v>
      </c>
      <c r="B43" s="52" t="str">
        <f>UPPER(TEXT(ControleProdução[[#This Row],[Data]],"mmm"))</f>
        <v>OUT</v>
      </c>
      <c r="C43" s="47">
        <f>YEAR(ControleProdução[[#This Row],[Data]])</f>
        <v>2023</v>
      </c>
      <c r="D43" s="52" t="s">
        <v>21</v>
      </c>
      <c r="E43" s="47" t="s">
        <v>76</v>
      </c>
      <c r="F43" s="47">
        <v>8</v>
      </c>
      <c r="G43" s="47" t="str">
        <f>_xlfn.XLOOKUP(E43,TbdeEPI[EPI],TbdeEPI[TIPO],"Produção",0)</f>
        <v>Produção</v>
      </c>
      <c r="H43" s="47" t="s">
        <v>108</v>
      </c>
      <c r="I43" s="47" t="s">
        <v>110</v>
      </c>
      <c r="J43" s="47"/>
      <c r="K43" s="47">
        <f>COUNTIF($I$2:I43,I43)</f>
        <v>17</v>
      </c>
      <c r="L43" s="47" t="str">
        <f>ControleProdução[[#This Row],[Recebido Por]]&amp;ControleProdução[[#This Row],[Qtd]]</f>
        <v>FELIPE17</v>
      </c>
    </row>
    <row r="44" spans="1:12" ht="20.100000000000001" customHeight="1" x14ac:dyDescent="0.25">
      <c r="A44" s="52">
        <v>45203</v>
      </c>
      <c r="B44" s="52" t="str">
        <f>UPPER(TEXT(ControleProdução[[#This Row],[Data]],"mmm"))</f>
        <v>OUT</v>
      </c>
      <c r="C44" s="47">
        <f>YEAR(ControleProdução[[#This Row],[Data]])</f>
        <v>2023</v>
      </c>
      <c r="D44" s="52" t="s">
        <v>21</v>
      </c>
      <c r="E44" s="47" t="s">
        <v>75</v>
      </c>
      <c r="F44" s="47">
        <v>5</v>
      </c>
      <c r="G44" s="47" t="str">
        <f>_xlfn.XLOOKUP(E44,TbdeEPI[EPI],TbdeEPI[TIPO],"Produção",0)</f>
        <v>Produção</v>
      </c>
      <c r="H44" s="47" t="s">
        <v>108</v>
      </c>
      <c r="I44" s="47" t="s">
        <v>110</v>
      </c>
      <c r="J44" s="47"/>
      <c r="K44" s="47">
        <f>COUNTIF($I$2:I44,I44)</f>
        <v>18</v>
      </c>
      <c r="L44" s="47" t="str">
        <f>ControleProdução[[#This Row],[Recebido Por]]&amp;ControleProdução[[#This Row],[Qtd]]</f>
        <v>FELIPE18</v>
      </c>
    </row>
    <row r="45" spans="1:12" ht="20.100000000000001" customHeight="1" x14ac:dyDescent="0.25">
      <c r="A45" s="52">
        <v>45203</v>
      </c>
      <c r="B45" s="52" t="str">
        <f>UPPER(TEXT(ControleProdução[[#This Row],[Data]],"mmm"))</f>
        <v>OUT</v>
      </c>
      <c r="C45" s="47">
        <f>YEAR(ControleProdução[[#This Row],[Data]])</f>
        <v>2023</v>
      </c>
      <c r="D45" s="52" t="s">
        <v>21</v>
      </c>
      <c r="E45" s="47" t="s">
        <v>28</v>
      </c>
      <c r="F45" s="47">
        <v>1</v>
      </c>
      <c r="G45" s="47" t="str">
        <f>_xlfn.XLOOKUP(E45,TbdeEPI[EPI],TbdeEPI[TIPO],"Produção",0)</f>
        <v>Produção</v>
      </c>
      <c r="H45" s="47" t="s">
        <v>108</v>
      </c>
      <c r="I45" s="47" t="s">
        <v>145</v>
      </c>
      <c r="J45" s="47"/>
      <c r="K45" s="47">
        <f>COUNTIF($I$2:I45,I45)</f>
        <v>2</v>
      </c>
      <c r="L45" s="47" t="str">
        <f>ControleProdução[[#This Row],[Recebido Por]]&amp;ControleProdução[[#This Row],[Qtd]]</f>
        <v>ELOISA2</v>
      </c>
    </row>
    <row r="46" spans="1:12" ht="20.100000000000001" customHeight="1" x14ac:dyDescent="0.25">
      <c r="A46" s="52">
        <v>45203</v>
      </c>
      <c r="B46" s="52" t="str">
        <f>UPPER(TEXT(ControleProdução[[#This Row],[Data]],"mmm"))</f>
        <v>OUT</v>
      </c>
      <c r="C46" s="47">
        <f>YEAR(ControleProdução[[#This Row],[Data]])</f>
        <v>2023</v>
      </c>
      <c r="D46" s="52" t="s">
        <v>21</v>
      </c>
      <c r="E46" s="47" t="s">
        <v>133</v>
      </c>
      <c r="F46" s="47">
        <v>1</v>
      </c>
      <c r="G46" s="47" t="str">
        <f>_xlfn.XLOOKUP(E46,TbdeEPI[EPI],TbdeEPI[TIPO],"Produção",0)</f>
        <v>Produção</v>
      </c>
      <c r="H46" s="47" t="s">
        <v>108</v>
      </c>
      <c r="I46" s="47" t="s">
        <v>145</v>
      </c>
      <c r="J46" s="47"/>
      <c r="K46" s="47">
        <f>COUNTIF($I$2:I46,I46)</f>
        <v>3</v>
      </c>
      <c r="L46" s="47" t="str">
        <f>ControleProdução[[#This Row],[Recebido Por]]&amp;ControleProdução[[#This Row],[Qtd]]</f>
        <v>ELOISA3</v>
      </c>
    </row>
    <row r="47" spans="1:12" ht="20.100000000000001" customHeight="1" x14ac:dyDescent="0.25">
      <c r="A47" s="52">
        <v>45203</v>
      </c>
      <c r="B47" s="52" t="str">
        <f>UPPER(TEXT(ControleProdução[[#This Row],[Data]],"mmm"))</f>
        <v>OUT</v>
      </c>
      <c r="C47" s="47">
        <f>YEAR(ControleProdução[[#This Row],[Data]])</f>
        <v>2023</v>
      </c>
      <c r="D47" s="52" t="s">
        <v>21</v>
      </c>
      <c r="E47" s="47" t="s">
        <v>14</v>
      </c>
      <c r="F47" s="47">
        <v>1</v>
      </c>
      <c r="G47" s="47" t="str">
        <f>_xlfn.XLOOKUP(E47,TbdeEPI[EPI],TbdeEPI[TIPO],"Produção",0)</f>
        <v>Produção</v>
      </c>
      <c r="H47" s="47" t="s">
        <v>108</v>
      </c>
      <c r="I47" s="47" t="s">
        <v>110</v>
      </c>
      <c r="J47" s="47"/>
      <c r="K47" s="47">
        <f>COUNTIF($I$2:I47,I47)</f>
        <v>19</v>
      </c>
      <c r="L47" s="47" t="str">
        <f>ControleProdução[[#This Row],[Recebido Por]]&amp;ControleProdução[[#This Row],[Qtd]]</f>
        <v>FELIPE19</v>
      </c>
    </row>
    <row r="48" spans="1:12" ht="20.100000000000001" customHeight="1" x14ac:dyDescent="0.25">
      <c r="A48" s="52">
        <v>45204</v>
      </c>
      <c r="B48" s="52" t="str">
        <f>UPPER(TEXT(ControleProdução[[#This Row],[Data]],"mmm"))</f>
        <v>OUT</v>
      </c>
      <c r="C48" s="47">
        <f>YEAR(ControleProdução[[#This Row],[Data]])</f>
        <v>2023</v>
      </c>
      <c r="D48" s="52" t="s">
        <v>21</v>
      </c>
      <c r="E48" s="47" t="s">
        <v>75</v>
      </c>
      <c r="F48" s="47">
        <v>1</v>
      </c>
      <c r="G48" s="47" t="str">
        <f>_xlfn.XLOOKUP(E48,TbdeEPI[EPI],TbdeEPI[TIPO],"Produção",0)</f>
        <v>Produção</v>
      </c>
      <c r="H48" s="47" t="s">
        <v>108</v>
      </c>
      <c r="I48" s="47" t="s">
        <v>149</v>
      </c>
      <c r="J48" s="47"/>
      <c r="K48" s="47">
        <f>COUNTIF($I$2:I48,I48)</f>
        <v>1</v>
      </c>
      <c r="L48" s="47" t="str">
        <f>ControleProdução[[#This Row],[Recebido Por]]&amp;ControleProdução[[#This Row],[Qtd]]</f>
        <v>RAFAEL1</v>
      </c>
    </row>
    <row r="49" spans="1:12" ht="20.100000000000001" customHeight="1" x14ac:dyDescent="0.25">
      <c r="A49" s="52">
        <v>45204</v>
      </c>
      <c r="B49" s="52" t="str">
        <f>UPPER(TEXT(ControleProdução[[#This Row],[Data]],"mmm"))</f>
        <v>OUT</v>
      </c>
      <c r="C49" s="47">
        <f>YEAR(ControleProdução[[#This Row],[Data]])</f>
        <v>2023</v>
      </c>
      <c r="D49" s="52" t="s">
        <v>21</v>
      </c>
      <c r="E49" s="47" t="s">
        <v>76</v>
      </c>
      <c r="F49" s="47">
        <v>5</v>
      </c>
      <c r="G49" s="47" t="str">
        <f>_xlfn.XLOOKUP(E49,TbdeEPI[EPI],TbdeEPI[TIPO],"Produção",0)</f>
        <v>Produção</v>
      </c>
      <c r="H49" s="47" t="s">
        <v>108</v>
      </c>
      <c r="I49" s="47" t="s">
        <v>110</v>
      </c>
      <c r="J49" s="47"/>
      <c r="K49" s="47">
        <f>COUNTIF($I$2:I49,I49)</f>
        <v>20</v>
      </c>
      <c r="L49" s="47" t="str">
        <f>ControleProdução[[#This Row],[Recebido Por]]&amp;ControleProdução[[#This Row],[Qtd]]</f>
        <v>FELIPE20</v>
      </c>
    </row>
    <row r="50" spans="1:12" ht="20.100000000000001" customHeight="1" x14ac:dyDescent="0.25">
      <c r="A50" s="52">
        <v>45204</v>
      </c>
      <c r="B50" s="52" t="str">
        <f>UPPER(TEXT(ControleProdução[[#This Row],[Data]],"mmm"))</f>
        <v>OUT</v>
      </c>
      <c r="C50" s="47">
        <f>YEAR(ControleProdução[[#This Row],[Data]])</f>
        <v>2023</v>
      </c>
      <c r="D50" s="52" t="s">
        <v>21</v>
      </c>
      <c r="E50" s="47" t="s">
        <v>75</v>
      </c>
      <c r="F50" s="47">
        <v>3</v>
      </c>
      <c r="G50" s="47" t="str">
        <f>_xlfn.XLOOKUP(E50,TbdeEPI[EPI],TbdeEPI[TIPO],"Produção",0)</f>
        <v>Produção</v>
      </c>
      <c r="H50" s="47" t="s">
        <v>108</v>
      </c>
      <c r="I50" s="47" t="s">
        <v>110</v>
      </c>
      <c r="J50" s="47"/>
      <c r="K50" s="47">
        <f>COUNTIF($I$2:I50,I50)</f>
        <v>21</v>
      </c>
      <c r="L50" s="47" t="str">
        <f>ControleProdução[[#This Row],[Recebido Por]]&amp;ControleProdução[[#This Row],[Qtd]]</f>
        <v>FELIPE21</v>
      </c>
    </row>
    <row r="51" spans="1:12" ht="20.100000000000001" customHeight="1" x14ac:dyDescent="0.25">
      <c r="A51" s="52">
        <v>45204</v>
      </c>
      <c r="B51" s="52" t="str">
        <f>UPPER(TEXT(ControleProdução[[#This Row],[Data]],"mmm"))</f>
        <v>OUT</v>
      </c>
      <c r="C51" s="47">
        <f>YEAR(ControleProdução[[#This Row],[Data]])</f>
        <v>2023</v>
      </c>
      <c r="D51" s="52" t="s">
        <v>21</v>
      </c>
      <c r="E51" s="47" t="s">
        <v>1</v>
      </c>
      <c r="F51" s="47">
        <v>1</v>
      </c>
      <c r="G51" s="47" t="str">
        <f>_xlfn.XLOOKUP(E51,TbdeEPI[EPI],TbdeEPI[TIPO],"Produção",0)</f>
        <v>Produção</v>
      </c>
      <c r="H51" s="47" t="s">
        <v>108</v>
      </c>
      <c r="I51" s="47" t="s">
        <v>110</v>
      </c>
      <c r="J51" s="47"/>
      <c r="K51" s="47">
        <f>COUNTIF($I$2:I51,I51)</f>
        <v>22</v>
      </c>
      <c r="L51" s="47" t="str">
        <f>ControleProdução[[#This Row],[Recebido Por]]&amp;ControleProdução[[#This Row],[Qtd]]</f>
        <v>FELIPE22</v>
      </c>
    </row>
    <row r="52" spans="1:12" ht="20.100000000000001" customHeight="1" x14ac:dyDescent="0.25">
      <c r="A52" s="52">
        <v>45204</v>
      </c>
      <c r="B52" s="52" t="str">
        <f>UPPER(TEXT(ControleProdução[[#This Row],[Data]],"mmm"))</f>
        <v>OUT</v>
      </c>
      <c r="C52" s="47">
        <f>YEAR(ControleProdução[[#This Row],[Data]])</f>
        <v>2023</v>
      </c>
      <c r="D52" s="52" t="s">
        <v>21</v>
      </c>
      <c r="E52" s="47" t="s">
        <v>2</v>
      </c>
      <c r="F52" s="47">
        <v>1</v>
      </c>
      <c r="G52" s="47" t="str">
        <f>_xlfn.XLOOKUP(E52,TbdeEPI[EPI],TbdeEPI[TIPO],"Produção",0)</f>
        <v>Produção</v>
      </c>
      <c r="H52" s="47" t="s">
        <v>108</v>
      </c>
      <c r="I52" s="47" t="s">
        <v>110</v>
      </c>
      <c r="J52" s="47"/>
      <c r="K52" s="47">
        <f>COUNTIF($I$2:I52,I52)</f>
        <v>23</v>
      </c>
      <c r="L52" s="47" t="str">
        <f>ControleProdução[[#This Row],[Recebido Por]]&amp;ControleProdução[[#This Row],[Qtd]]</f>
        <v>FELIPE23</v>
      </c>
    </row>
    <row r="53" spans="1:12" ht="20.100000000000001" customHeight="1" x14ac:dyDescent="0.25">
      <c r="A53" s="52">
        <v>45204</v>
      </c>
      <c r="B53" s="52" t="str">
        <f>UPPER(TEXT(ControleProdução[[#This Row],[Data]],"mmm"))</f>
        <v>OUT</v>
      </c>
      <c r="C53" s="47">
        <f>YEAR(ControleProdução[[#This Row],[Data]])</f>
        <v>2023</v>
      </c>
      <c r="D53" s="52" t="s">
        <v>20</v>
      </c>
      <c r="E53" s="47" t="s">
        <v>94</v>
      </c>
      <c r="F53" s="47">
        <v>30</v>
      </c>
      <c r="G53" s="47" t="str">
        <f>_xlfn.XLOOKUP(E53,TbdeEPI[EPI],TbdeEPI[TIPO],"Produção",0)</f>
        <v>Produção</v>
      </c>
      <c r="H53" s="47" t="s">
        <v>150</v>
      </c>
      <c r="I53" s="47" t="s">
        <v>108</v>
      </c>
      <c r="J53" s="47"/>
      <c r="K53" s="47">
        <f>COUNTIF($I$2:I53,I53)</f>
        <v>2</v>
      </c>
      <c r="L53" s="47" t="str">
        <f>ControleProdução[[#This Row],[Recebido Por]]&amp;ControleProdução[[#This Row],[Qtd]]</f>
        <v>RHUAN2</v>
      </c>
    </row>
    <row r="54" spans="1:12" ht="20.100000000000001" customHeight="1" x14ac:dyDescent="0.25">
      <c r="A54" s="52">
        <v>45204</v>
      </c>
      <c r="B54" s="52" t="str">
        <f>UPPER(TEXT(ControleProdução[[#This Row],[Data]],"mmm"))</f>
        <v>OUT</v>
      </c>
      <c r="C54" s="47">
        <f>YEAR(ControleProdução[[#This Row],[Data]])</f>
        <v>2023</v>
      </c>
      <c r="D54" s="52" t="s">
        <v>20</v>
      </c>
      <c r="E54" s="47" t="s">
        <v>75</v>
      </c>
      <c r="F54" s="47">
        <v>150</v>
      </c>
      <c r="G54" s="47" t="str">
        <f>_xlfn.XLOOKUP(E54,TbdeEPI[EPI],TbdeEPI[TIPO],"Produção",0)</f>
        <v>Produção</v>
      </c>
      <c r="H54" s="47" t="s">
        <v>150</v>
      </c>
      <c r="I54" s="47" t="s">
        <v>108</v>
      </c>
      <c r="J54" s="47"/>
      <c r="K54" s="47">
        <f>COUNTIF($I$2:I54,I54)</f>
        <v>3</v>
      </c>
      <c r="L54" s="47" t="str">
        <f>ControleProdução[[#This Row],[Recebido Por]]&amp;ControleProdução[[#This Row],[Qtd]]</f>
        <v>RHUAN3</v>
      </c>
    </row>
    <row r="55" spans="1:12" ht="20.100000000000001" customHeight="1" x14ac:dyDescent="0.25">
      <c r="A55" s="52">
        <v>45204</v>
      </c>
      <c r="B55" s="52" t="str">
        <f>UPPER(TEXT(ControleProdução[[#This Row],[Data]],"mmm"))</f>
        <v>OUT</v>
      </c>
      <c r="C55" s="47">
        <f>YEAR(ControleProdução[[#This Row],[Data]])</f>
        <v>2023</v>
      </c>
      <c r="D55" s="52" t="s">
        <v>20</v>
      </c>
      <c r="E55" s="47" t="s">
        <v>74</v>
      </c>
      <c r="F55" s="47">
        <v>200</v>
      </c>
      <c r="G55" s="47" t="str">
        <f>_xlfn.XLOOKUP(E55,TbdeEPI[EPI],TbdeEPI[TIPO],"Produção",0)</f>
        <v>Produção</v>
      </c>
      <c r="H55" s="47" t="s">
        <v>150</v>
      </c>
      <c r="I55" s="47" t="s">
        <v>108</v>
      </c>
      <c r="J55" s="47"/>
      <c r="K55" s="47">
        <f>COUNTIF($I$2:I55,I55)</f>
        <v>4</v>
      </c>
      <c r="L55" s="47" t="str">
        <f>ControleProdução[[#This Row],[Recebido Por]]&amp;ControleProdução[[#This Row],[Qtd]]</f>
        <v>RHUAN4</v>
      </c>
    </row>
    <row r="56" spans="1:12" ht="20.100000000000001" customHeight="1" x14ac:dyDescent="0.25">
      <c r="A56" s="52">
        <v>45204</v>
      </c>
      <c r="B56" s="52" t="str">
        <f>UPPER(TEXT(ControleProdução[[#This Row],[Data]],"mmm"))</f>
        <v>OUT</v>
      </c>
      <c r="C56" s="47">
        <f>YEAR(ControleProdução[[#This Row],[Data]])</f>
        <v>2023</v>
      </c>
      <c r="D56" s="52" t="s">
        <v>20</v>
      </c>
      <c r="E56" s="47" t="s">
        <v>12</v>
      </c>
      <c r="F56" s="47">
        <v>10</v>
      </c>
      <c r="G56" s="47" t="str">
        <f>_xlfn.XLOOKUP(E56,TbdeEPI[EPI],TbdeEPI[TIPO],"Produção",0)</f>
        <v>Produção</v>
      </c>
      <c r="H56" s="47" t="s">
        <v>150</v>
      </c>
      <c r="I56" s="47" t="s">
        <v>108</v>
      </c>
      <c r="J56" s="47" t="s">
        <v>391</v>
      </c>
      <c r="K56" s="47">
        <f>COUNTIF($I$2:I56,I56)</f>
        <v>5</v>
      </c>
      <c r="L56" s="47" t="str">
        <f>ControleProdução[[#This Row],[Recebido Por]]&amp;ControleProdução[[#This Row],[Qtd]]</f>
        <v>RHUAN5</v>
      </c>
    </row>
    <row r="57" spans="1:12" ht="20.100000000000001" customHeight="1" x14ac:dyDescent="0.25">
      <c r="A57" s="52">
        <v>45204</v>
      </c>
      <c r="B57" s="52" t="str">
        <f>UPPER(TEXT(ControleProdução[[#This Row],[Data]],"mmm"))</f>
        <v>OUT</v>
      </c>
      <c r="C57" s="47">
        <f>YEAR(ControleProdução[[#This Row],[Data]])</f>
        <v>2023</v>
      </c>
      <c r="D57" s="52" t="s">
        <v>20</v>
      </c>
      <c r="E57" s="47" t="s">
        <v>13</v>
      </c>
      <c r="F57" s="47">
        <v>10</v>
      </c>
      <c r="G57" s="47" t="str">
        <f>_xlfn.XLOOKUP(E57,TbdeEPI[EPI],TbdeEPI[TIPO],"Produção",0)</f>
        <v>Produção</v>
      </c>
      <c r="H57" s="47" t="s">
        <v>150</v>
      </c>
      <c r="I57" s="47" t="s">
        <v>108</v>
      </c>
      <c r="J57" s="47"/>
      <c r="K57" s="47">
        <f>COUNTIF($I$2:I57,I57)</f>
        <v>6</v>
      </c>
      <c r="L57" s="47" t="str">
        <f>ControleProdução[[#This Row],[Recebido Por]]&amp;ControleProdução[[#This Row],[Qtd]]</f>
        <v>RHUAN6</v>
      </c>
    </row>
    <row r="58" spans="1:12" ht="20.100000000000001" customHeight="1" x14ac:dyDescent="0.25">
      <c r="A58" s="52">
        <v>45204</v>
      </c>
      <c r="B58" s="52" t="str">
        <f>UPPER(TEXT(ControleProdução[[#This Row],[Data]],"mmm"))</f>
        <v>OUT</v>
      </c>
      <c r="C58" s="47">
        <f>YEAR(ControleProdução[[#This Row],[Data]])</f>
        <v>2023</v>
      </c>
      <c r="D58" s="52" t="s">
        <v>20</v>
      </c>
      <c r="E58" s="47" t="s">
        <v>1</v>
      </c>
      <c r="F58" s="47">
        <v>25</v>
      </c>
      <c r="G58" s="47" t="str">
        <f>_xlfn.XLOOKUP(E58,TbdeEPI[EPI],TbdeEPI[TIPO],"Produção",0)</f>
        <v>Produção</v>
      </c>
      <c r="H58" s="47" t="s">
        <v>150</v>
      </c>
      <c r="I58" s="47" t="s">
        <v>108</v>
      </c>
      <c r="J58" s="47"/>
      <c r="K58" s="47">
        <f>COUNTIF($I$2:I58,I58)</f>
        <v>7</v>
      </c>
      <c r="L58" s="47" t="str">
        <f>ControleProdução[[#This Row],[Recebido Por]]&amp;ControleProdução[[#This Row],[Qtd]]</f>
        <v>RHUAN7</v>
      </c>
    </row>
    <row r="59" spans="1:12" ht="20.100000000000001" customHeight="1" x14ac:dyDescent="0.25">
      <c r="A59" s="52">
        <v>45204</v>
      </c>
      <c r="B59" s="52" t="str">
        <f>UPPER(TEXT(ControleProdução[[#This Row],[Data]],"mmm"))</f>
        <v>OUT</v>
      </c>
      <c r="C59" s="47">
        <f>YEAR(ControleProdução[[#This Row],[Data]])</f>
        <v>2023</v>
      </c>
      <c r="D59" s="52" t="s">
        <v>20</v>
      </c>
      <c r="E59" s="47" t="s">
        <v>0</v>
      </c>
      <c r="F59" s="47">
        <v>25</v>
      </c>
      <c r="G59" s="47" t="str">
        <f>_xlfn.XLOOKUP(E59,TbdeEPI[EPI],TbdeEPI[TIPO],"Produção",0)</f>
        <v>Produção</v>
      </c>
      <c r="H59" s="47" t="s">
        <v>150</v>
      </c>
      <c r="I59" s="47" t="s">
        <v>108</v>
      </c>
      <c r="J59" s="47"/>
      <c r="K59" s="47">
        <f>COUNTIF($I$2:I59,I59)</f>
        <v>8</v>
      </c>
      <c r="L59" s="47" t="str">
        <f>ControleProdução[[#This Row],[Recebido Por]]&amp;ControleProdução[[#This Row],[Qtd]]</f>
        <v>RHUAN8</v>
      </c>
    </row>
    <row r="60" spans="1:12" ht="20.100000000000001" customHeight="1" x14ac:dyDescent="0.25">
      <c r="A60" s="52">
        <v>45204</v>
      </c>
      <c r="B60" s="52" t="str">
        <f>UPPER(TEXT(ControleProdução[[#This Row],[Data]],"mmm"))</f>
        <v>OUT</v>
      </c>
      <c r="C60" s="47">
        <f>YEAR(ControleProdução[[#This Row],[Data]])</f>
        <v>2023</v>
      </c>
      <c r="D60" s="52" t="s">
        <v>20</v>
      </c>
      <c r="E60" s="47" t="s">
        <v>2</v>
      </c>
      <c r="F60" s="47">
        <v>20</v>
      </c>
      <c r="G60" s="47" t="str">
        <f>_xlfn.XLOOKUP(E60,TbdeEPI[EPI],TbdeEPI[TIPO],"Produção",0)</f>
        <v>Produção</v>
      </c>
      <c r="H60" s="47" t="s">
        <v>150</v>
      </c>
      <c r="I60" s="47" t="s">
        <v>108</v>
      </c>
      <c r="J60" s="47"/>
      <c r="K60" s="47">
        <f>COUNTIF($I$2:I60,I60)</f>
        <v>9</v>
      </c>
      <c r="L60" s="47" t="str">
        <f>ControleProdução[[#This Row],[Recebido Por]]&amp;ControleProdução[[#This Row],[Qtd]]</f>
        <v>RHUAN9</v>
      </c>
    </row>
    <row r="61" spans="1:12" ht="20.100000000000001" customHeight="1" x14ac:dyDescent="0.25">
      <c r="A61" s="52">
        <v>45204</v>
      </c>
      <c r="B61" s="52" t="str">
        <f>UPPER(TEXT(ControleProdução[[#This Row],[Data]],"mmm"))</f>
        <v>OUT</v>
      </c>
      <c r="C61" s="47">
        <f>YEAR(ControleProdução[[#This Row],[Data]])</f>
        <v>2023</v>
      </c>
      <c r="D61" s="52" t="s">
        <v>20</v>
      </c>
      <c r="E61" s="47" t="s">
        <v>79</v>
      </c>
      <c r="F61" s="47">
        <v>20</v>
      </c>
      <c r="G61" s="47" t="str">
        <f>_xlfn.XLOOKUP(E61,TbdeEPI[EPI],TbdeEPI[TIPO],"Produção",0)</f>
        <v>Produção</v>
      </c>
      <c r="H61" s="47" t="s">
        <v>150</v>
      </c>
      <c r="I61" s="47" t="s">
        <v>108</v>
      </c>
      <c r="J61" s="47"/>
      <c r="K61" s="47">
        <f>COUNTIF($I$2:I61,I61)</f>
        <v>10</v>
      </c>
      <c r="L61" s="47" t="str">
        <f>ControleProdução[[#This Row],[Recebido Por]]&amp;ControleProdução[[#This Row],[Qtd]]</f>
        <v>RHUAN10</v>
      </c>
    </row>
    <row r="62" spans="1:12" ht="20.100000000000001" customHeight="1" x14ac:dyDescent="0.25">
      <c r="A62" s="52">
        <v>45204</v>
      </c>
      <c r="B62" s="52" t="str">
        <f>UPPER(TEXT(ControleProdução[[#This Row],[Data]],"mmm"))</f>
        <v>OUT</v>
      </c>
      <c r="C62" s="47">
        <f>YEAR(ControleProdução[[#This Row],[Data]])</f>
        <v>2023</v>
      </c>
      <c r="D62" s="52" t="s">
        <v>21</v>
      </c>
      <c r="E62" s="47" t="s">
        <v>352</v>
      </c>
      <c r="F62" s="47">
        <v>1</v>
      </c>
      <c r="G62" s="47" t="str">
        <f>_xlfn.XLOOKUP(E62,TbdeEPI[EPI],TbdeEPI[TIPO],"Produção",0)</f>
        <v>Produção</v>
      </c>
      <c r="H62" s="47" t="s">
        <v>108</v>
      </c>
      <c r="I62" s="47" t="s">
        <v>151</v>
      </c>
      <c r="J62" s="47"/>
      <c r="K62" s="47">
        <f>COUNTIF($I$2:I62,I62)</f>
        <v>1</v>
      </c>
      <c r="L62" s="47" t="str">
        <f>ControleProdução[[#This Row],[Recebido Por]]&amp;ControleProdução[[#This Row],[Qtd]]</f>
        <v>DEISIANE1</v>
      </c>
    </row>
    <row r="63" spans="1:12" ht="20.100000000000001" customHeight="1" x14ac:dyDescent="0.25">
      <c r="A63" s="52">
        <v>45204</v>
      </c>
      <c r="B63" s="52" t="str">
        <f>UPPER(TEXT(ControleProdução[[#This Row],[Data]],"mmm"))</f>
        <v>OUT</v>
      </c>
      <c r="C63" s="47">
        <f>YEAR(ControleProdução[[#This Row],[Data]])</f>
        <v>2023</v>
      </c>
      <c r="D63" s="52" t="s">
        <v>21</v>
      </c>
      <c r="E63" s="47" t="s">
        <v>14</v>
      </c>
      <c r="F63" s="47">
        <v>1</v>
      </c>
      <c r="G63" s="47" t="str">
        <f>_xlfn.XLOOKUP(E63,TbdeEPI[EPI],TbdeEPI[TIPO],"Produção",0)</f>
        <v>Produção</v>
      </c>
      <c r="H63" s="47" t="s">
        <v>108</v>
      </c>
      <c r="I63" s="47" t="s">
        <v>110</v>
      </c>
      <c r="J63" s="47"/>
      <c r="K63" s="47">
        <f>COUNTIF($I$2:I63,I63)</f>
        <v>24</v>
      </c>
      <c r="L63" s="47" t="str">
        <f>ControleProdução[[#This Row],[Recebido Por]]&amp;ControleProdução[[#This Row],[Qtd]]</f>
        <v>FELIPE24</v>
      </c>
    </row>
    <row r="64" spans="1:12" ht="20.100000000000001" customHeight="1" x14ac:dyDescent="0.25">
      <c r="A64" s="52">
        <v>45204</v>
      </c>
      <c r="B64" s="52" t="str">
        <f>UPPER(TEXT(ControleProdução[[#This Row],[Data]],"mmm"))</f>
        <v>OUT</v>
      </c>
      <c r="C64" s="47">
        <f>YEAR(ControleProdução[[#This Row],[Data]])</f>
        <v>2023</v>
      </c>
      <c r="D64" s="52" t="s">
        <v>20</v>
      </c>
      <c r="E64" s="47" t="s">
        <v>14</v>
      </c>
      <c r="F64" s="47">
        <v>17</v>
      </c>
      <c r="G64" s="47" t="str">
        <f>_xlfn.XLOOKUP(E64,TbdeEPI[EPI],TbdeEPI[TIPO],"Produção",0)</f>
        <v>Produção</v>
      </c>
      <c r="H64" s="47" t="s">
        <v>150</v>
      </c>
      <c r="I64" s="47" t="s">
        <v>108</v>
      </c>
      <c r="J64" s="47"/>
      <c r="K64" s="47">
        <f>COUNTIF($I$2:I64,I64)</f>
        <v>11</v>
      </c>
      <c r="L64" s="47" t="str">
        <f>ControleProdução[[#This Row],[Recebido Por]]&amp;ControleProdução[[#This Row],[Qtd]]</f>
        <v>RHUAN11</v>
      </c>
    </row>
    <row r="65" spans="1:12" ht="20.100000000000001" customHeight="1" x14ac:dyDescent="0.25">
      <c r="A65" s="52">
        <v>45205</v>
      </c>
      <c r="B65" s="52" t="str">
        <f>UPPER(TEXT(ControleProdução[[#This Row],[Data]],"mmm"))</f>
        <v>OUT</v>
      </c>
      <c r="C65" s="47">
        <f>YEAR(ControleProdução[[#This Row],[Data]])</f>
        <v>2023</v>
      </c>
      <c r="D65" s="52" t="s">
        <v>21</v>
      </c>
      <c r="E65" s="47" t="s">
        <v>9</v>
      </c>
      <c r="F65" s="47">
        <v>1</v>
      </c>
      <c r="G65" s="47" t="str">
        <f>_xlfn.XLOOKUP(E65,TbdeEPI[EPI],TbdeEPI[TIPO],"Produção",0)</f>
        <v>EPI</v>
      </c>
      <c r="H65" s="47" t="s">
        <v>108</v>
      </c>
      <c r="I65" s="47" t="s">
        <v>116</v>
      </c>
      <c r="J65" s="47"/>
      <c r="K65" s="47">
        <f>COUNTIF($I$2:I65,I65)</f>
        <v>2</v>
      </c>
      <c r="L65" s="47" t="str">
        <f>ControleProdução[[#This Row],[Recebido Por]]&amp;ControleProdução[[#This Row],[Qtd]]</f>
        <v>ALDENOR2</v>
      </c>
    </row>
    <row r="66" spans="1:12" ht="20.100000000000001" customHeight="1" x14ac:dyDescent="0.25">
      <c r="A66" s="52">
        <v>45205</v>
      </c>
      <c r="B66" s="52" t="str">
        <f>UPPER(TEXT(ControleProdução[[#This Row],[Data]],"mmm"))</f>
        <v>OUT</v>
      </c>
      <c r="C66" s="47">
        <f>YEAR(ControleProdução[[#This Row],[Data]])</f>
        <v>2023</v>
      </c>
      <c r="D66" s="52" t="s">
        <v>21</v>
      </c>
      <c r="E66" s="47" t="s">
        <v>78</v>
      </c>
      <c r="F66" s="47">
        <v>1</v>
      </c>
      <c r="G66" s="47" t="str">
        <f>_xlfn.XLOOKUP(E66,TbdeEPI[EPI],TbdeEPI[TIPO],"Produção",0)</f>
        <v>Produção</v>
      </c>
      <c r="H66" s="47" t="s">
        <v>108</v>
      </c>
      <c r="I66" s="47" t="s">
        <v>110</v>
      </c>
      <c r="J66" s="47"/>
      <c r="K66" s="47">
        <f>COUNTIF($I$2:I66,I66)</f>
        <v>25</v>
      </c>
      <c r="L66" s="47" t="str">
        <f>ControleProdução[[#This Row],[Recebido Por]]&amp;ControleProdução[[#This Row],[Qtd]]</f>
        <v>FELIPE25</v>
      </c>
    </row>
    <row r="67" spans="1:12" ht="20.100000000000001" customHeight="1" x14ac:dyDescent="0.25">
      <c r="A67" s="52">
        <v>45205</v>
      </c>
      <c r="B67" s="52" t="str">
        <f>UPPER(TEXT(ControleProdução[[#This Row],[Data]],"mmm"))</f>
        <v>OUT</v>
      </c>
      <c r="C67" s="47">
        <f>YEAR(ControleProdução[[#This Row],[Data]])</f>
        <v>2023</v>
      </c>
      <c r="D67" s="52" t="s">
        <v>21</v>
      </c>
      <c r="E67" s="47" t="s">
        <v>93</v>
      </c>
      <c r="F67" s="47">
        <v>1</v>
      </c>
      <c r="G67" s="47" t="str">
        <f>_xlfn.XLOOKUP(E67,TbdeEPI[EPI],TbdeEPI[TIPO],"Produção",0)</f>
        <v>Produção</v>
      </c>
      <c r="H67" s="47" t="s">
        <v>108</v>
      </c>
      <c r="I67" s="47" t="s">
        <v>110</v>
      </c>
      <c r="J67" s="47"/>
      <c r="K67" s="47">
        <f>COUNTIF($I$2:I67,I67)</f>
        <v>26</v>
      </c>
      <c r="L67" s="47" t="str">
        <f>ControleProdução[[#This Row],[Recebido Por]]&amp;ControleProdução[[#This Row],[Qtd]]</f>
        <v>FELIPE26</v>
      </c>
    </row>
    <row r="68" spans="1:12" ht="20.100000000000001" customHeight="1" x14ac:dyDescent="0.25">
      <c r="A68" s="52">
        <v>45205</v>
      </c>
      <c r="B68" s="52" t="str">
        <f>UPPER(TEXT(ControleProdução[[#This Row],[Data]],"mmm"))</f>
        <v>OUT</v>
      </c>
      <c r="C68" s="47">
        <f>YEAR(ControleProdução[[#This Row],[Data]])</f>
        <v>2023</v>
      </c>
      <c r="D68" s="52" t="s">
        <v>21</v>
      </c>
      <c r="E68" s="47" t="s">
        <v>79</v>
      </c>
      <c r="F68" s="47">
        <v>1</v>
      </c>
      <c r="G68" s="47" t="str">
        <f>_xlfn.XLOOKUP(E68,TbdeEPI[EPI],TbdeEPI[TIPO],"Produção",0)</f>
        <v>Produção</v>
      </c>
      <c r="H68" s="47" t="s">
        <v>108</v>
      </c>
      <c r="I68" s="47" t="s">
        <v>110</v>
      </c>
      <c r="J68" s="47"/>
      <c r="K68" s="47">
        <f>COUNTIF($I$2:I68,I68)</f>
        <v>27</v>
      </c>
      <c r="L68" s="47" t="str">
        <f>ControleProdução[[#This Row],[Recebido Por]]&amp;ControleProdução[[#This Row],[Qtd]]</f>
        <v>FELIPE27</v>
      </c>
    </row>
    <row r="69" spans="1:12" ht="20.100000000000001" customHeight="1" x14ac:dyDescent="0.25">
      <c r="A69" s="52">
        <v>45205</v>
      </c>
      <c r="B69" s="52" t="str">
        <f>UPPER(TEXT(ControleProdução[[#This Row],[Data]],"mmm"))</f>
        <v>OUT</v>
      </c>
      <c r="C69" s="47">
        <f>YEAR(ControleProdução[[#This Row],[Data]])</f>
        <v>2023</v>
      </c>
      <c r="D69" s="52" t="s">
        <v>21</v>
      </c>
      <c r="E69" s="47" t="s">
        <v>2</v>
      </c>
      <c r="F69" s="47">
        <v>1</v>
      </c>
      <c r="G69" s="47" t="str">
        <f>_xlfn.XLOOKUP(E69,TbdeEPI[EPI],TbdeEPI[TIPO],"Produção",0)</f>
        <v>Produção</v>
      </c>
      <c r="H69" s="47" t="s">
        <v>108</v>
      </c>
      <c r="I69" s="47" t="s">
        <v>110</v>
      </c>
      <c r="J69" s="47"/>
      <c r="K69" s="47">
        <f>COUNTIF($I$2:I69,I69)</f>
        <v>28</v>
      </c>
      <c r="L69" s="47" t="str">
        <f>ControleProdução[[#This Row],[Recebido Por]]&amp;ControleProdução[[#This Row],[Qtd]]</f>
        <v>FELIPE28</v>
      </c>
    </row>
    <row r="70" spans="1:12" ht="20.100000000000001" customHeight="1" x14ac:dyDescent="0.25">
      <c r="A70" s="52">
        <v>45205</v>
      </c>
      <c r="B70" s="52" t="str">
        <f>UPPER(TEXT(ControleProdução[[#This Row],[Data]],"mmm"))</f>
        <v>OUT</v>
      </c>
      <c r="C70" s="47">
        <f>YEAR(ControleProdução[[#This Row],[Data]])</f>
        <v>2023</v>
      </c>
      <c r="D70" s="52" t="s">
        <v>21</v>
      </c>
      <c r="E70" s="47" t="s">
        <v>76</v>
      </c>
      <c r="F70" s="47">
        <v>5</v>
      </c>
      <c r="G70" s="47" t="str">
        <f>_xlfn.XLOOKUP(E70,TbdeEPI[EPI],TbdeEPI[TIPO],"Produção",0)</f>
        <v>Produção</v>
      </c>
      <c r="H70" s="47" t="s">
        <v>108</v>
      </c>
      <c r="I70" s="47" t="s">
        <v>110</v>
      </c>
      <c r="J70" s="47"/>
      <c r="K70" s="47">
        <f>COUNTIF($I$2:I70,I70)</f>
        <v>29</v>
      </c>
      <c r="L70" s="47" t="str">
        <f>ControleProdução[[#This Row],[Recebido Por]]&amp;ControleProdução[[#This Row],[Qtd]]</f>
        <v>FELIPE29</v>
      </c>
    </row>
    <row r="71" spans="1:12" ht="20.100000000000001" customHeight="1" x14ac:dyDescent="0.25">
      <c r="A71" s="52">
        <v>45205</v>
      </c>
      <c r="B71" s="52" t="str">
        <f>UPPER(TEXT(ControleProdução[[#This Row],[Data]],"mmm"))</f>
        <v>OUT</v>
      </c>
      <c r="C71" s="47">
        <f>YEAR(ControleProdução[[#This Row],[Data]])</f>
        <v>2023</v>
      </c>
      <c r="D71" s="52" t="s">
        <v>21</v>
      </c>
      <c r="E71" s="47" t="s">
        <v>75</v>
      </c>
      <c r="F71" s="47">
        <v>5</v>
      </c>
      <c r="G71" s="47" t="str">
        <f>_xlfn.XLOOKUP(E71,TbdeEPI[EPI],TbdeEPI[TIPO],"Produção",0)</f>
        <v>Produção</v>
      </c>
      <c r="H71" s="47" t="s">
        <v>108</v>
      </c>
      <c r="I71" s="47" t="s">
        <v>110</v>
      </c>
      <c r="J71" s="47"/>
      <c r="K71" s="47">
        <f>COUNTIF($I$2:I71,I71)</f>
        <v>30</v>
      </c>
      <c r="L71" s="47" t="str">
        <f>ControleProdução[[#This Row],[Recebido Por]]&amp;ControleProdução[[#This Row],[Qtd]]</f>
        <v>FELIPE30</v>
      </c>
    </row>
    <row r="72" spans="1:12" ht="20.100000000000001" customHeight="1" x14ac:dyDescent="0.25">
      <c r="A72" s="52">
        <v>45205</v>
      </c>
      <c r="B72" s="52" t="str">
        <f>UPPER(TEXT(ControleProdução[[#This Row],[Data]],"mmm"))</f>
        <v>OUT</v>
      </c>
      <c r="C72" s="47">
        <f>YEAR(ControleProdução[[#This Row],[Data]])</f>
        <v>2023</v>
      </c>
      <c r="D72" s="52" t="s">
        <v>21</v>
      </c>
      <c r="E72" s="47" t="s">
        <v>0</v>
      </c>
      <c r="F72" s="47">
        <v>2</v>
      </c>
      <c r="G72" s="47" t="str">
        <f>_xlfn.XLOOKUP(E72,TbdeEPI[EPI],TbdeEPI[TIPO],"Produção",0)</f>
        <v>Produção</v>
      </c>
      <c r="H72" s="47" t="s">
        <v>108</v>
      </c>
      <c r="I72" s="47" t="s">
        <v>110</v>
      </c>
      <c r="J72" s="47"/>
      <c r="K72" s="47">
        <f>COUNTIF($I$2:I72,I72)</f>
        <v>31</v>
      </c>
      <c r="L72" s="47" t="str">
        <f>ControleProdução[[#This Row],[Recebido Por]]&amp;ControleProdução[[#This Row],[Qtd]]</f>
        <v>FELIPE31</v>
      </c>
    </row>
    <row r="73" spans="1:12" ht="20.100000000000001" customHeight="1" x14ac:dyDescent="0.25">
      <c r="A73" s="52">
        <v>45205</v>
      </c>
      <c r="B73" s="52" t="str">
        <f>UPPER(TEXT(ControleProdução[[#This Row],[Data]],"mmm"))</f>
        <v>OUT</v>
      </c>
      <c r="C73" s="47">
        <f>YEAR(ControleProdução[[#This Row],[Data]])</f>
        <v>2023</v>
      </c>
      <c r="D73" s="52" t="s">
        <v>21</v>
      </c>
      <c r="E73" s="47" t="s">
        <v>330</v>
      </c>
      <c r="F73" s="47">
        <v>1</v>
      </c>
      <c r="G73" s="47" t="str">
        <f>_xlfn.XLOOKUP(E73,TbdeEPI[EPI],TbdeEPI[TIPO],"Produção",0)</f>
        <v>EPI</v>
      </c>
      <c r="H73" s="47" t="s">
        <v>108</v>
      </c>
      <c r="I73" s="47" t="s">
        <v>152</v>
      </c>
      <c r="J73" s="47"/>
      <c r="K73" s="47">
        <f>COUNTIF($I$2:I73,I73)</f>
        <v>1</v>
      </c>
      <c r="L73" s="47" t="str">
        <f>ControleProdução[[#This Row],[Recebido Por]]&amp;ControleProdução[[#This Row],[Qtd]]</f>
        <v>ROBERTO1</v>
      </c>
    </row>
    <row r="74" spans="1:12" ht="20.100000000000001" customHeight="1" x14ac:dyDescent="0.25">
      <c r="A74" s="52">
        <v>45205</v>
      </c>
      <c r="B74" s="52" t="str">
        <f>UPPER(TEXT(ControleProdução[[#This Row],[Data]],"mmm"))</f>
        <v>OUT</v>
      </c>
      <c r="C74" s="47">
        <f>YEAR(ControleProdução[[#This Row],[Data]])</f>
        <v>2023</v>
      </c>
      <c r="D74" s="52" t="s">
        <v>21</v>
      </c>
      <c r="E74" s="47" t="s">
        <v>95</v>
      </c>
      <c r="F74" s="47">
        <v>6</v>
      </c>
      <c r="G74" s="47" t="str">
        <f>_xlfn.XLOOKUP(E74,TbdeEPI[EPI],TbdeEPI[TIPO],"Produção",0)</f>
        <v>Produção</v>
      </c>
      <c r="H74" s="47" t="s">
        <v>108</v>
      </c>
      <c r="I74" s="47" t="s">
        <v>107</v>
      </c>
      <c r="J74" s="47"/>
      <c r="K74" s="47">
        <f>COUNTIF($I$2:I74,I74)</f>
        <v>5</v>
      </c>
      <c r="L74" s="47" t="str">
        <f>ControleProdução[[#This Row],[Recebido Por]]&amp;ControleProdução[[#This Row],[Qtd]]</f>
        <v>ALAN5</v>
      </c>
    </row>
    <row r="75" spans="1:12" ht="20.100000000000001" customHeight="1" x14ac:dyDescent="0.25">
      <c r="A75" s="52">
        <v>45205</v>
      </c>
      <c r="B75" s="52" t="str">
        <f>UPPER(TEXT(ControleProdução[[#This Row],[Data]],"mmm"))</f>
        <v>OUT</v>
      </c>
      <c r="C75" s="47">
        <f>YEAR(ControleProdução[[#This Row],[Data]])</f>
        <v>2023</v>
      </c>
      <c r="D75" s="52" t="s">
        <v>21</v>
      </c>
      <c r="E75" s="47" t="s">
        <v>14</v>
      </c>
      <c r="F75" s="47">
        <v>1</v>
      </c>
      <c r="G75" s="47" t="str">
        <f>_xlfn.XLOOKUP(E75,TbdeEPI[EPI],TbdeEPI[TIPO],"Produção",0)</f>
        <v>Produção</v>
      </c>
      <c r="H75" s="47" t="s">
        <v>108</v>
      </c>
      <c r="I75" s="47" t="s">
        <v>110</v>
      </c>
      <c r="J75" s="47"/>
      <c r="K75" s="47">
        <f>COUNTIF($I$2:I75,I75)</f>
        <v>32</v>
      </c>
      <c r="L75" s="47" t="str">
        <f>ControleProdução[[#This Row],[Recebido Por]]&amp;ControleProdução[[#This Row],[Qtd]]</f>
        <v>FELIPE32</v>
      </c>
    </row>
    <row r="76" spans="1:12" ht="20.100000000000001" customHeight="1" x14ac:dyDescent="0.25">
      <c r="A76" s="52">
        <v>45208</v>
      </c>
      <c r="B76" s="52" t="str">
        <f>UPPER(TEXT(ControleProdução[[#This Row],[Data]],"mmm"))</f>
        <v>OUT</v>
      </c>
      <c r="C76" s="47">
        <f>YEAR(ControleProdução[[#This Row],[Data]])</f>
        <v>2023</v>
      </c>
      <c r="D76" s="52" t="s">
        <v>21</v>
      </c>
      <c r="E76" s="47" t="s">
        <v>9</v>
      </c>
      <c r="F76" s="47">
        <v>1</v>
      </c>
      <c r="G76" s="47" t="str">
        <f>_xlfn.XLOOKUP(E76,TbdeEPI[EPI],TbdeEPI[TIPO],"Produção",0)</f>
        <v>EPI</v>
      </c>
      <c r="H76" s="47" t="s">
        <v>108</v>
      </c>
      <c r="I76" s="47" t="s">
        <v>153</v>
      </c>
      <c r="J76" s="47"/>
      <c r="K76" s="47">
        <f>COUNTIF($I$2:I76,I76)</f>
        <v>1</v>
      </c>
      <c r="L76" s="47" t="str">
        <f>ControleProdução[[#This Row],[Recebido Por]]&amp;ControleProdução[[#This Row],[Qtd]]</f>
        <v>CALEB1</v>
      </c>
    </row>
    <row r="77" spans="1:12" ht="20.100000000000001" customHeight="1" x14ac:dyDescent="0.25">
      <c r="A77" s="52">
        <v>45208</v>
      </c>
      <c r="B77" s="52" t="str">
        <f>UPPER(TEXT(ControleProdução[[#This Row],[Data]],"mmm"))</f>
        <v>OUT</v>
      </c>
      <c r="C77" s="47">
        <f>YEAR(ControleProdução[[#This Row],[Data]])</f>
        <v>2023</v>
      </c>
      <c r="D77" s="52" t="s">
        <v>21</v>
      </c>
      <c r="E77" s="47" t="s">
        <v>330</v>
      </c>
      <c r="F77" s="47">
        <v>1</v>
      </c>
      <c r="G77" s="47" t="str">
        <f>_xlfn.XLOOKUP(E77,TbdeEPI[EPI],TbdeEPI[TIPO],"Produção",0)</f>
        <v>EPI</v>
      </c>
      <c r="H77" s="47" t="s">
        <v>108</v>
      </c>
      <c r="I77" s="47" t="s">
        <v>153</v>
      </c>
      <c r="J77" s="47"/>
      <c r="K77" s="47">
        <f>COUNTIF($I$2:I77,I77)</f>
        <v>2</v>
      </c>
      <c r="L77" s="47" t="str">
        <f>ControleProdução[[#This Row],[Recebido Por]]&amp;ControleProdução[[#This Row],[Qtd]]</f>
        <v>CALEB2</v>
      </c>
    </row>
    <row r="78" spans="1:12" ht="20.100000000000001" customHeight="1" x14ac:dyDescent="0.25">
      <c r="A78" s="52">
        <v>45208</v>
      </c>
      <c r="B78" s="52" t="str">
        <f>UPPER(TEXT(ControleProdução[[#This Row],[Data]],"mmm"))</f>
        <v>OUT</v>
      </c>
      <c r="C78" s="47">
        <f>YEAR(ControleProdução[[#This Row],[Data]])</f>
        <v>2023</v>
      </c>
      <c r="D78" s="52" t="s">
        <v>21</v>
      </c>
      <c r="E78" s="47" t="s">
        <v>330</v>
      </c>
      <c r="F78" s="47">
        <v>1</v>
      </c>
      <c r="G78" s="47" t="str">
        <f>_xlfn.XLOOKUP(E78,TbdeEPI[EPI],TbdeEPI[TIPO],"Produção",0)</f>
        <v>EPI</v>
      </c>
      <c r="H78" s="47" t="s">
        <v>108</v>
      </c>
      <c r="I78" s="47" t="s">
        <v>155</v>
      </c>
      <c r="J78" s="47"/>
      <c r="K78" s="47">
        <f>COUNTIF($I$2:I78,I78)</f>
        <v>4</v>
      </c>
      <c r="L78" s="47" t="str">
        <f>ControleProdução[[#This Row],[Recebido Por]]&amp;ControleProdução[[#This Row],[Qtd]]</f>
        <v>ASNAN4</v>
      </c>
    </row>
    <row r="79" spans="1:12" ht="20.100000000000001" customHeight="1" x14ac:dyDescent="0.25">
      <c r="A79" s="52">
        <v>45208</v>
      </c>
      <c r="B79" s="52" t="str">
        <f>UPPER(TEXT(ControleProdução[[#This Row],[Data]],"mmm"))</f>
        <v>OUT</v>
      </c>
      <c r="C79" s="47">
        <f>YEAR(ControleProdução[[#This Row],[Data]])</f>
        <v>2023</v>
      </c>
      <c r="D79" s="52" t="s">
        <v>21</v>
      </c>
      <c r="E79" s="47" t="s">
        <v>27</v>
      </c>
      <c r="F79" s="47">
        <v>1</v>
      </c>
      <c r="G79" s="47" t="str">
        <f>_xlfn.XLOOKUP(E79,TbdeEPI[EPI],TbdeEPI[TIPO],"Produção",0)</f>
        <v>Produção</v>
      </c>
      <c r="H79" s="47" t="s">
        <v>108</v>
      </c>
      <c r="I79" s="47" t="s">
        <v>156</v>
      </c>
      <c r="J79" s="47"/>
      <c r="K79" s="47">
        <f>COUNTIF($I$2:I79,I79)</f>
        <v>1</v>
      </c>
      <c r="L79" s="47" t="str">
        <f>ControleProdução[[#This Row],[Recebido Por]]&amp;ControleProdução[[#This Row],[Qtd]]</f>
        <v>ALAIM1</v>
      </c>
    </row>
    <row r="80" spans="1:12" ht="20.100000000000001" customHeight="1" x14ac:dyDescent="0.25">
      <c r="A80" s="52">
        <v>45208</v>
      </c>
      <c r="B80" s="52" t="str">
        <f>UPPER(TEXT(ControleProdução[[#This Row],[Data]],"mmm"))</f>
        <v>OUT</v>
      </c>
      <c r="C80" s="47">
        <f>YEAR(ControleProdução[[#This Row],[Data]])</f>
        <v>2023</v>
      </c>
      <c r="D80" s="52" t="s">
        <v>21</v>
      </c>
      <c r="E80" s="47" t="s">
        <v>28</v>
      </c>
      <c r="F80" s="47">
        <v>1</v>
      </c>
      <c r="G80" s="47" t="str">
        <f>_xlfn.XLOOKUP(E80,TbdeEPI[EPI],TbdeEPI[TIPO],"Produção",0)</f>
        <v>Produção</v>
      </c>
      <c r="H80" s="47" t="s">
        <v>108</v>
      </c>
      <c r="I80" s="47" t="s">
        <v>156</v>
      </c>
      <c r="J80" s="47"/>
      <c r="K80" s="47">
        <f>COUNTIF($I$2:I80,I80)</f>
        <v>2</v>
      </c>
      <c r="L80" s="47" t="str">
        <f>ControleProdução[[#This Row],[Recebido Por]]&amp;ControleProdução[[#This Row],[Qtd]]</f>
        <v>ALAIM2</v>
      </c>
    </row>
    <row r="81" spans="1:12" ht="20.100000000000001" customHeight="1" x14ac:dyDescent="0.25">
      <c r="A81" s="52">
        <v>45208</v>
      </c>
      <c r="B81" s="52" t="str">
        <f>UPPER(TEXT(ControleProdução[[#This Row],[Data]],"mmm"))</f>
        <v>OUT</v>
      </c>
      <c r="C81" s="47">
        <f>YEAR(ControleProdução[[#This Row],[Data]])</f>
        <v>2023</v>
      </c>
      <c r="D81" s="52" t="s">
        <v>20</v>
      </c>
      <c r="E81" s="47" t="s">
        <v>387</v>
      </c>
      <c r="F81" s="47">
        <v>6</v>
      </c>
      <c r="G81" s="47" t="str">
        <f>_xlfn.XLOOKUP(E81,TbdeEPI[EPI],TbdeEPI[TIPO],"Produção",0)</f>
        <v>Produção</v>
      </c>
      <c r="H81" s="47" t="s">
        <v>150</v>
      </c>
      <c r="I81" s="47" t="s">
        <v>108</v>
      </c>
      <c r="J81" s="47"/>
      <c r="K81" s="47">
        <f>COUNTIF($I$2:I81,I81)</f>
        <v>12</v>
      </c>
      <c r="L81" s="47" t="str">
        <f>ControleProdução[[#This Row],[Recebido Por]]&amp;ControleProdução[[#This Row],[Qtd]]</f>
        <v>RHUAN12</v>
      </c>
    </row>
    <row r="82" spans="1:12" ht="20.100000000000001" customHeight="1" x14ac:dyDescent="0.25">
      <c r="A82" s="52">
        <v>45208</v>
      </c>
      <c r="B82" s="52" t="str">
        <f>UPPER(TEXT(ControleProdução[[#This Row],[Data]],"mmm"))</f>
        <v>OUT</v>
      </c>
      <c r="C82" s="47">
        <f>YEAR(ControleProdução[[#This Row],[Data]])</f>
        <v>2023</v>
      </c>
      <c r="D82" s="52" t="s">
        <v>21</v>
      </c>
      <c r="E82" s="47" t="s">
        <v>95</v>
      </c>
      <c r="F82" s="47">
        <v>4</v>
      </c>
      <c r="G82" s="47" t="str">
        <f>_xlfn.XLOOKUP(E82,TbdeEPI[EPI],TbdeEPI[TIPO],"Produção",0)</f>
        <v>Produção</v>
      </c>
      <c r="H82" s="47" t="s">
        <v>108</v>
      </c>
      <c r="I82" s="47" t="s">
        <v>107</v>
      </c>
      <c r="J82" s="47"/>
      <c r="K82" s="47">
        <f>COUNTIF($I$2:I82,I82)</f>
        <v>6</v>
      </c>
      <c r="L82" s="47" t="str">
        <f>ControleProdução[[#This Row],[Recebido Por]]&amp;ControleProdução[[#This Row],[Qtd]]</f>
        <v>ALAN6</v>
      </c>
    </row>
    <row r="83" spans="1:12" ht="20.100000000000001" customHeight="1" x14ac:dyDescent="0.25">
      <c r="A83" s="52">
        <v>45208</v>
      </c>
      <c r="B83" s="52" t="str">
        <f>UPPER(TEXT(ControleProdução[[#This Row],[Data]],"mmm"))</f>
        <v>OUT</v>
      </c>
      <c r="C83" s="47">
        <f>YEAR(ControleProdução[[#This Row],[Data]])</f>
        <v>2023</v>
      </c>
      <c r="D83" s="52" t="s">
        <v>21</v>
      </c>
      <c r="E83" s="47" t="s">
        <v>352</v>
      </c>
      <c r="F83" s="47">
        <v>1</v>
      </c>
      <c r="G83" s="47" t="str">
        <f>_xlfn.XLOOKUP(E83,TbdeEPI[EPI],TbdeEPI[TIPO],"Produção",0)</f>
        <v>Produção</v>
      </c>
      <c r="H83" s="47" t="s">
        <v>108</v>
      </c>
      <c r="I83" s="47" t="s">
        <v>154</v>
      </c>
      <c r="J83" s="47"/>
      <c r="K83" s="47">
        <f>COUNTIF($I$2:I83,I83)</f>
        <v>1</v>
      </c>
      <c r="L83" s="47" t="str">
        <f>ControleProdução[[#This Row],[Recebido Por]]&amp;ControleProdução[[#This Row],[Qtd]]</f>
        <v>CINTHIA1</v>
      </c>
    </row>
    <row r="84" spans="1:12" ht="20.100000000000001" customHeight="1" x14ac:dyDescent="0.25">
      <c r="A84" s="52">
        <v>45209</v>
      </c>
      <c r="B84" s="52" t="str">
        <f>UPPER(TEXT(ControleProdução[[#This Row],[Data]],"mmm"))</f>
        <v>OUT</v>
      </c>
      <c r="C84" s="47">
        <f>YEAR(ControleProdução[[#This Row],[Data]])</f>
        <v>2023</v>
      </c>
      <c r="D84" s="52" t="s">
        <v>21</v>
      </c>
      <c r="E84" s="47" t="s">
        <v>74</v>
      </c>
      <c r="F84" s="47">
        <v>10</v>
      </c>
      <c r="G84" s="47" t="str">
        <f>_xlfn.XLOOKUP(E84,TbdeEPI[EPI],TbdeEPI[TIPO],"Produção",0)</f>
        <v>Produção</v>
      </c>
      <c r="H84" s="47" t="s">
        <v>108</v>
      </c>
      <c r="I84" s="47" t="s">
        <v>110</v>
      </c>
      <c r="J84" s="47"/>
      <c r="K84" s="47">
        <f>COUNTIF($I$2:I84,I84)</f>
        <v>33</v>
      </c>
      <c r="L84" s="47" t="str">
        <f>ControleProdução[[#This Row],[Recebido Por]]&amp;ControleProdução[[#This Row],[Qtd]]</f>
        <v>FELIPE33</v>
      </c>
    </row>
    <row r="85" spans="1:12" ht="20.100000000000001" customHeight="1" x14ac:dyDescent="0.25">
      <c r="A85" s="52">
        <v>45209</v>
      </c>
      <c r="B85" s="52" t="str">
        <f>UPPER(TEXT(ControleProdução[[#This Row],[Data]],"mmm"))</f>
        <v>OUT</v>
      </c>
      <c r="C85" s="47">
        <f>YEAR(ControleProdução[[#This Row],[Data]])</f>
        <v>2023</v>
      </c>
      <c r="D85" s="52" t="s">
        <v>21</v>
      </c>
      <c r="E85" s="47" t="s">
        <v>3</v>
      </c>
      <c r="F85" s="47">
        <v>1</v>
      </c>
      <c r="G85" s="47" t="str">
        <f>_xlfn.XLOOKUP(E85,TbdeEPI[EPI],TbdeEPI[TIPO],"Produção",0)</f>
        <v>Produção</v>
      </c>
      <c r="H85" s="47" t="s">
        <v>108</v>
      </c>
      <c r="I85" s="47" t="s">
        <v>110</v>
      </c>
      <c r="J85" s="47"/>
      <c r="K85" s="47">
        <f>COUNTIF($I$2:I85,I85)</f>
        <v>34</v>
      </c>
      <c r="L85" s="47" t="str">
        <f>ControleProdução[[#This Row],[Recebido Por]]&amp;ControleProdução[[#This Row],[Qtd]]</f>
        <v>FELIPE34</v>
      </c>
    </row>
    <row r="86" spans="1:12" ht="20.100000000000001" customHeight="1" x14ac:dyDescent="0.25">
      <c r="A86" s="52">
        <v>45209</v>
      </c>
      <c r="B86" s="52" t="str">
        <f>UPPER(TEXT(ControleProdução[[#This Row],[Data]],"mmm"))</f>
        <v>OUT</v>
      </c>
      <c r="C86" s="47">
        <f>YEAR(ControleProdução[[#This Row],[Data]])</f>
        <v>2023</v>
      </c>
      <c r="D86" s="52" t="s">
        <v>21</v>
      </c>
      <c r="E86" s="47" t="s">
        <v>0</v>
      </c>
      <c r="F86" s="47">
        <v>2</v>
      </c>
      <c r="G86" s="47" t="str">
        <f>_xlfn.XLOOKUP(E86,TbdeEPI[EPI],TbdeEPI[TIPO],"Produção",0)</f>
        <v>Produção</v>
      </c>
      <c r="H86" s="47" t="s">
        <v>108</v>
      </c>
      <c r="I86" s="47" t="s">
        <v>110</v>
      </c>
      <c r="J86" s="47"/>
      <c r="K86" s="47">
        <f>COUNTIF($I$2:I86,I86)</f>
        <v>35</v>
      </c>
      <c r="L86" s="47" t="str">
        <f>ControleProdução[[#This Row],[Recebido Por]]&amp;ControleProdução[[#This Row],[Qtd]]</f>
        <v>FELIPE35</v>
      </c>
    </row>
    <row r="87" spans="1:12" ht="20.100000000000001" customHeight="1" x14ac:dyDescent="0.25">
      <c r="A87" s="52">
        <v>45209</v>
      </c>
      <c r="B87" s="52" t="str">
        <f>UPPER(TEXT(ControleProdução[[#This Row],[Data]],"mmm"))</f>
        <v>OUT</v>
      </c>
      <c r="C87" s="47">
        <f>YEAR(ControleProdução[[#This Row],[Data]])</f>
        <v>2023</v>
      </c>
      <c r="D87" s="52" t="s">
        <v>21</v>
      </c>
      <c r="E87" s="47" t="s">
        <v>95</v>
      </c>
      <c r="F87" s="47">
        <v>3</v>
      </c>
      <c r="G87" s="47" t="str">
        <f>_xlfn.XLOOKUP(E87,TbdeEPI[EPI],TbdeEPI[TIPO],"Produção",0)</f>
        <v>Produção</v>
      </c>
      <c r="H87" s="47" t="s">
        <v>108</v>
      </c>
      <c r="I87" s="47" t="s">
        <v>107</v>
      </c>
      <c r="J87" s="47"/>
      <c r="K87" s="47">
        <f>COUNTIF($I$2:I87,I87)</f>
        <v>7</v>
      </c>
      <c r="L87" s="47" t="str">
        <f>ControleProdução[[#This Row],[Recebido Por]]&amp;ControleProdução[[#This Row],[Qtd]]</f>
        <v>ALAN7</v>
      </c>
    </row>
    <row r="88" spans="1:12" ht="20.100000000000001" customHeight="1" x14ac:dyDescent="0.25">
      <c r="A88" s="52">
        <v>45210</v>
      </c>
      <c r="B88" s="52" t="str">
        <f>UPPER(TEXT(ControleProdução[[#This Row],[Data]],"mmm"))</f>
        <v>OUT</v>
      </c>
      <c r="C88" s="47">
        <f>YEAR(ControleProdução[[#This Row],[Data]])</f>
        <v>2023</v>
      </c>
      <c r="D88" s="52" t="s">
        <v>21</v>
      </c>
      <c r="E88" s="47" t="s">
        <v>330</v>
      </c>
      <c r="F88" s="47">
        <v>1</v>
      </c>
      <c r="G88" s="47" t="str">
        <f>_xlfn.XLOOKUP(E88,TbdeEPI[EPI],TbdeEPI[TIPO],"Produção",0)</f>
        <v>EPI</v>
      </c>
      <c r="H88" s="47" t="s">
        <v>108</v>
      </c>
      <c r="I88" s="47" t="s">
        <v>157</v>
      </c>
      <c r="J88" s="47"/>
      <c r="K88" s="47">
        <f>COUNTIF($I$2:I88,I88)</f>
        <v>1</v>
      </c>
      <c r="L88" s="47" t="str">
        <f>ControleProdução[[#This Row],[Recebido Por]]&amp;ControleProdução[[#This Row],[Qtd]]</f>
        <v>MATHEUS LUCAS1</v>
      </c>
    </row>
    <row r="89" spans="1:12" ht="20.100000000000001" customHeight="1" x14ac:dyDescent="0.25">
      <c r="A89" s="52">
        <v>45210</v>
      </c>
      <c r="B89" s="52" t="str">
        <f>UPPER(TEXT(ControleProdução[[#This Row],[Data]],"mmm"))</f>
        <v>OUT</v>
      </c>
      <c r="C89" s="47">
        <f>YEAR(ControleProdução[[#This Row],[Data]])</f>
        <v>2023</v>
      </c>
      <c r="D89" s="52" t="s">
        <v>21</v>
      </c>
      <c r="E89" s="47" t="s">
        <v>9</v>
      </c>
      <c r="F89" s="47">
        <v>1</v>
      </c>
      <c r="G89" s="47" t="str">
        <f>_xlfn.XLOOKUP(E89,TbdeEPI[EPI],TbdeEPI[TIPO],"Produção",0)</f>
        <v>EPI</v>
      </c>
      <c r="H89" s="47" t="s">
        <v>108</v>
      </c>
      <c r="I89" s="47" t="s">
        <v>134</v>
      </c>
      <c r="J89" s="47"/>
      <c r="K89" s="47">
        <f>COUNTIF($I$2:I89,I89)</f>
        <v>4</v>
      </c>
      <c r="L89" s="47" t="str">
        <f>ControleProdução[[#This Row],[Recebido Por]]&amp;ControleProdução[[#This Row],[Qtd]]</f>
        <v>MANUA4</v>
      </c>
    </row>
    <row r="90" spans="1:12" ht="20.100000000000001" customHeight="1" x14ac:dyDescent="0.25">
      <c r="A90" s="52">
        <v>45210</v>
      </c>
      <c r="B90" s="52" t="str">
        <f>UPPER(TEXT(ControleProdução[[#This Row],[Data]],"mmm"))</f>
        <v>OUT</v>
      </c>
      <c r="C90" s="47">
        <f>YEAR(ControleProdução[[#This Row],[Data]])</f>
        <v>2023</v>
      </c>
      <c r="D90" s="52" t="s">
        <v>20</v>
      </c>
      <c r="E90" s="47" t="s">
        <v>27</v>
      </c>
      <c r="F90" s="47">
        <v>100</v>
      </c>
      <c r="G90" s="47" t="str">
        <f>_xlfn.XLOOKUP(E90,TbdeEPI[EPI],TbdeEPI[TIPO],"Produção",0)</f>
        <v>Produção</v>
      </c>
      <c r="H90" s="47" t="s">
        <v>149</v>
      </c>
      <c r="I90" s="47" t="s">
        <v>108</v>
      </c>
      <c r="J90" s="47"/>
      <c r="K90" s="47">
        <f>COUNTIF($I$2:I90,I90)</f>
        <v>13</v>
      </c>
      <c r="L90" s="47" t="str">
        <f>ControleProdução[[#This Row],[Recebido Por]]&amp;ControleProdução[[#This Row],[Qtd]]</f>
        <v>RHUAN13</v>
      </c>
    </row>
    <row r="91" spans="1:12" ht="20.100000000000001" customHeight="1" x14ac:dyDescent="0.25">
      <c r="A91" s="52">
        <v>45210</v>
      </c>
      <c r="B91" s="52" t="str">
        <f>UPPER(TEXT(ControleProdução[[#This Row],[Data]],"mmm"))</f>
        <v>OUT</v>
      </c>
      <c r="C91" s="47">
        <f>YEAR(ControleProdução[[#This Row],[Data]])</f>
        <v>2023</v>
      </c>
      <c r="D91" s="52" t="s">
        <v>20</v>
      </c>
      <c r="E91" s="47" t="s">
        <v>158</v>
      </c>
      <c r="F91" s="47">
        <v>3</v>
      </c>
      <c r="G91" s="47" t="str">
        <f>_xlfn.XLOOKUP(E91,TbdeEPI[EPI],TbdeEPI[TIPO],"Produção",0)</f>
        <v>Produção</v>
      </c>
      <c r="H91" s="47" t="s">
        <v>149</v>
      </c>
      <c r="I91" s="47" t="s">
        <v>108</v>
      </c>
      <c r="J91" s="47"/>
      <c r="K91" s="47">
        <f>COUNTIF($I$2:I91,I91)</f>
        <v>14</v>
      </c>
      <c r="L91" s="47" t="str">
        <f>ControleProdução[[#This Row],[Recebido Por]]&amp;ControleProdução[[#This Row],[Qtd]]</f>
        <v>RHUAN14</v>
      </c>
    </row>
    <row r="92" spans="1:12" ht="20.100000000000001" customHeight="1" x14ac:dyDescent="0.25">
      <c r="A92" s="52">
        <v>45210</v>
      </c>
      <c r="B92" s="52" t="str">
        <f>UPPER(TEXT(ControleProdução[[#This Row],[Data]],"mmm"))</f>
        <v>OUT</v>
      </c>
      <c r="C92" s="47">
        <f>YEAR(ControleProdução[[#This Row],[Data]])</f>
        <v>2023</v>
      </c>
      <c r="D92" s="52" t="s">
        <v>20</v>
      </c>
      <c r="E92" s="47" t="s">
        <v>159</v>
      </c>
      <c r="F92" s="47">
        <v>6</v>
      </c>
      <c r="G92" s="47" t="str">
        <f>_xlfn.XLOOKUP(E92,TbdeEPI[EPI],TbdeEPI[TIPO],"Produção",0)</f>
        <v>Produção</v>
      </c>
      <c r="H92" s="47" t="s">
        <v>149</v>
      </c>
      <c r="I92" s="47" t="s">
        <v>108</v>
      </c>
      <c r="J92" s="47"/>
      <c r="K92" s="47">
        <f>COUNTIF($I$2:I92,I92)</f>
        <v>15</v>
      </c>
      <c r="L92" s="47" t="str">
        <f>ControleProdução[[#This Row],[Recebido Por]]&amp;ControleProdução[[#This Row],[Qtd]]</f>
        <v>RHUAN15</v>
      </c>
    </row>
    <row r="93" spans="1:12" ht="20.100000000000001" customHeight="1" x14ac:dyDescent="0.25">
      <c r="A93" s="52">
        <v>45210</v>
      </c>
      <c r="B93" s="52" t="str">
        <f>UPPER(TEXT(ControleProdução[[#This Row],[Data]],"mmm"))</f>
        <v>OUT</v>
      </c>
      <c r="C93" s="47">
        <f>YEAR(ControleProdução[[#This Row],[Data]])</f>
        <v>2023</v>
      </c>
      <c r="D93" s="52" t="s">
        <v>20</v>
      </c>
      <c r="E93" s="47" t="s">
        <v>160</v>
      </c>
      <c r="F93" s="47">
        <v>8</v>
      </c>
      <c r="G93" s="47" t="str">
        <f>_xlfn.XLOOKUP(E93,TbdeEPI[EPI],TbdeEPI[TIPO],"Produção",0)</f>
        <v>Produção</v>
      </c>
      <c r="H93" s="47" t="s">
        <v>149</v>
      </c>
      <c r="I93" s="47" t="s">
        <v>108</v>
      </c>
      <c r="J93" s="47"/>
      <c r="K93" s="47">
        <f>COUNTIF($I$2:I93,I93)</f>
        <v>16</v>
      </c>
      <c r="L93" s="47" t="str">
        <f>ControleProdução[[#This Row],[Recebido Por]]&amp;ControleProdução[[#This Row],[Qtd]]</f>
        <v>RHUAN16</v>
      </c>
    </row>
    <row r="94" spans="1:12" ht="20.100000000000001" customHeight="1" x14ac:dyDescent="0.25">
      <c r="A94" s="52">
        <v>45210</v>
      </c>
      <c r="B94" s="52" t="str">
        <f>UPPER(TEXT(ControleProdução[[#This Row],[Data]],"mmm"))</f>
        <v>OUT</v>
      </c>
      <c r="C94" s="47">
        <f>YEAR(ControleProdução[[#This Row],[Data]])</f>
        <v>2023</v>
      </c>
      <c r="D94" s="52" t="s">
        <v>20</v>
      </c>
      <c r="E94" s="47" t="s">
        <v>161</v>
      </c>
      <c r="F94" s="47">
        <v>1</v>
      </c>
      <c r="G94" s="47" t="str">
        <f>_xlfn.XLOOKUP(E94,TbdeEPI[EPI],TbdeEPI[TIPO],"Produção",0)</f>
        <v>Produção</v>
      </c>
      <c r="H94" s="47" t="s">
        <v>149</v>
      </c>
      <c r="I94" s="47" t="s">
        <v>108</v>
      </c>
      <c r="J94" s="47"/>
      <c r="K94" s="47">
        <f>COUNTIF($I$2:I94,I94)</f>
        <v>17</v>
      </c>
      <c r="L94" s="47" t="str">
        <f>ControleProdução[[#This Row],[Recebido Por]]&amp;ControleProdução[[#This Row],[Qtd]]</f>
        <v>RHUAN17</v>
      </c>
    </row>
    <row r="95" spans="1:12" ht="20.100000000000001" customHeight="1" x14ac:dyDescent="0.25">
      <c r="A95" s="52">
        <v>45210</v>
      </c>
      <c r="B95" s="52" t="str">
        <f>UPPER(TEXT(ControleProdução[[#This Row],[Data]],"mmm"))</f>
        <v>OUT</v>
      </c>
      <c r="C95" s="47">
        <f>YEAR(ControleProdução[[#This Row],[Data]])</f>
        <v>2023</v>
      </c>
      <c r="D95" s="52" t="s">
        <v>20</v>
      </c>
      <c r="E95" s="47" t="s">
        <v>165</v>
      </c>
      <c r="F95" s="47">
        <v>12</v>
      </c>
      <c r="G95" s="47" t="str">
        <f>_xlfn.XLOOKUP(E95,TbdeEPI[EPI],TbdeEPI[TIPO],"Produção",0)</f>
        <v>Produção</v>
      </c>
      <c r="H95" s="47" t="s">
        <v>149</v>
      </c>
      <c r="I95" s="47" t="s">
        <v>108</v>
      </c>
      <c r="J95" s="47"/>
      <c r="K95" s="47">
        <f>COUNTIF($I$2:I95,I95)</f>
        <v>18</v>
      </c>
      <c r="L95" s="47" t="str">
        <f>ControleProdução[[#This Row],[Recebido Por]]&amp;ControleProdução[[#This Row],[Qtd]]</f>
        <v>RHUAN18</v>
      </c>
    </row>
    <row r="96" spans="1:12" ht="20.100000000000001" customHeight="1" x14ac:dyDescent="0.25">
      <c r="A96" s="52">
        <v>45210</v>
      </c>
      <c r="B96" s="52" t="str">
        <f>UPPER(TEXT(ControleProdução[[#This Row],[Data]],"mmm"))</f>
        <v>OUT</v>
      </c>
      <c r="C96" s="47">
        <f>YEAR(ControleProdução[[#This Row],[Data]])</f>
        <v>2023</v>
      </c>
      <c r="D96" s="52" t="s">
        <v>20</v>
      </c>
      <c r="E96" s="47" t="s">
        <v>163</v>
      </c>
      <c r="F96" s="47">
        <v>12</v>
      </c>
      <c r="G96" s="47" t="str">
        <f>_xlfn.XLOOKUP(E96,TbdeEPI[EPI],TbdeEPI[TIPO],"Produção",0)</f>
        <v>Produção</v>
      </c>
      <c r="H96" s="47" t="s">
        <v>149</v>
      </c>
      <c r="I96" s="47" t="s">
        <v>108</v>
      </c>
      <c r="J96" s="47"/>
      <c r="K96" s="47">
        <f>COUNTIF($I$2:I96,I96)</f>
        <v>19</v>
      </c>
      <c r="L96" s="47" t="str">
        <f>ControleProdução[[#This Row],[Recebido Por]]&amp;ControleProdução[[#This Row],[Qtd]]</f>
        <v>RHUAN19</v>
      </c>
    </row>
    <row r="97" spans="1:12" ht="20.100000000000001" customHeight="1" x14ac:dyDescent="0.25">
      <c r="A97" s="52">
        <v>45210</v>
      </c>
      <c r="B97" s="52" t="str">
        <f>UPPER(TEXT(ControleProdução[[#This Row],[Data]],"mmm"))</f>
        <v>OUT</v>
      </c>
      <c r="C97" s="47">
        <f>YEAR(ControleProdução[[#This Row],[Data]])</f>
        <v>2023</v>
      </c>
      <c r="D97" s="52" t="s">
        <v>20</v>
      </c>
      <c r="E97" s="47" t="s">
        <v>164</v>
      </c>
      <c r="F97" s="47">
        <v>12</v>
      </c>
      <c r="G97" s="47" t="str">
        <f>_xlfn.XLOOKUP(E97,TbdeEPI[EPI],TbdeEPI[TIPO],"Produção",0)</f>
        <v>Produção</v>
      </c>
      <c r="H97" s="47" t="s">
        <v>149</v>
      </c>
      <c r="I97" s="47" t="s">
        <v>108</v>
      </c>
      <c r="J97" s="47"/>
      <c r="K97" s="47">
        <f>COUNTIF($I$2:I97,I97)</f>
        <v>20</v>
      </c>
      <c r="L97" s="47" t="str">
        <f>ControleProdução[[#This Row],[Recebido Por]]&amp;ControleProdução[[#This Row],[Qtd]]</f>
        <v>RHUAN20</v>
      </c>
    </row>
    <row r="98" spans="1:12" ht="20.100000000000001" customHeight="1" x14ac:dyDescent="0.25">
      <c r="A98" s="52">
        <v>45210</v>
      </c>
      <c r="B98" s="52" t="str">
        <f>UPPER(TEXT(ControleProdução[[#This Row],[Data]],"mmm"))</f>
        <v>OUT</v>
      </c>
      <c r="C98" s="47">
        <f>YEAR(ControleProdução[[#This Row],[Data]])</f>
        <v>2023</v>
      </c>
      <c r="D98" s="52" t="s">
        <v>20</v>
      </c>
      <c r="E98" s="47" t="s">
        <v>166</v>
      </c>
      <c r="F98" s="47">
        <f>2000/1000</f>
        <v>2</v>
      </c>
      <c r="G98" s="47" t="str">
        <f>_xlfn.XLOOKUP(E98,TbdeEPI[EPI],TbdeEPI[TIPO],"Produção",0)</f>
        <v>Produção</v>
      </c>
      <c r="H98" s="47" t="s">
        <v>149</v>
      </c>
      <c r="I98" s="47" t="s">
        <v>108</v>
      </c>
      <c r="J98" s="47"/>
      <c r="K98" s="47">
        <f>COUNTIF($I$2:I98,I98)</f>
        <v>21</v>
      </c>
      <c r="L98" s="47" t="str">
        <f>ControleProdução[[#This Row],[Recebido Por]]&amp;ControleProdução[[#This Row],[Qtd]]</f>
        <v>RHUAN21</v>
      </c>
    </row>
    <row r="99" spans="1:12" ht="20.100000000000001" customHeight="1" x14ac:dyDescent="0.25">
      <c r="A99" s="52">
        <v>45210</v>
      </c>
      <c r="B99" s="52" t="str">
        <f>UPPER(TEXT(ControleProdução[[#This Row],[Data]],"mmm"))</f>
        <v>OUT</v>
      </c>
      <c r="C99" s="47">
        <f>YEAR(ControleProdução[[#This Row],[Data]])</f>
        <v>2023</v>
      </c>
      <c r="D99" s="52" t="s">
        <v>20</v>
      </c>
      <c r="E99" s="47" t="s">
        <v>307</v>
      </c>
      <c r="F99" s="47">
        <v>1</v>
      </c>
      <c r="G99" s="47" t="str">
        <f>_xlfn.XLOOKUP(E99,TbdeEPI[EPI],TbdeEPI[TIPO],"Produção",0)</f>
        <v>Produção</v>
      </c>
      <c r="H99" s="47" t="s">
        <v>149</v>
      </c>
      <c r="I99" s="47" t="s">
        <v>108</v>
      </c>
      <c r="J99" s="47"/>
      <c r="K99" s="47">
        <f>COUNTIF($I$2:I99,I99)</f>
        <v>22</v>
      </c>
      <c r="L99" s="47" t="str">
        <f>ControleProdução[[#This Row],[Recebido Por]]&amp;ControleProdução[[#This Row],[Qtd]]</f>
        <v>RHUAN22</v>
      </c>
    </row>
    <row r="100" spans="1:12" ht="20.100000000000001" customHeight="1" x14ac:dyDescent="0.25">
      <c r="A100" s="52">
        <v>45210</v>
      </c>
      <c r="B100" s="52" t="str">
        <f>UPPER(TEXT(ControleProdução[[#This Row],[Data]],"mmm"))</f>
        <v>OUT</v>
      </c>
      <c r="C100" s="47">
        <f>YEAR(ControleProdução[[#This Row],[Data]])</f>
        <v>2023</v>
      </c>
      <c r="D100" s="52" t="s">
        <v>20</v>
      </c>
      <c r="E100" s="47" t="s">
        <v>306</v>
      </c>
      <c r="F100" s="47">
        <v>1</v>
      </c>
      <c r="G100" s="47" t="str">
        <f>_xlfn.XLOOKUP(E100,TbdeEPI[EPI],TbdeEPI[TIPO],"Produção",0)</f>
        <v>Produção</v>
      </c>
      <c r="H100" s="47" t="s">
        <v>149</v>
      </c>
      <c r="I100" s="47" t="s">
        <v>108</v>
      </c>
      <c r="J100" s="47"/>
      <c r="K100" s="47">
        <f>COUNTIF($I$2:I100,I100)</f>
        <v>23</v>
      </c>
      <c r="L100" s="47" t="str">
        <f>ControleProdução[[#This Row],[Recebido Por]]&amp;ControleProdução[[#This Row],[Qtd]]</f>
        <v>RHUAN23</v>
      </c>
    </row>
    <row r="101" spans="1:12" ht="20.100000000000001" customHeight="1" x14ac:dyDescent="0.25">
      <c r="A101" s="52">
        <v>45210</v>
      </c>
      <c r="B101" s="52" t="str">
        <f>UPPER(TEXT(ControleProdução[[#This Row],[Data]],"mmm"))</f>
        <v>OUT</v>
      </c>
      <c r="C101" s="47">
        <f>YEAR(ControleProdução[[#This Row],[Data]])</f>
        <v>2023</v>
      </c>
      <c r="D101" s="52" t="s">
        <v>20</v>
      </c>
      <c r="E101" s="47" t="s">
        <v>169</v>
      </c>
      <c r="F101" s="47">
        <v>759</v>
      </c>
      <c r="G101" s="47" t="str">
        <f>_xlfn.XLOOKUP(E101,TbdeEPI[EPI],TbdeEPI[TIPO],"Produção",0)</f>
        <v>Produção</v>
      </c>
      <c r="H101" s="47" t="s">
        <v>149</v>
      </c>
      <c r="I101" s="47" t="s">
        <v>108</v>
      </c>
      <c r="J101" s="47"/>
      <c r="K101" s="47">
        <f>COUNTIF($I$2:I101,I101)</f>
        <v>24</v>
      </c>
      <c r="L101" s="47" t="str">
        <f>ControleProdução[[#This Row],[Recebido Por]]&amp;ControleProdução[[#This Row],[Qtd]]</f>
        <v>RHUAN24</v>
      </c>
    </row>
    <row r="102" spans="1:12" ht="20.100000000000001" customHeight="1" x14ac:dyDescent="0.25">
      <c r="A102" s="52">
        <v>45210</v>
      </c>
      <c r="B102" s="52" t="str">
        <f>UPPER(TEXT(ControleProdução[[#This Row],[Data]],"mmm"))</f>
        <v>OUT</v>
      </c>
      <c r="C102" s="47">
        <f>YEAR(ControleProdução[[#This Row],[Data]])</f>
        <v>2023</v>
      </c>
      <c r="D102" s="52" t="s">
        <v>21</v>
      </c>
      <c r="E102" s="47" t="s">
        <v>0</v>
      </c>
      <c r="F102" s="47">
        <v>2</v>
      </c>
      <c r="G102" s="47" t="str">
        <f>_xlfn.XLOOKUP(E102,TbdeEPI[EPI],TbdeEPI[TIPO],"Produção",0)</f>
        <v>Produção</v>
      </c>
      <c r="H102" s="47" t="s">
        <v>108</v>
      </c>
      <c r="I102" s="47" t="s">
        <v>140</v>
      </c>
      <c r="J102" s="47"/>
      <c r="K102" s="47">
        <f>COUNTIF($I$2:I102,I102)</f>
        <v>2</v>
      </c>
      <c r="L102" s="47" t="str">
        <f>ControleProdução[[#This Row],[Recebido Por]]&amp;ControleProdução[[#This Row],[Qtd]]</f>
        <v>ARTHUR2</v>
      </c>
    </row>
    <row r="103" spans="1:12" ht="20.100000000000001" customHeight="1" x14ac:dyDescent="0.25">
      <c r="A103" s="52">
        <v>45210</v>
      </c>
      <c r="B103" s="52" t="str">
        <f>UPPER(TEXT(ControleProdução[[#This Row],[Data]],"mmm"))</f>
        <v>OUT</v>
      </c>
      <c r="C103" s="47">
        <f>YEAR(ControleProdução[[#This Row],[Data]])</f>
        <v>2023</v>
      </c>
      <c r="D103" s="52" t="s">
        <v>21</v>
      </c>
      <c r="E103" s="47" t="s">
        <v>166</v>
      </c>
      <c r="F103" s="47">
        <f>2000/1000</f>
        <v>2</v>
      </c>
      <c r="G103" s="47" t="str">
        <f>_xlfn.XLOOKUP(E103,TbdeEPI[EPI],TbdeEPI[TIPO],"Produção",0)</f>
        <v>Produção</v>
      </c>
      <c r="H103" s="47" t="s">
        <v>108</v>
      </c>
      <c r="I103" s="47" t="s">
        <v>170</v>
      </c>
      <c r="J103" s="47"/>
      <c r="K103" s="47">
        <f>COUNTIF($I$2:I103,I103)</f>
        <v>2</v>
      </c>
      <c r="L103" s="47" t="str">
        <f>ControleProdução[[#This Row],[Recebido Por]]&amp;ControleProdução[[#This Row],[Qtd]]</f>
        <v>ALEXANDRE2</v>
      </c>
    </row>
    <row r="104" spans="1:12" ht="20.100000000000001" customHeight="1" x14ac:dyDescent="0.25">
      <c r="A104" s="52">
        <v>45210</v>
      </c>
      <c r="B104" s="52" t="str">
        <f>UPPER(TEXT(ControleProdução[[#This Row],[Data]],"mmm"))</f>
        <v>OUT</v>
      </c>
      <c r="C104" s="47">
        <f>YEAR(ControleProdução[[#This Row],[Data]])</f>
        <v>2023</v>
      </c>
      <c r="D104" s="52" t="s">
        <v>21</v>
      </c>
      <c r="E104" s="47" t="s">
        <v>169</v>
      </c>
      <c r="F104" s="47">
        <v>2</v>
      </c>
      <c r="G104" s="47" t="str">
        <f>_xlfn.XLOOKUP(E104,TbdeEPI[EPI],TbdeEPI[TIPO],"Produção",0)</f>
        <v>Produção</v>
      </c>
      <c r="H104" s="47" t="s">
        <v>108</v>
      </c>
      <c r="I104" s="47" t="s">
        <v>149</v>
      </c>
      <c r="J104" s="47"/>
      <c r="K104" s="47">
        <f>COUNTIF($I$2:I104,I104)</f>
        <v>2</v>
      </c>
      <c r="L104" s="47" t="str">
        <f>ControleProdução[[#This Row],[Recebido Por]]&amp;ControleProdução[[#This Row],[Qtd]]</f>
        <v>RAFAEL2</v>
      </c>
    </row>
    <row r="105" spans="1:12" ht="20.100000000000001" customHeight="1" x14ac:dyDescent="0.25">
      <c r="A105" s="52">
        <v>45210</v>
      </c>
      <c r="B105" s="52" t="str">
        <f>UPPER(TEXT(ControleProdução[[#This Row],[Data]],"mmm"))</f>
        <v>OUT</v>
      </c>
      <c r="C105" s="47">
        <f>YEAR(ControleProdução[[#This Row],[Data]])</f>
        <v>2023</v>
      </c>
      <c r="D105" s="52" t="s">
        <v>21</v>
      </c>
      <c r="E105" s="47" t="s">
        <v>33</v>
      </c>
      <c r="F105" s="47">
        <v>1</v>
      </c>
      <c r="G105" s="47" t="str">
        <f>_xlfn.XLOOKUP(E105,TbdeEPI[EPI],TbdeEPI[TIPO],"Produção",0)</f>
        <v>Produção</v>
      </c>
      <c r="H105" s="47" t="s">
        <v>150</v>
      </c>
      <c r="I105" s="47" t="s">
        <v>170</v>
      </c>
      <c r="J105" s="47"/>
      <c r="K105" s="47">
        <f>COUNTIF($I$2:I105,I105)</f>
        <v>3</v>
      </c>
      <c r="L105" s="47" t="str">
        <f>ControleProdução[[#This Row],[Recebido Por]]&amp;ControleProdução[[#This Row],[Qtd]]</f>
        <v>ALEXANDRE3</v>
      </c>
    </row>
    <row r="106" spans="1:12" ht="20.100000000000001" customHeight="1" x14ac:dyDescent="0.25">
      <c r="A106" s="52">
        <v>45210</v>
      </c>
      <c r="B106" s="52" t="str">
        <f>UPPER(TEXT(ControleProdução[[#This Row],[Data]],"mmm"))</f>
        <v>OUT</v>
      </c>
      <c r="C106" s="47">
        <f>YEAR(ControleProdução[[#This Row],[Data]])</f>
        <v>2023</v>
      </c>
      <c r="D106" s="52" t="s">
        <v>21</v>
      </c>
      <c r="E106" s="47" t="s">
        <v>161</v>
      </c>
      <c r="F106" s="47">
        <v>1</v>
      </c>
      <c r="G106" s="47" t="str">
        <f>_xlfn.XLOOKUP(E106,TbdeEPI[EPI],TbdeEPI[TIPO],"Produção",0)</f>
        <v>Produção</v>
      </c>
      <c r="H106" s="47" t="s">
        <v>108</v>
      </c>
      <c r="I106" s="47" t="s">
        <v>170</v>
      </c>
      <c r="J106" s="47"/>
      <c r="K106" s="47">
        <f>COUNTIF($I$2:I106,I106)</f>
        <v>4</v>
      </c>
      <c r="L106" s="47" t="str">
        <f>ControleProdução[[#This Row],[Recebido Por]]&amp;ControleProdução[[#This Row],[Qtd]]</f>
        <v>ALEXANDRE4</v>
      </c>
    </row>
    <row r="107" spans="1:12" ht="20.100000000000001" customHeight="1" x14ac:dyDescent="0.25">
      <c r="A107" s="52">
        <v>45210</v>
      </c>
      <c r="B107" s="52" t="str">
        <f>UPPER(TEXT(ControleProdução[[#This Row],[Data]],"mmm"))</f>
        <v>OUT</v>
      </c>
      <c r="C107" s="47">
        <f>YEAR(ControleProdução[[#This Row],[Data]])</f>
        <v>2023</v>
      </c>
      <c r="D107" s="52" t="s">
        <v>21</v>
      </c>
      <c r="E107" s="47" t="s">
        <v>169</v>
      </c>
      <c r="F107" s="47">
        <v>3</v>
      </c>
      <c r="G107" s="47" t="str">
        <f>_xlfn.XLOOKUP(E107,TbdeEPI[EPI],TbdeEPI[TIPO],"Produção",0)</f>
        <v>Produção</v>
      </c>
      <c r="H107" s="47" t="s">
        <v>108</v>
      </c>
      <c r="I107" s="47" t="s">
        <v>170</v>
      </c>
      <c r="J107" s="47"/>
      <c r="K107" s="47">
        <f>COUNTIF($I$2:I107,I107)</f>
        <v>5</v>
      </c>
      <c r="L107" s="47" t="str">
        <f>ControleProdução[[#This Row],[Recebido Por]]&amp;ControleProdução[[#This Row],[Qtd]]</f>
        <v>ALEXANDRE5</v>
      </c>
    </row>
    <row r="108" spans="1:12" ht="20.100000000000001" customHeight="1" x14ac:dyDescent="0.25">
      <c r="A108" s="52">
        <v>45210</v>
      </c>
      <c r="B108" s="52" t="str">
        <f>UPPER(TEXT(ControleProdução[[#This Row],[Data]],"mmm"))</f>
        <v>OUT</v>
      </c>
      <c r="C108" s="47">
        <f>YEAR(ControleProdução[[#This Row],[Data]])</f>
        <v>2023</v>
      </c>
      <c r="D108" s="52" t="s">
        <v>21</v>
      </c>
      <c r="E108" s="47" t="s">
        <v>158</v>
      </c>
      <c r="F108" s="47">
        <v>1</v>
      </c>
      <c r="G108" s="47" t="str">
        <f>_xlfn.XLOOKUP(E108,TbdeEPI[EPI],TbdeEPI[TIPO],"Produção",0)</f>
        <v>Produção</v>
      </c>
      <c r="H108" s="47" t="s">
        <v>108</v>
      </c>
      <c r="I108" s="47" t="s">
        <v>170</v>
      </c>
      <c r="J108" s="47"/>
      <c r="K108" s="47">
        <f>COUNTIF($I$2:I108,I108)</f>
        <v>6</v>
      </c>
      <c r="L108" s="47" t="str">
        <f>ControleProdução[[#This Row],[Recebido Por]]&amp;ControleProdução[[#This Row],[Qtd]]</f>
        <v>ALEXANDRE6</v>
      </c>
    </row>
    <row r="109" spans="1:12" ht="20.100000000000001" customHeight="1" x14ac:dyDescent="0.25">
      <c r="A109" s="52">
        <v>45210</v>
      </c>
      <c r="B109" s="52" t="str">
        <f>UPPER(TEXT(ControleProdução[[#This Row],[Data]],"mmm"))</f>
        <v>OUT</v>
      </c>
      <c r="C109" s="47">
        <f>YEAR(ControleProdução[[#This Row],[Data]])</f>
        <v>2023</v>
      </c>
      <c r="D109" s="52" t="s">
        <v>21</v>
      </c>
      <c r="E109" s="47" t="s">
        <v>169</v>
      </c>
      <c r="F109" s="47">
        <v>6</v>
      </c>
      <c r="G109" s="47" t="str">
        <f>_xlfn.XLOOKUP(E109,TbdeEPI[EPI],TbdeEPI[TIPO],"Produção",0)</f>
        <v>Produção</v>
      </c>
      <c r="H109" s="47" t="s">
        <v>108</v>
      </c>
      <c r="I109" s="47" t="s">
        <v>107</v>
      </c>
      <c r="J109" s="47"/>
      <c r="K109" s="47">
        <f>COUNTIF($I$2:I109,I109)</f>
        <v>8</v>
      </c>
      <c r="L109" s="47" t="str">
        <f>ControleProdução[[#This Row],[Recebido Por]]&amp;ControleProdução[[#This Row],[Qtd]]</f>
        <v>ALAN8</v>
      </c>
    </row>
    <row r="110" spans="1:12" ht="20.100000000000001" customHeight="1" x14ac:dyDescent="0.25">
      <c r="A110" s="52">
        <v>45210</v>
      </c>
      <c r="B110" s="52" t="str">
        <f>UPPER(TEXT(ControleProdução[[#This Row],[Data]],"mmm"))</f>
        <v>OUT</v>
      </c>
      <c r="C110" s="47">
        <f>YEAR(ControleProdução[[#This Row],[Data]])</f>
        <v>2023</v>
      </c>
      <c r="D110" s="52" t="s">
        <v>21</v>
      </c>
      <c r="E110" s="47" t="s">
        <v>75</v>
      </c>
      <c r="F110" s="47">
        <v>1</v>
      </c>
      <c r="G110" s="47" t="str">
        <f>_xlfn.XLOOKUP(E110,TbdeEPI[EPI],TbdeEPI[TIPO],"Produção",0)</f>
        <v>Produção</v>
      </c>
      <c r="H110" s="47" t="s">
        <v>108</v>
      </c>
      <c r="I110" s="47" t="s">
        <v>107</v>
      </c>
      <c r="J110" s="47"/>
      <c r="K110" s="47">
        <f>COUNTIF($I$2:I110,I110)</f>
        <v>9</v>
      </c>
      <c r="L110" s="47" t="str">
        <f>ControleProdução[[#This Row],[Recebido Por]]&amp;ControleProdução[[#This Row],[Qtd]]</f>
        <v>ALAN9</v>
      </c>
    </row>
    <row r="111" spans="1:12" ht="20.100000000000001" customHeight="1" x14ac:dyDescent="0.25">
      <c r="A111" s="52">
        <v>45211</v>
      </c>
      <c r="B111" s="52" t="str">
        <f>UPPER(TEXT(ControleProdução[[#This Row],[Data]],"mmm"))</f>
        <v>OUT</v>
      </c>
      <c r="C111" s="47">
        <f>YEAR(ControleProdução[[#This Row],[Data]])</f>
        <v>2023</v>
      </c>
      <c r="D111" s="52" t="s">
        <v>21</v>
      </c>
      <c r="E111" s="47" t="s">
        <v>0</v>
      </c>
      <c r="F111" s="47">
        <v>1</v>
      </c>
      <c r="G111" s="47" t="str">
        <f>_xlfn.XLOOKUP(E111,TbdeEPI[EPI],TbdeEPI[TIPO],"Produção",0)</f>
        <v>Produção</v>
      </c>
      <c r="H111" s="47" t="s">
        <v>108</v>
      </c>
      <c r="I111" s="47" t="s">
        <v>110</v>
      </c>
      <c r="J111" s="47"/>
      <c r="K111" s="47">
        <f>COUNTIF($I$2:I111,I111)</f>
        <v>36</v>
      </c>
      <c r="L111" s="47" t="str">
        <f>ControleProdução[[#This Row],[Recebido Por]]&amp;ControleProdução[[#This Row],[Qtd]]</f>
        <v>FELIPE36</v>
      </c>
    </row>
    <row r="112" spans="1:12" ht="20.100000000000001" customHeight="1" x14ac:dyDescent="0.25">
      <c r="A112" s="52">
        <v>45211</v>
      </c>
      <c r="B112" s="52" t="str">
        <f>UPPER(TEXT(ControleProdução[[#This Row],[Data]],"mmm"))</f>
        <v>OUT</v>
      </c>
      <c r="C112" s="47">
        <f>YEAR(ControleProdução[[#This Row],[Data]])</f>
        <v>2023</v>
      </c>
      <c r="D112" s="52" t="s">
        <v>21</v>
      </c>
      <c r="E112" s="47" t="s">
        <v>94</v>
      </c>
      <c r="F112" s="47">
        <v>1</v>
      </c>
      <c r="G112" s="47" t="str">
        <f>_xlfn.XLOOKUP(E112,TbdeEPI[EPI],TbdeEPI[TIPO],"Produção",0)</f>
        <v>Produção</v>
      </c>
      <c r="H112" s="47" t="s">
        <v>108</v>
      </c>
      <c r="I112" s="47" t="s">
        <v>110</v>
      </c>
      <c r="J112" s="47"/>
      <c r="K112" s="47">
        <f>COUNTIF($I$2:I112,I112)</f>
        <v>37</v>
      </c>
      <c r="L112" s="47" t="str">
        <f>ControleProdução[[#This Row],[Recebido Por]]&amp;ControleProdução[[#This Row],[Qtd]]</f>
        <v>FELIPE37</v>
      </c>
    </row>
    <row r="113" spans="1:12" ht="20.100000000000001" customHeight="1" x14ac:dyDescent="0.25">
      <c r="A113" s="52">
        <v>45211</v>
      </c>
      <c r="B113" s="52" t="str">
        <f>UPPER(TEXT(ControleProdução[[#This Row],[Data]],"mmm"))</f>
        <v>OUT</v>
      </c>
      <c r="C113" s="47">
        <f>YEAR(ControleProdução[[#This Row],[Data]])</f>
        <v>2023</v>
      </c>
      <c r="D113" s="52" t="s">
        <v>21</v>
      </c>
      <c r="E113" s="47" t="s">
        <v>329</v>
      </c>
      <c r="F113" s="47">
        <v>1</v>
      </c>
      <c r="G113" s="47" t="str">
        <f>_xlfn.XLOOKUP(E113,TbdeEPI[EPI],TbdeEPI[TIPO],"Produção",0)</f>
        <v>Produção</v>
      </c>
      <c r="H113" s="47" t="s">
        <v>108</v>
      </c>
      <c r="I113" s="47" t="s">
        <v>110</v>
      </c>
      <c r="J113" s="47"/>
      <c r="K113" s="47">
        <f>COUNTIF($I$2:I113,I113)</f>
        <v>38</v>
      </c>
      <c r="L113" s="47" t="str">
        <f>ControleProdução[[#This Row],[Recebido Por]]&amp;ControleProdução[[#This Row],[Qtd]]</f>
        <v>FELIPE38</v>
      </c>
    </row>
    <row r="114" spans="1:12" ht="20.100000000000001" customHeight="1" x14ac:dyDescent="0.25">
      <c r="A114" s="52">
        <v>45211</v>
      </c>
      <c r="B114" s="52" t="str">
        <f>UPPER(TEXT(ControleProdução[[#This Row],[Data]],"mmm"))</f>
        <v>OUT</v>
      </c>
      <c r="C114" s="47">
        <f>YEAR(ControleProdução[[#This Row],[Data]])</f>
        <v>2023</v>
      </c>
      <c r="D114" s="52" t="s">
        <v>21</v>
      </c>
      <c r="E114" s="47" t="s">
        <v>74</v>
      </c>
      <c r="F114" s="47">
        <v>5</v>
      </c>
      <c r="G114" s="47" t="str">
        <f>_xlfn.XLOOKUP(E114,TbdeEPI[EPI],TbdeEPI[TIPO],"Produção",0)</f>
        <v>Produção</v>
      </c>
      <c r="H114" s="47" t="s">
        <v>108</v>
      </c>
      <c r="I114" s="47" t="s">
        <v>110</v>
      </c>
      <c r="J114" s="47"/>
      <c r="K114" s="47">
        <f>COUNTIF($I$2:I114,I114)</f>
        <v>39</v>
      </c>
      <c r="L114" s="47" t="str">
        <f>ControleProdução[[#This Row],[Recebido Por]]&amp;ControleProdução[[#This Row],[Qtd]]</f>
        <v>FELIPE39</v>
      </c>
    </row>
    <row r="115" spans="1:12" ht="20.100000000000001" customHeight="1" x14ac:dyDescent="0.25">
      <c r="A115" s="52">
        <v>45211</v>
      </c>
      <c r="B115" s="52" t="str">
        <f>UPPER(TEXT(ControleProdução[[#This Row],[Data]],"mmm"))</f>
        <v>OUT</v>
      </c>
      <c r="C115" s="47">
        <f>YEAR(ControleProdução[[#This Row],[Data]])</f>
        <v>2023</v>
      </c>
      <c r="D115" s="52" t="s">
        <v>21</v>
      </c>
      <c r="E115" s="47" t="s">
        <v>78</v>
      </c>
      <c r="F115" s="47">
        <v>1</v>
      </c>
      <c r="G115" s="47" t="str">
        <f>_xlfn.XLOOKUP(E115,TbdeEPI[EPI],TbdeEPI[TIPO],"Produção",0)</f>
        <v>Produção</v>
      </c>
      <c r="H115" s="47" t="s">
        <v>108</v>
      </c>
      <c r="I115" s="47" t="s">
        <v>110</v>
      </c>
      <c r="J115" s="47"/>
      <c r="K115" s="47">
        <f>COUNTIF($I$2:I115,I115)</f>
        <v>40</v>
      </c>
      <c r="L115" s="47" t="str">
        <f>ControleProdução[[#This Row],[Recebido Por]]&amp;ControleProdução[[#This Row],[Qtd]]</f>
        <v>FELIPE40</v>
      </c>
    </row>
    <row r="116" spans="1:12" ht="20.100000000000001" customHeight="1" x14ac:dyDescent="0.25">
      <c r="A116" s="52">
        <v>45211</v>
      </c>
      <c r="B116" s="52" t="str">
        <f>UPPER(TEXT(ControleProdução[[#This Row],[Data]],"mmm"))</f>
        <v>OUT</v>
      </c>
      <c r="C116" s="47">
        <f>YEAR(ControleProdução[[#This Row],[Data]])</f>
        <v>2023</v>
      </c>
      <c r="D116" s="52" t="s">
        <v>21</v>
      </c>
      <c r="E116" s="47" t="s">
        <v>95</v>
      </c>
      <c r="F116" s="47">
        <v>4</v>
      </c>
      <c r="G116" s="47" t="str">
        <f>_xlfn.XLOOKUP(E116,TbdeEPI[EPI],TbdeEPI[TIPO],"Produção",0)</f>
        <v>Produção</v>
      </c>
      <c r="H116" s="47" t="s">
        <v>108</v>
      </c>
      <c r="I116" s="47" t="s">
        <v>107</v>
      </c>
      <c r="J116" s="47"/>
      <c r="K116" s="47">
        <f>COUNTIF($I$2:I116,I116)</f>
        <v>10</v>
      </c>
      <c r="L116" s="47" t="str">
        <f>ControleProdução[[#This Row],[Recebido Por]]&amp;ControleProdução[[#This Row],[Qtd]]</f>
        <v>ALAN10</v>
      </c>
    </row>
    <row r="117" spans="1:12" ht="20.100000000000001" customHeight="1" x14ac:dyDescent="0.25">
      <c r="A117" s="52">
        <v>45211</v>
      </c>
      <c r="B117" s="52" t="str">
        <f>UPPER(TEXT(ControleProdução[[#This Row],[Data]],"mmm"))</f>
        <v>OUT</v>
      </c>
      <c r="C117" s="47">
        <f>YEAR(ControleProdução[[#This Row],[Data]])</f>
        <v>2023</v>
      </c>
      <c r="D117" s="52" t="s">
        <v>21</v>
      </c>
      <c r="E117" s="47" t="s">
        <v>352</v>
      </c>
      <c r="F117" s="47">
        <v>1</v>
      </c>
      <c r="G117" s="47" t="str">
        <f>_xlfn.XLOOKUP(E117,TbdeEPI[EPI],TbdeEPI[TIPO],"Produção",0)</f>
        <v>Produção</v>
      </c>
      <c r="H117" s="47" t="s">
        <v>108</v>
      </c>
      <c r="I117" s="47" t="s">
        <v>134</v>
      </c>
      <c r="J117" s="47"/>
      <c r="K117" s="47">
        <f>COUNTIF($I$2:I117,I117)</f>
        <v>5</v>
      </c>
      <c r="L117" s="47" t="str">
        <f>ControleProdução[[#This Row],[Recebido Por]]&amp;ControleProdução[[#This Row],[Qtd]]</f>
        <v>MANUA5</v>
      </c>
    </row>
    <row r="118" spans="1:12" ht="20.100000000000001" customHeight="1" x14ac:dyDescent="0.25">
      <c r="A118" s="52">
        <v>45211</v>
      </c>
      <c r="B118" s="52" t="str">
        <f>UPPER(TEXT(ControleProdução[[#This Row],[Data]],"mmm"))</f>
        <v>OUT</v>
      </c>
      <c r="C118" s="47">
        <f>YEAR(ControleProdução[[#This Row],[Data]])</f>
        <v>2023</v>
      </c>
      <c r="D118" s="52" t="s">
        <v>21</v>
      </c>
      <c r="E118" s="47" t="s">
        <v>352</v>
      </c>
      <c r="F118" s="47">
        <v>1</v>
      </c>
      <c r="G118" s="47" t="str">
        <f>_xlfn.XLOOKUP(E118,TbdeEPI[EPI],TbdeEPI[TIPO],"Produção",0)</f>
        <v>Produção</v>
      </c>
      <c r="H118" s="47" t="s">
        <v>108</v>
      </c>
      <c r="I118" s="47" t="s">
        <v>113</v>
      </c>
      <c r="J118" s="47"/>
      <c r="K118" s="47">
        <f>COUNTIF($I$2:I118,I118)</f>
        <v>4</v>
      </c>
      <c r="L118" s="47" t="str">
        <f>ControleProdução[[#This Row],[Recebido Por]]&amp;ControleProdução[[#This Row],[Qtd]]</f>
        <v>MOISES4</v>
      </c>
    </row>
    <row r="119" spans="1:12" ht="20.100000000000001" customHeight="1" x14ac:dyDescent="0.25">
      <c r="A119" s="52">
        <v>45211</v>
      </c>
      <c r="B119" s="52" t="str">
        <f>UPPER(TEXT(ControleProdução[[#This Row],[Data]],"mmm"))</f>
        <v>OUT</v>
      </c>
      <c r="C119" s="47">
        <f>YEAR(ControleProdução[[#This Row],[Data]])</f>
        <v>2023</v>
      </c>
      <c r="D119" s="52" t="s">
        <v>21</v>
      </c>
      <c r="E119" s="47" t="s">
        <v>14</v>
      </c>
      <c r="F119" s="47">
        <v>1</v>
      </c>
      <c r="G119" s="47" t="str">
        <f>_xlfn.XLOOKUP(E119,TbdeEPI[EPI],TbdeEPI[TIPO],"Produção",0)</f>
        <v>Produção</v>
      </c>
      <c r="H119" s="47" t="s">
        <v>108</v>
      </c>
      <c r="I119" s="47" t="s">
        <v>110</v>
      </c>
      <c r="J119" s="47"/>
      <c r="K119" s="47">
        <f>COUNTIF($I$2:I119,I119)</f>
        <v>41</v>
      </c>
      <c r="L119" s="47" t="str">
        <f>ControleProdução[[#This Row],[Recebido Por]]&amp;ControleProdução[[#This Row],[Qtd]]</f>
        <v>FELIPE41</v>
      </c>
    </row>
    <row r="120" spans="1:12" ht="20.100000000000001" customHeight="1" x14ac:dyDescent="0.25">
      <c r="A120" s="52">
        <v>45212</v>
      </c>
      <c r="B120" s="52" t="str">
        <f>UPPER(TEXT(ControleProdução[[#This Row],[Data]],"mmm"))</f>
        <v>OUT</v>
      </c>
      <c r="C120" s="47">
        <f>YEAR(ControleProdução[[#This Row],[Data]])</f>
        <v>2023</v>
      </c>
      <c r="D120" s="52" t="s">
        <v>21</v>
      </c>
      <c r="E120" s="47" t="s">
        <v>75</v>
      </c>
      <c r="F120" s="47">
        <v>4</v>
      </c>
      <c r="G120" s="47" t="str">
        <f>_xlfn.XLOOKUP(E120,TbdeEPI[EPI],TbdeEPI[TIPO],"Produção",0)</f>
        <v>Produção</v>
      </c>
      <c r="H120" s="47" t="s">
        <v>108</v>
      </c>
      <c r="I120" s="47" t="s">
        <v>107</v>
      </c>
      <c r="J120" s="47"/>
      <c r="K120" s="47">
        <f>COUNTIF($I$2:I120,I120)</f>
        <v>11</v>
      </c>
      <c r="L120" s="47" t="str">
        <f>ControleProdução[[#This Row],[Recebido Por]]&amp;ControleProdução[[#This Row],[Qtd]]</f>
        <v>ALAN11</v>
      </c>
    </row>
    <row r="121" spans="1:12" ht="20.100000000000001" customHeight="1" x14ac:dyDescent="0.25">
      <c r="A121" s="52">
        <v>45212</v>
      </c>
      <c r="B121" s="52" t="str">
        <f>UPPER(TEXT(ControleProdução[[#This Row],[Data]],"mmm"))</f>
        <v>OUT</v>
      </c>
      <c r="C121" s="47">
        <f>YEAR(ControleProdução[[#This Row],[Data]])</f>
        <v>2023</v>
      </c>
      <c r="D121" s="52" t="s">
        <v>20</v>
      </c>
      <c r="E121" s="47" t="s">
        <v>89</v>
      </c>
      <c r="F121" s="47">
        <v>14</v>
      </c>
      <c r="G121" s="47" t="str">
        <f>_xlfn.XLOOKUP(E121,TbdeEPI[EPI],TbdeEPI[TIPO],"Produção",0)</f>
        <v>Produção</v>
      </c>
      <c r="H121" s="47" t="s">
        <v>150</v>
      </c>
      <c r="I121" s="47" t="s">
        <v>108</v>
      </c>
      <c r="J121" s="47"/>
      <c r="K121" s="47">
        <f>COUNTIF($I$2:I121,I121)</f>
        <v>25</v>
      </c>
      <c r="L121" s="47" t="str">
        <f>ControleProdução[[#This Row],[Recebido Por]]&amp;ControleProdução[[#This Row],[Qtd]]</f>
        <v>RHUAN25</v>
      </c>
    </row>
    <row r="122" spans="1:12" ht="20.100000000000001" customHeight="1" x14ac:dyDescent="0.25">
      <c r="A122" s="52">
        <v>45212</v>
      </c>
      <c r="B122" s="52" t="str">
        <f>UPPER(TEXT(ControleProdução[[#This Row],[Data]],"mmm"))</f>
        <v>OUT</v>
      </c>
      <c r="C122" s="47">
        <f>YEAR(ControleProdução[[#This Row],[Data]])</f>
        <v>2023</v>
      </c>
      <c r="D122" s="52" t="s">
        <v>20</v>
      </c>
      <c r="E122" s="47" t="s">
        <v>352</v>
      </c>
      <c r="F122" s="47">
        <v>37</v>
      </c>
      <c r="G122" s="47" t="str">
        <f>_xlfn.XLOOKUP(E122,TbdeEPI[EPI],TbdeEPI[TIPO],"Produção",0)</f>
        <v>Produção</v>
      </c>
      <c r="H122" s="47" t="s">
        <v>150</v>
      </c>
      <c r="I122" s="47" t="s">
        <v>108</v>
      </c>
      <c r="J122" s="47"/>
      <c r="K122" s="47">
        <f>COUNTIF($I$2:I122,I122)</f>
        <v>26</v>
      </c>
      <c r="L122" s="47" t="str">
        <f>ControleProdução[[#This Row],[Recebido Por]]&amp;ControleProdução[[#This Row],[Qtd]]</f>
        <v>RHUAN26</v>
      </c>
    </row>
    <row r="123" spans="1:12" ht="20.100000000000001" customHeight="1" x14ac:dyDescent="0.25">
      <c r="A123" s="52">
        <v>45212</v>
      </c>
      <c r="B123" s="52" t="str">
        <f>UPPER(TEXT(ControleProdução[[#This Row],[Data]],"mmm"))</f>
        <v>OUT</v>
      </c>
      <c r="C123" s="47">
        <f>YEAR(ControleProdução[[#This Row],[Data]])</f>
        <v>2023</v>
      </c>
      <c r="D123" s="52" t="s">
        <v>21</v>
      </c>
      <c r="E123" s="47" t="s">
        <v>75</v>
      </c>
      <c r="F123" s="47">
        <v>4</v>
      </c>
      <c r="G123" s="47" t="str">
        <f>_xlfn.XLOOKUP(E123,TbdeEPI[EPI],TbdeEPI[TIPO],"Produção",0)</f>
        <v>Produção</v>
      </c>
      <c r="H123" s="47" t="s">
        <v>108</v>
      </c>
      <c r="I123" s="47" t="s">
        <v>107</v>
      </c>
      <c r="J123" s="47"/>
      <c r="K123" s="47">
        <f>COUNTIF($I$2:I123,I123)</f>
        <v>12</v>
      </c>
      <c r="L123" s="47" t="str">
        <f>ControleProdução[[#This Row],[Recebido Por]]&amp;ControleProdução[[#This Row],[Qtd]]</f>
        <v>ALAN12</v>
      </c>
    </row>
    <row r="124" spans="1:12" ht="20.100000000000001" customHeight="1" x14ac:dyDescent="0.25">
      <c r="A124" s="52">
        <v>45212</v>
      </c>
      <c r="B124" s="52" t="str">
        <f>UPPER(TEXT(ControleProdução[[#This Row],[Data]],"mmm"))</f>
        <v>OUT</v>
      </c>
      <c r="C124" s="47">
        <f>YEAR(ControleProdução[[#This Row],[Data]])</f>
        <v>2023</v>
      </c>
      <c r="D124" s="52" t="s">
        <v>21</v>
      </c>
      <c r="E124" s="47" t="s">
        <v>75</v>
      </c>
      <c r="F124" s="47">
        <v>4</v>
      </c>
      <c r="G124" s="47" t="str">
        <f>_xlfn.XLOOKUP(E124,TbdeEPI[EPI],TbdeEPI[TIPO],"Produção",0)</f>
        <v>Produção</v>
      </c>
      <c r="H124" s="47" t="s">
        <v>108</v>
      </c>
      <c r="I124" s="47" t="s">
        <v>171</v>
      </c>
      <c r="J124" s="47"/>
      <c r="K124" s="47">
        <f>COUNTIF($I$2:I124,I124)</f>
        <v>1</v>
      </c>
      <c r="L124" s="47" t="str">
        <f>ControleProdução[[#This Row],[Recebido Por]]&amp;ControleProdução[[#This Row],[Qtd]]</f>
        <v>KEVIN1</v>
      </c>
    </row>
    <row r="125" spans="1:12" ht="20.100000000000001" customHeight="1" x14ac:dyDescent="0.25">
      <c r="A125" s="52">
        <v>45212</v>
      </c>
      <c r="B125" s="52" t="str">
        <f>UPPER(TEXT(ControleProdução[[#This Row],[Data]],"mmm"))</f>
        <v>OUT</v>
      </c>
      <c r="C125" s="47">
        <f>YEAR(ControleProdução[[#This Row],[Data]])</f>
        <v>2023</v>
      </c>
      <c r="D125" s="52" t="s">
        <v>21</v>
      </c>
      <c r="E125" s="47" t="s">
        <v>9</v>
      </c>
      <c r="F125" s="47">
        <v>1</v>
      </c>
      <c r="G125" s="47" t="str">
        <f>_xlfn.XLOOKUP(E125,TbdeEPI[EPI],TbdeEPI[TIPO],"Produção",0)</f>
        <v>EPI</v>
      </c>
      <c r="H125" s="47" t="s">
        <v>108</v>
      </c>
      <c r="I125" s="47" t="s">
        <v>147</v>
      </c>
      <c r="J125" s="47"/>
      <c r="K125" s="47">
        <f>COUNTIF($I$2:I125,I125)</f>
        <v>2</v>
      </c>
      <c r="L125" s="47" t="str">
        <f>ControleProdução[[#This Row],[Recebido Por]]&amp;ControleProdução[[#This Row],[Qtd]]</f>
        <v>JOAO PEDRO2</v>
      </c>
    </row>
    <row r="126" spans="1:12" ht="20.100000000000001" customHeight="1" x14ac:dyDescent="0.25">
      <c r="A126" s="52">
        <v>45212</v>
      </c>
      <c r="B126" s="52" t="str">
        <f>UPPER(TEXT(ControleProdução[[#This Row],[Data]],"mmm"))</f>
        <v>OUT</v>
      </c>
      <c r="C126" s="47">
        <f>YEAR(ControleProdução[[#This Row],[Data]])</f>
        <v>2023</v>
      </c>
      <c r="D126" s="52" t="s">
        <v>21</v>
      </c>
      <c r="E126" s="47" t="s">
        <v>387</v>
      </c>
      <c r="F126" s="47">
        <v>1</v>
      </c>
      <c r="G126" s="47" t="str">
        <f>_xlfn.XLOOKUP(E126,TbdeEPI[EPI],TbdeEPI[TIPO],"Produção",0)</f>
        <v>Produção</v>
      </c>
      <c r="H126" s="47" t="s">
        <v>108</v>
      </c>
      <c r="I126" s="47" t="s">
        <v>110</v>
      </c>
      <c r="J126" s="47"/>
      <c r="K126" s="47">
        <f>COUNTIF($I$2:I126,I126)</f>
        <v>42</v>
      </c>
      <c r="L126" s="47" t="str">
        <f>ControleProdução[[#This Row],[Recebido Por]]&amp;ControleProdução[[#This Row],[Qtd]]</f>
        <v>FELIPE42</v>
      </c>
    </row>
    <row r="127" spans="1:12" ht="20.100000000000001" customHeight="1" x14ac:dyDescent="0.25">
      <c r="A127" s="52">
        <v>45212</v>
      </c>
      <c r="B127" s="52" t="str">
        <f>UPPER(TEXT(ControleProdução[[#This Row],[Data]],"mmm"))</f>
        <v>OUT</v>
      </c>
      <c r="C127" s="47">
        <f>YEAR(ControleProdução[[#This Row],[Data]])</f>
        <v>2023</v>
      </c>
      <c r="D127" s="52" t="s">
        <v>21</v>
      </c>
      <c r="E127" s="47" t="s">
        <v>169</v>
      </c>
      <c r="F127" s="47">
        <v>4</v>
      </c>
      <c r="G127" s="47" t="str">
        <f>_xlfn.XLOOKUP(E127,TbdeEPI[EPI],TbdeEPI[TIPO],"Produção",0)</f>
        <v>Produção</v>
      </c>
      <c r="H127" s="47" t="s">
        <v>108</v>
      </c>
      <c r="I127" s="47" t="s">
        <v>110</v>
      </c>
      <c r="J127" s="47"/>
      <c r="K127" s="47">
        <f>COUNTIF($I$2:I127,I127)</f>
        <v>43</v>
      </c>
      <c r="L127" s="47" t="str">
        <f>ControleProdução[[#This Row],[Recebido Por]]&amp;ControleProdução[[#This Row],[Qtd]]</f>
        <v>FELIPE43</v>
      </c>
    </row>
    <row r="128" spans="1:12" ht="20.100000000000001" customHeight="1" x14ac:dyDescent="0.25">
      <c r="A128" s="52">
        <v>45212</v>
      </c>
      <c r="B128" s="52" t="str">
        <f>UPPER(TEXT(ControleProdução[[#This Row],[Data]],"mmm"))</f>
        <v>OUT</v>
      </c>
      <c r="C128" s="47">
        <f>YEAR(ControleProdução[[#This Row],[Data]])</f>
        <v>2023</v>
      </c>
      <c r="D128" s="52" t="s">
        <v>21</v>
      </c>
      <c r="E128" s="47" t="s">
        <v>74</v>
      </c>
      <c r="F128" s="47">
        <v>5</v>
      </c>
      <c r="G128" s="47" t="str">
        <f>_xlfn.XLOOKUP(E128,TbdeEPI[EPI],TbdeEPI[TIPO],"Produção",0)</f>
        <v>Produção</v>
      </c>
      <c r="H128" s="47" t="s">
        <v>108</v>
      </c>
      <c r="I128" s="47" t="s">
        <v>110</v>
      </c>
      <c r="J128" s="47"/>
      <c r="K128" s="47">
        <f>COUNTIF($I$2:I128,I128)</f>
        <v>44</v>
      </c>
      <c r="L128" s="47" t="str">
        <f>ControleProdução[[#This Row],[Recebido Por]]&amp;ControleProdução[[#This Row],[Qtd]]</f>
        <v>FELIPE44</v>
      </c>
    </row>
    <row r="129" spans="1:12" ht="20.100000000000001" customHeight="1" x14ac:dyDescent="0.25">
      <c r="A129" s="52">
        <v>45212</v>
      </c>
      <c r="B129" s="52" t="str">
        <f>UPPER(TEXT(ControleProdução[[#This Row],[Data]],"mmm"))</f>
        <v>OUT</v>
      </c>
      <c r="C129" s="47">
        <f>YEAR(ControleProdução[[#This Row],[Data]])</f>
        <v>2023</v>
      </c>
      <c r="D129" s="52" t="s">
        <v>21</v>
      </c>
      <c r="E129" s="47" t="s">
        <v>352</v>
      </c>
      <c r="F129" s="47">
        <v>4</v>
      </c>
      <c r="G129" s="47" t="str">
        <f>_xlfn.XLOOKUP(E129,TbdeEPI[EPI],TbdeEPI[TIPO],"Produção",0)</f>
        <v>Produção</v>
      </c>
      <c r="H129" s="47" t="s">
        <v>108</v>
      </c>
      <c r="I129" s="47" t="s">
        <v>107</v>
      </c>
      <c r="J129" s="47"/>
      <c r="K129" s="47">
        <f>COUNTIF($I$2:I129,I129)</f>
        <v>13</v>
      </c>
      <c r="L129" s="47" t="str">
        <f>ControleProdução[[#This Row],[Recebido Por]]&amp;ControleProdução[[#This Row],[Qtd]]</f>
        <v>ALAN13</v>
      </c>
    </row>
    <row r="130" spans="1:12" ht="20.100000000000001" customHeight="1" x14ac:dyDescent="0.25">
      <c r="A130" s="52">
        <v>45213</v>
      </c>
      <c r="B130" s="52" t="str">
        <f>UPPER(TEXT(ControleProdução[[#This Row],[Data]],"mmm"))</f>
        <v>OUT</v>
      </c>
      <c r="C130" s="47">
        <f>YEAR(ControleProdução[[#This Row],[Data]])</f>
        <v>2023</v>
      </c>
      <c r="D130" s="52" t="s">
        <v>21</v>
      </c>
      <c r="E130" s="47" t="s">
        <v>27</v>
      </c>
      <c r="F130" s="47">
        <v>1</v>
      </c>
      <c r="G130" s="47" t="str">
        <f>_xlfn.XLOOKUP(E130,TbdeEPI[EPI],TbdeEPI[TIPO],"Produção",0)</f>
        <v>Produção</v>
      </c>
      <c r="H130" s="47" t="s">
        <v>108</v>
      </c>
      <c r="I130" s="47" t="s">
        <v>139</v>
      </c>
      <c r="J130" s="47"/>
      <c r="K130" s="47">
        <f>COUNTIF($I$2:I130,I130)</f>
        <v>3</v>
      </c>
      <c r="L130" s="47" t="str">
        <f>ControleProdução[[#This Row],[Recebido Por]]&amp;ControleProdução[[#This Row],[Qtd]]</f>
        <v>JOÃO CARLOS3</v>
      </c>
    </row>
    <row r="131" spans="1:12" ht="20.100000000000001" customHeight="1" x14ac:dyDescent="0.25">
      <c r="A131" s="52">
        <v>45213</v>
      </c>
      <c r="B131" s="52" t="str">
        <f>UPPER(TEXT(ControleProdução[[#This Row],[Data]],"mmm"))</f>
        <v>OUT</v>
      </c>
      <c r="C131" s="47">
        <f>YEAR(ControleProdução[[#This Row],[Data]])</f>
        <v>2023</v>
      </c>
      <c r="D131" s="52" t="s">
        <v>21</v>
      </c>
      <c r="E131" s="47" t="s">
        <v>91</v>
      </c>
      <c r="F131" s="47">
        <v>4</v>
      </c>
      <c r="G131" s="47" t="str">
        <f>_xlfn.XLOOKUP(E131,TbdeEPI[EPI],TbdeEPI[TIPO],"Produção",0)</f>
        <v>Produção</v>
      </c>
      <c r="H131" s="47" t="s">
        <v>108</v>
      </c>
      <c r="I131" s="47" t="s">
        <v>173</v>
      </c>
      <c r="J131" s="47"/>
      <c r="K131" s="47">
        <f>COUNTIF($I$2:I131,I131)</f>
        <v>1</v>
      </c>
      <c r="L131" s="47" t="str">
        <f>ControleProdução[[#This Row],[Recebido Por]]&amp;ControleProdução[[#This Row],[Qtd]]</f>
        <v>JACKSON1</v>
      </c>
    </row>
    <row r="132" spans="1:12" ht="20.100000000000001" customHeight="1" x14ac:dyDescent="0.25">
      <c r="A132" s="52">
        <v>45215</v>
      </c>
      <c r="B132" s="52" t="str">
        <f>UPPER(TEXT(ControleProdução[[#This Row],[Data]],"mmm"))</f>
        <v>OUT</v>
      </c>
      <c r="C132" s="47">
        <f>YEAR(ControleProdução[[#This Row],[Data]])</f>
        <v>2023</v>
      </c>
      <c r="D132" s="52" t="s">
        <v>21</v>
      </c>
      <c r="E132" s="47" t="s">
        <v>27</v>
      </c>
      <c r="F132" s="47">
        <v>2</v>
      </c>
      <c r="G132" s="47" t="str">
        <f>_xlfn.XLOOKUP(E132,TbdeEPI[EPI],TbdeEPI[TIPO],"Produção",0)</f>
        <v>Produção</v>
      </c>
      <c r="H132" s="47" t="s">
        <v>108</v>
      </c>
      <c r="I132" s="47" t="s">
        <v>113</v>
      </c>
      <c r="J132" s="47"/>
      <c r="K132" s="47">
        <f>COUNTIF($I$2:I132,I132)</f>
        <v>5</v>
      </c>
      <c r="L132" s="47" t="str">
        <f>ControleProdução[[#This Row],[Recebido Por]]&amp;ControleProdução[[#This Row],[Qtd]]</f>
        <v>MOISES5</v>
      </c>
    </row>
    <row r="133" spans="1:12" ht="20.100000000000001" customHeight="1" x14ac:dyDescent="0.25">
      <c r="A133" s="52">
        <v>45215</v>
      </c>
      <c r="B133" s="52" t="str">
        <f>UPPER(TEXT(ControleProdução[[#This Row],[Data]],"mmm"))</f>
        <v>OUT</v>
      </c>
      <c r="C133" s="47">
        <f>YEAR(ControleProdução[[#This Row],[Data]])</f>
        <v>2023</v>
      </c>
      <c r="D133" s="52" t="s">
        <v>21</v>
      </c>
      <c r="E133" s="47" t="s">
        <v>75</v>
      </c>
      <c r="F133" s="47">
        <v>1</v>
      </c>
      <c r="G133" s="47" t="str">
        <f>_xlfn.XLOOKUP(E133,TbdeEPI[EPI],TbdeEPI[TIPO],"Produção",0)</f>
        <v>Produção</v>
      </c>
      <c r="H133" s="47" t="s">
        <v>108</v>
      </c>
      <c r="I133" s="47" t="s">
        <v>152</v>
      </c>
      <c r="J133" s="47"/>
      <c r="K133" s="47">
        <f>COUNTIF($I$2:I133,I133)</f>
        <v>2</v>
      </c>
      <c r="L133" s="47" t="str">
        <f>ControleProdução[[#This Row],[Recebido Por]]&amp;ControleProdução[[#This Row],[Qtd]]</f>
        <v>ROBERTO2</v>
      </c>
    </row>
    <row r="134" spans="1:12" ht="20.100000000000001" customHeight="1" x14ac:dyDescent="0.25">
      <c r="A134" s="52">
        <v>45215</v>
      </c>
      <c r="B134" s="52" t="str">
        <f>UPPER(TEXT(ControleProdução[[#This Row],[Data]],"mmm"))</f>
        <v>OUT</v>
      </c>
      <c r="C134" s="47">
        <f>YEAR(ControleProdução[[#This Row],[Data]])</f>
        <v>2023</v>
      </c>
      <c r="D134" s="52" t="s">
        <v>21</v>
      </c>
      <c r="E134" s="47" t="s">
        <v>74</v>
      </c>
      <c r="F134" s="47">
        <v>1</v>
      </c>
      <c r="G134" s="47" t="str">
        <f>_xlfn.XLOOKUP(E134,TbdeEPI[EPI],TbdeEPI[TIPO],"Produção",0)</f>
        <v>Produção</v>
      </c>
      <c r="H134" s="47" t="s">
        <v>108</v>
      </c>
      <c r="I134" s="47" t="s">
        <v>152</v>
      </c>
      <c r="J134" s="47"/>
      <c r="K134" s="47">
        <f>COUNTIF($I$2:I134,I134)</f>
        <v>3</v>
      </c>
      <c r="L134" s="47" t="str">
        <f>ControleProdução[[#This Row],[Recebido Por]]&amp;ControleProdução[[#This Row],[Qtd]]</f>
        <v>ROBERTO3</v>
      </c>
    </row>
    <row r="135" spans="1:12" ht="20.100000000000001" customHeight="1" x14ac:dyDescent="0.25">
      <c r="A135" s="52">
        <v>45215</v>
      </c>
      <c r="B135" s="52" t="str">
        <f>UPPER(TEXT(ControleProdução[[#This Row],[Data]],"mmm"))</f>
        <v>OUT</v>
      </c>
      <c r="C135" s="47">
        <f>YEAR(ControleProdução[[#This Row],[Data]])</f>
        <v>2023</v>
      </c>
      <c r="D135" s="52" t="s">
        <v>21</v>
      </c>
      <c r="E135" s="47" t="s">
        <v>0</v>
      </c>
      <c r="F135" s="47">
        <v>2</v>
      </c>
      <c r="G135" s="47" t="str">
        <f>_xlfn.XLOOKUP(E135,TbdeEPI[EPI],TbdeEPI[TIPO],"Produção",0)</f>
        <v>Produção</v>
      </c>
      <c r="H135" s="47" t="s">
        <v>108</v>
      </c>
      <c r="I135" s="47" t="s">
        <v>110</v>
      </c>
      <c r="J135" s="47"/>
      <c r="K135" s="47">
        <f>COUNTIF($I$2:I135,I135)</f>
        <v>45</v>
      </c>
      <c r="L135" s="47" t="str">
        <f>ControleProdução[[#This Row],[Recebido Por]]&amp;ControleProdução[[#This Row],[Qtd]]</f>
        <v>FELIPE45</v>
      </c>
    </row>
    <row r="136" spans="1:12" ht="20.100000000000001" customHeight="1" x14ac:dyDescent="0.25">
      <c r="A136" s="52">
        <v>45215</v>
      </c>
      <c r="B136" s="52" t="str">
        <f>UPPER(TEXT(ControleProdução[[#This Row],[Data]],"mmm"))</f>
        <v>OUT</v>
      </c>
      <c r="C136" s="47">
        <f>YEAR(ControleProdução[[#This Row],[Data]])</f>
        <v>2023</v>
      </c>
      <c r="D136" s="52" t="s">
        <v>21</v>
      </c>
      <c r="E136" s="47" t="s">
        <v>74</v>
      </c>
      <c r="F136" s="47">
        <v>10</v>
      </c>
      <c r="G136" s="47" t="str">
        <f>_xlfn.XLOOKUP(E136,TbdeEPI[EPI],TbdeEPI[TIPO],"Produção",0)</f>
        <v>Produção</v>
      </c>
      <c r="H136" s="47" t="s">
        <v>108</v>
      </c>
      <c r="I136" s="47" t="s">
        <v>110</v>
      </c>
      <c r="J136" s="47"/>
      <c r="K136" s="47">
        <f>COUNTIF($I$2:I136,I136)</f>
        <v>46</v>
      </c>
      <c r="L136" s="47" t="str">
        <f>ControleProdução[[#This Row],[Recebido Por]]&amp;ControleProdução[[#This Row],[Qtd]]</f>
        <v>FELIPE46</v>
      </c>
    </row>
    <row r="137" spans="1:12" ht="20.100000000000001" customHeight="1" x14ac:dyDescent="0.25">
      <c r="A137" s="52">
        <v>45215</v>
      </c>
      <c r="B137" s="52" t="str">
        <f>UPPER(TEXT(ControleProdução[[#This Row],[Data]],"mmm"))</f>
        <v>OUT</v>
      </c>
      <c r="C137" s="47">
        <f>YEAR(ControleProdução[[#This Row],[Data]])</f>
        <v>2023</v>
      </c>
      <c r="D137" s="52" t="s">
        <v>21</v>
      </c>
      <c r="E137" s="47" t="s">
        <v>79</v>
      </c>
      <c r="F137" s="47">
        <v>1</v>
      </c>
      <c r="G137" s="47" t="str">
        <f>_xlfn.XLOOKUP(E137,TbdeEPI[EPI],TbdeEPI[TIPO],"Produção",0)</f>
        <v>Produção</v>
      </c>
      <c r="H137" s="47" t="s">
        <v>108</v>
      </c>
      <c r="I137" s="47" t="s">
        <v>110</v>
      </c>
      <c r="J137" s="47"/>
      <c r="K137" s="47">
        <f>COUNTIF($I$2:I137,I137)</f>
        <v>47</v>
      </c>
      <c r="L137" s="47" t="str">
        <f>ControleProdução[[#This Row],[Recebido Por]]&amp;ControleProdução[[#This Row],[Qtd]]</f>
        <v>FELIPE47</v>
      </c>
    </row>
    <row r="138" spans="1:12" ht="20.100000000000001" customHeight="1" x14ac:dyDescent="0.25">
      <c r="A138" s="52">
        <v>45215</v>
      </c>
      <c r="B138" s="52" t="str">
        <f>UPPER(TEXT(ControleProdução[[#This Row],[Data]],"mmm"))</f>
        <v>OUT</v>
      </c>
      <c r="C138" s="47">
        <f>YEAR(ControleProdução[[#This Row],[Data]])</f>
        <v>2023</v>
      </c>
      <c r="D138" s="52" t="s">
        <v>21</v>
      </c>
      <c r="E138" s="47" t="s">
        <v>169</v>
      </c>
      <c r="F138" s="47">
        <v>16</v>
      </c>
      <c r="G138" s="47" t="str">
        <f>_xlfn.XLOOKUP(E138,TbdeEPI[EPI],TbdeEPI[TIPO],"Produção",0)</f>
        <v>Produção</v>
      </c>
      <c r="H138" s="47" t="s">
        <v>108</v>
      </c>
      <c r="I138" s="47" t="s">
        <v>110</v>
      </c>
      <c r="J138" s="47"/>
      <c r="K138" s="47">
        <f>COUNTIF($I$2:I138,I138)</f>
        <v>48</v>
      </c>
      <c r="L138" s="47" t="str">
        <f>ControleProdução[[#This Row],[Recebido Por]]&amp;ControleProdução[[#This Row],[Qtd]]</f>
        <v>FELIPE48</v>
      </c>
    </row>
    <row r="139" spans="1:12" ht="20.100000000000001" customHeight="1" x14ac:dyDescent="0.25">
      <c r="A139" s="52">
        <v>45215</v>
      </c>
      <c r="B139" s="52" t="str">
        <f>UPPER(TEXT(ControleProdução[[#This Row],[Data]],"mmm"))</f>
        <v>OUT</v>
      </c>
      <c r="C139" s="47">
        <f>YEAR(ControleProdução[[#This Row],[Data]])</f>
        <v>2023</v>
      </c>
      <c r="D139" s="52" t="s">
        <v>21</v>
      </c>
      <c r="E139" s="47" t="s">
        <v>9</v>
      </c>
      <c r="F139" s="47">
        <v>1</v>
      </c>
      <c r="G139" s="47" t="str">
        <f>_xlfn.XLOOKUP(E139,TbdeEPI[EPI],TbdeEPI[TIPO],"Produção",0)</f>
        <v>EPI</v>
      </c>
      <c r="H139" s="47" t="s">
        <v>108</v>
      </c>
      <c r="I139" s="47" t="s">
        <v>156</v>
      </c>
      <c r="J139" s="47"/>
      <c r="K139" s="47">
        <f>COUNTIF($I$2:I139,I139)</f>
        <v>3</v>
      </c>
      <c r="L139" s="47" t="str">
        <f>ControleProdução[[#This Row],[Recebido Por]]&amp;ControleProdução[[#This Row],[Qtd]]</f>
        <v>ALAIM3</v>
      </c>
    </row>
    <row r="140" spans="1:12" ht="20.100000000000001" customHeight="1" x14ac:dyDescent="0.25">
      <c r="A140" s="52">
        <v>45215</v>
      </c>
      <c r="B140" s="52" t="str">
        <f>UPPER(TEXT(ControleProdução[[#This Row],[Data]],"mmm"))</f>
        <v>OUT</v>
      </c>
      <c r="C140" s="47">
        <f>YEAR(ControleProdução[[#This Row],[Data]])</f>
        <v>2023</v>
      </c>
      <c r="D140" s="52" t="s">
        <v>21</v>
      </c>
      <c r="E140" s="47" t="s">
        <v>95</v>
      </c>
      <c r="F140" s="47">
        <v>3</v>
      </c>
      <c r="G140" s="47" t="str">
        <f>_xlfn.XLOOKUP(E140,TbdeEPI[EPI],TbdeEPI[TIPO],"Produção",0)</f>
        <v>Produção</v>
      </c>
      <c r="H140" s="47" t="s">
        <v>108</v>
      </c>
      <c r="I140" s="47" t="s">
        <v>107</v>
      </c>
      <c r="J140" s="47"/>
      <c r="K140" s="47">
        <f>COUNTIF($I$2:I140,I140)</f>
        <v>14</v>
      </c>
      <c r="L140" s="47" t="str">
        <f>ControleProdução[[#This Row],[Recebido Por]]&amp;ControleProdução[[#This Row],[Qtd]]</f>
        <v>ALAN14</v>
      </c>
    </row>
    <row r="141" spans="1:12" ht="20.100000000000001" customHeight="1" x14ac:dyDescent="0.25">
      <c r="A141" s="52">
        <v>45215</v>
      </c>
      <c r="B141" s="52" t="str">
        <f>UPPER(TEXT(ControleProdução[[#This Row],[Data]],"mmm"))</f>
        <v>OUT</v>
      </c>
      <c r="C141" s="47">
        <f>YEAR(ControleProdução[[#This Row],[Data]])</f>
        <v>2023</v>
      </c>
      <c r="D141" s="52" t="s">
        <v>21</v>
      </c>
      <c r="E141" s="47" t="s">
        <v>169</v>
      </c>
      <c r="F141" s="47">
        <v>2</v>
      </c>
      <c r="G141" s="47" t="str">
        <f>_xlfn.XLOOKUP(E141,TbdeEPI[EPI],TbdeEPI[TIPO],"Produção",0)</f>
        <v>Produção</v>
      </c>
      <c r="H141" s="47" t="s">
        <v>108</v>
      </c>
      <c r="I141" s="47" t="s">
        <v>134</v>
      </c>
      <c r="J141" s="47"/>
      <c r="K141" s="47">
        <f>COUNTIF($I$2:I141,I141)</f>
        <v>6</v>
      </c>
      <c r="L141" s="47" t="str">
        <f>ControleProdução[[#This Row],[Recebido Por]]&amp;ControleProdução[[#This Row],[Qtd]]</f>
        <v>MANUA6</v>
      </c>
    </row>
    <row r="142" spans="1:12" ht="20.100000000000001" customHeight="1" x14ac:dyDescent="0.25">
      <c r="A142" s="52">
        <v>45215</v>
      </c>
      <c r="B142" s="52" t="str">
        <f>UPPER(TEXT(ControleProdução[[#This Row],[Data]],"mmm"))</f>
        <v>OUT</v>
      </c>
      <c r="C142" s="47">
        <f>YEAR(ControleProdução[[#This Row],[Data]])</f>
        <v>2023</v>
      </c>
      <c r="D142" s="52" t="s">
        <v>21</v>
      </c>
      <c r="E142" s="47" t="s">
        <v>94</v>
      </c>
      <c r="F142" s="47">
        <v>2</v>
      </c>
      <c r="G142" s="47" t="str">
        <f>_xlfn.XLOOKUP(E142,TbdeEPI[EPI],TbdeEPI[TIPO],"Produção",0)</f>
        <v>Produção</v>
      </c>
      <c r="H142" s="47" t="s">
        <v>108</v>
      </c>
      <c r="I142" s="47" t="s">
        <v>110</v>
      </c>
      <c r="J142" s="47"/>
      <c r="K142" s="47">
        <f>COUNTIF($I$2:I142,I142)</f>
        <v>49</v>
      </c>
      <c r="L142" s="47" t="str">
        <f>ControleProdução[[#This Row],[Recebido Por]]&amp;ControleProdução[[#This Row],[Qtd]]</f>
        <v>FELIPE49</v>
      </c>
    </row>
    <row r="143" spans="1:12" ht="20.100000000000001" customHeight="1" x14ac:dyDescent="0.25">
      <c r="A143" s="52">
        <v>45215</v>
      </c>
      <c r="B143" s="52" t="str">
        <f>UPPER(TEXT(ControleProdução[[#This Row],[Data]],"mmm"))</f>
        <v>OUT</v>
      </c>
      <c r="C143" s="47">
        <f>YEAR(ControleProdução[[#This Row],[Data]])</f>
        <v>2023</v>
      </c>
      <c r="D143" s="52" t="s">
        <v>21</v>
      </c>
      <c r="E143" s="47" t="s">
        <v>85</v>
      </c>
      <c r="F143" s="47">
        <v>1</v>
      </c>
      <c r="G143" s="47" t="str">
        <f>_xlfn.XLOOKUP(E143,TbdeEPI[EPI],TbdeEPI[TIPO],"Produção",0)</f>
        <v>Produção</v>
      </c>
      <c r="H143" s="47" t="s">
        <v>108</v>
      </c>
      <c r="I143" s="47" t="s">
        <v>110</v>
      </c>
      <c r="J143" s="47"/>
      <c r="K143" s="47">
        <f>COUNTIF($I$2:I143,I143)</f>
        <v>50</v>
      </c>
      <c r="L143" s="47" t="str">
        <f>ControleProdução[[#This Row],[Recebido Por]]&amp;ControleProdução[[#This Row],[Qtd]]</f>
        <v>FELIPE50</v>
      </c>
    </row>
    <row r="144" spans="1:12" ht="20.100000000000001" customHeight="1" x14ac:dyDescent="0.25">
      <c r="A144" s="52">
        <v>45215</v>
      </c>
      <c r="B144" s="52" t="str">
        <f>UPPER(TEXT(ControleProdução[[#This Row],[Data]],"mmm"))</f>
        <v>OUT</v>
      </c>
      <c r="C144" s="47">
        <f>YEAR(ControleProdução[[#This Row],[Data]])</f>
        <v>2023</v>
      </c>
      <c r="D144" s="52" t="s">
        <v>21</v>
      </c>
      <c r="E144" s="47" t="s">
        <v>12</v>
      </c>
      <c r="F144" s="47">
        <v>1</v>
      </c>
      <c r="G144" s="47" t="str">
        <f>_xlfn.XLOOKUP(E144,TbdeEPI[EPI],TbdeEPI[TIPO],"Produção",0)</f>
        <v>Produção</v>
      </c>
      <c r="H144" s="47" t="s">
        <v>108</v>
      </c>
      <c r="I144" s="47" t="s">
        <v>110</v>
      </c>
      <c r="J144" s="47"/>
      <c r="K144" s="47">
        <f>COUNTIF($I$2:I144,I144)</f>
        <v>51</v>
      </c>
      <c r="L144" s="47" t="str">
        <f>ControleProdução[[#This Row],[Recebido Por]]&amp;ControleProdução[[#This Row],[Qtd]]</f>
        <v>FELIPE51</v>
      </c>
    </row>
    <row r="145" spans="1:12" ht="20.100000000000001" customHeight="1" x14ac:dyDescent="0.25">
      <c r="A145" s="52">
        <v>45215</v>
      </c>
      <c r="B145" s="52" t="str">
        <f>UPPER(TEXT(ControleProdução[[#This Row],[Data]],"mmm"))</f>
        <v>OUT</v>
      </c>
      <c r="C145" s="47">
        <f>YEAR(ControleProdução[[#This Row],[Data]])</f>
        <v>2023</v>
      </c>
      <c r="D145" s="52" t="s">
        <v>21</v>
      </c>
      <c r="E145" s="47" t="s">
        <v>352</v>
      </c>
      <c r="F145" s="47">
        <v>1</v>
      </c>
      <c r="G145" s="47" t="str">
        <f>_xlfn.XLOOKUP(E145,TbdeEPI[EPI],TbdeEPI[TIPO],"Produção",0)</f>
        <v>Produção</v>
      </c>
      <c r="H145" s="47" t="s">
        <v>108</v>
      </c>
      <c r="I145" s="47" t="s">
        <v>113</v>
      </c>
      <c r="J145" s="47"/>
      <c r="K145" s="47">
        <f>COUNTIF($I$2:I145,I145)</f>
        <v>6</v>
      </c>
      <c r="L145" s="47" t="str">
        <f>ControleProdução[[#This Row],[Recebido Por]]&amp;ControleProdução[[#This Row],[Qtd]]</f>
        <v>MOISES6</v>
      </c>
    </row>
    <row r="146" spans="1:12" ht="20.100000000000001" customHeight="1" x14ac:dyDescent="0.25">
      <c r="A146" s="52">
        <v>45215</v>
      </c>
      <c r="B146" s="52" t="str">
        <f>UPPER(TEXT(ControleProdução[[#This Row],[Data]],"mmm"))</f>
        <v>OUT</v>
      </c>
      <c r="C146" s="47">
        <f>YEAR(ControleProdução[[#This Row],[Data]])</f>
        <v>2023</v>
      </c>
      <c r="D146" s="52" t="s">
        <v>21</v>
      </c>
      <c r="E146" s="47" t="s">
        <v>352</v>
      </c>
      <c r="F146" s="47">
        <v>2</v>
      </c>
      <c r="G146" s="47" t="str">
        <f>_xlfn.XLOOKUP(E146,TbdeEPI[EPI],TbdeEPI[TIPO],"Produção",0)</f>
        <v>Produção</v>
      </c>
      <c r="H146" s="47" t="s">
        <v>108</v>
      </c>
      <c r="I146" s="47" t="s">
        <v>110</v>
      </c>
      <c r="J146" s="47"/>
      <c r="K146" s="47">
        <f>COUNTIF($I$2:I146,I146)</f>
        <v>52</v>
      </c>
      <c r="L146" s="47" t="str">
        <f>ControleProdução[[#This Row],[Recebido Por]]&amp;ControleProdução[[#This Row],[Qtd]]</f>
        <v>FELIPE52</v>
      </c>
    </row>
    <row r="147" spans="1:12" ht="20.100000000000001" customHeight="1" x14ac:dyDescent="0.25">
      <c r="A147" s="52">
        <v>45215</v>
      </c>
      <c r="B147" s="52" t="str">
        <f>UPPER(TEXT(ControleProdução[[#This Row],[Data]],"mmm"))</f>
        <v>OUT</v>
      </c>
      <c r="C147" s="47">
        <f>YEAR(ControleProdução[[#This Row],[Data]])</f>
        <v>2023</v>
      </c>
      <c r="D147" s="52" t="s">
        <v>21</v>
      </c>
      <c r="E147" s="47" t="s">
        <v>14</v>
      </c>
      <c r="F147" s="47">
        <v>1</v>
      </c>
      <c r="G147" s="47" t="str">
        <f>_xlfn.XLOOKUP(E147,TbdeEPI[EPI],TbdeEPI[TIPO],"Produção",0)</f>
        <v>Produção</v>
      </c>
      <c r="H147" s="47" t="s">
        <v>108</v>
      </c>
      <c r="I147" s="47" t="s">
        <v>110</v>
      </c>
      <c r="J147" s="47"/>
      <c r="K147" s="47">
        <f>COUNTIF($I$2:I147,I147)</f>
        <v>53</v>
      </c>
      <c r="L147" s="47" t="str">
        <f>ControleProdução[[#This Row],[Recebido Por]]&amp;ControleProdução[[#This Row],[Qtd]]</f>
        <v>FELIPE53</v>
      </c>
    </row>
    <row r="148" spans="1:12" ht="20.100000000000001" customHeight="1" x14ac:dyDescent="0.25">
      <c r="A148" s="52">
        <v>45216</v>
      </c>
      <c r="B148" s="52" t="str">
        <f>UPPER(TEXT(ControleProdução[[#This Row],[Data]],"mmm"))</f>
        <v>OUT</v>
      </c>
      <c r="C148" s="47">
        <f>YEAR(ControleProdução[[#This Row],[Data]])</f>
        <v>2023</v>
      </c>
      <c r="D148" s="52" t="s">
        <v>21</v>
      </c>
      <c r="E148" s="47" t="s">
        <v>9</v>
      </c>
      <c r="F148" s="47">
        <v>1</v>
      </c>
      <c r="G148" s="47" t="str">
        <f>_xlfn.XLOOKUP(E148,TbdeEPI[EPI],TbdeEPI[TIPO],"Produção",0)</f>
        <v>EPI</v>
      </c>
      <c r="H148" s="47" t="s">
        <v>108</v>
      </c>
      <c r="I148" s="47" t="s">
        <v>153</v>
      </c>
      <c r="J148" s="47"/>
      <c r="K148" s="47">
        <f>COUNTIF($I$2:I148,I148)</f>
        <v>3</v>
      </c>
      <c r="L148" s="47" t="str">
        <f>ControleProdução[[#This Row],[Recebido Por]]&amp;ControleProdução[[#This Row],[Qtd]]</f>
        <v>CALEB3</v>
      </c>
    </row>
    <row r="149" spans="1:12" ht="20.100000000000001" customHeight="1" x14ac:dyDescent="0.25">
      <c r="A149" s="52">
        <v>45216</v>
      </c>
      <c r="B149" s="52" t="str">
        <f>UPPER(TEXT(ControleProdução[[#This Row],[Data]],"mmm"))</f>
        <v>OUT</v>
      </c>
      <c r="C149" s="47">
        <f>YEAR(ControleProdução[[#This Row],[Data]])</f>
        <v>2023</v>
      </c>
      <c r="D149" s="52" t="s">
        <v>21</v>
      </c>
      <c r="E149" s="47" t="s">
        <v>77</v>
      </c>
      <c r="F149" s="47">
        <v>4</v>
      </c>
      <c r="G149" s="47" t="str">
        <f>_xlfn.XLOOKUP(E149,TbdeEPI[EPI],TbdeEPI[TIPO],"Produção",0)</f>
        <v>Produção</v>
      </c>
      <c r="H149" s="47" t="s">
        <v>108</v>
      </c>
      <c r="I149" s="47" t="s">
        <v>171</v>
      </c>
      <c r="J149" s="47"/>
      <c r="K149" s="47">
        <f>COUNTIF($I$2:I149,I149)</f>
        <v>2</v>
      </c>
      <c r="L149" s="47" t="str">
        <f>ControleProdução[[#This Row],[Recebido Por]]&amp;ControleProdução[[#This Row],[Qtd]]</f>
        <v>KEVIN2</v>
      </c>
    </row>
    <row r="150" spans="1:12" ht="20.100000000000001" customHeight="1" x14ac:dyDescent="0.25">
      <c r="A150" s="52">
        <v>45216</v>
      </c>
      <c r="B150" s="52" t="str">
        <f>UPPER(TEXT(ControleProdução[[#This Row],[Data]],"mmm"))</f>
        <v>OUT</v>
      </c>
      <c r="C150" s="47">
        <f>YEAR(ControleProdução[[#This Row],[Data]])</f>
        <v>2023</v>
      </c>
      <c r="D150" s="52" t="s">
        <v>21</v>
      </c>
      <c r="E150" s="47" t="s">
        <v>9</v>
      </c>
      <c r="F150" s="47">
        <v>1</v>
      </c>
      <c r="G150" s="47" t="str">
        <f>_xlfn.XLOOKUP(E150,TbdeEPI[EPI],TbdeEPI[TIPO],"Produção",0)</f>
        <v>EPI</v>
      </c>
      <c r="H150" s="47" t="s">
        <v>108</v>
      </c>
      <c r="I150" s="47" t="s">
        <v>110</v>
      </c>
      <c r="J150" s="47"/>
      <c r="K150" s="47">
        <f>COUNTIF($I$2:I150,I150)</f>
        <v>54</v>
      </c>
      <c r="L150" s="47" t="str">
        <f>ControleProdução[[#This Row],[Recebido Por]]&amp;ControleProdução[[#This Row],[Qtd]]</f>
        <v>FELIPE54</v>
      </c>
    </row>
    <row r="151" spans="1:12" ht="20.100000000000001" customHeight="1" x14ac:dyDescent="0.25">
      <c r="A151" s="52">
        <v>45216</v>
      </c>
      <c r="B151" s="52" t="str">
        <f>UPPER(TEXT(ControleProdução[[#This Row],[Data]],"mmm"))</f>
        <v>OUT</v>
      </c>
      <c r="C151" s="47">
        <f>YEAR(ControleProdução[[#This Row],[Data]])</f>
        <v>2023</v>
      </c>
      <c r="D151" s="52" t="s">
        <v>21</v>
      </c>
      <c r="E151" s="47" t="s">
        <v>9</v>
      </c>
      <c r="F151" s="47">
        <v>1</v>
      </c>
      <c r="G151" s="47" t="str">
        <f>_xlfn.XLOOKUP(E151,TbdeEPI[EPI],TbdeEPI[TIPO],"Produção",0)</f>
        <v>EPI</v>
      </c>
      <c r="H151" s="47" t="s">
        <v>108</v>
      </c>
      <c r="I151" s="47" t="s">
        <v>113</v>
      </c>
      <c r="J151" s="47"/>
      <c r="K151" s="47">
        <f>COUNTIF($I$2:I151,I151)</f>
        <v>7</v>
      </c>
      <c r="L151" s="47" t="str">
        <f>ControleProdução[[#This Row],[Recebido Por]]&amp;ControleProdução[[#This Row],[Qtd]]</f>
        <v>MOISES7</v>
      </c>
    </row>
    <row r="152" spans="1:12" ht="20.100000000000001" customHeight="1" x14ac:dyDescent="0.25">
      <c r="A152" s="52">
        <v>45216</v>
      </c>
      <c r="B152" s="52" t="str">
        <f>UPPER(TEXT(ControleProdução[[#This Row],[Data]],"mmm"))</f>
        <v>OUT</v>
      </c>
      <c r="C152" s="47">
        <f>YEAR(ControleProdução[[#This Row],[Data]])</f>
        <v>2023</v>
      </c>
      <c r="D152" s="52" t="s">
        <v>21</v>
      </c>
      <c r="E152" s="47" t="s">
        <v>174</v>
      </c>
      <c r="F152" s="47">
        <v>50</v>
      </c>
      <c r="G152" s="47" t="str">
        <f>_xlfn.XLOOKUP(E152,TbdeEPI[EPI],TbdeEPI[TIPO],"Produção",0)</f>
        <v>Produção</v>
      </c>
      <c r="H152" s="47" t="s">
        <v>108</v>
      </c>
      <c r="I152" s="47" t="s">
        <v>300</v>
      </c>
      <c r="J152" s="47"/>
      <c r="K152" s="47">
        <f>COUNTIF($I$2:I152,I152)</f>
        <v>1</v>
      </c>
      <c r="L152" s="47" t="str">
        <f>ControleProdução[[#This Row],[Recebido Por]]&amp;ControleProdução[[#This Row],[Qtd]]</f>
        <v>JOSE ORLANDO1</v>
      </c>
    </row>
    <row r="153" spans="1:12" ht="20.100000000000001" customHeight="1" x14ac:dyDescent="0.25">
      <c r="A153" s="52">
        <v>45216</v>
      </c>
      <c r="B153" s="52" t="str">
        <f>UPPER(TEXT(ControleProdução[[#This Row],[Data]],"mmm"))</f>
        <v>OUT</v>
      </c>
      <c r="C153" s="47">
        <f>YEAR(ControleProdução[[#This Row],[Data]])</f>
        <v>2023</v>
      </c>
      <c r="D153" s="52" t="s">
        <v>20</v>
      </c>
      <c r="E153" s="47" t="s">
        <v>174</v>
      </c>
      <c r="F153" s="47">
        <v>359</v>
      </c>
      <c r="G153" s="47" t="str">
        <f>_xlfn.XLOOKUP(E153,TbdeEPI[EPI],TbdeEPI[TIPO],"Produção",0)</f>
        <v>Produção</v>
      </c>
      <c r="H153" s="47" t="s">
        <v>150</v>
      </c>
      <c r="I153" s="47" t="s">
        <v>108</v>
      </c>
      <c r="J153" s="47"/>
      <c r="K153" s="47">
        <f>COUNTIF($I$2:I153,I153)</f>
        <v>27</v>
      </c>
      <c r="L153" s="47" t="str">
        <f>ControleProdução[[#This Row],[Recebido Por]]&amp;ControleProdução[[#This Row],[Qtd]]</f>
        <v>RHUAN27</v>
      </c>
    </row>
    <row r="154" spans="1:12" ht="20.100000000000001" customHeight="1" x14ac:dyDescent="0.25">
      <c r="A154" s="52">
        <v>45216</v>
      </c>
      <c r="B154" s="52" t="str">
        <f>UPPER(TEXT(ControleProdução[[#This Row],[Data]],"mmm"))</f>
        <v>OUT</v>
      </c>
      <c r="C154" s="47">
        <f>YEAR(ControleProdução[[#This Row],[Data]])</f>
        <v>2023</v>
      </c>
      <c r="D154" s="52" t="s">
        <v>21</v>
      </c>
      <c r="E154" s="47" t="s">
        <v>95</v>
      </c>
      <c r="F154" s="47">
        <v>2</v>
      </c>
      <c r="G154" s="47" t="str">
        <f>_xlfn.XLOOKUP(E154,TbdeEPI[EPI],TbdeEPI[TIPO],"Produção",0)</f>
        <v>Produção</v>
      </c>
      <c r="H154" s="47" t="s">
        <v>108</v>
      </c>
      <c r="I154" s="47" t="s">
        <v>157</v>
      </c>
      <c r="J154" s="47"/>
      <c r="K154" s="47">
        <f>COUNTIF($I$2:I154,I154)</f>
        <v>2</v>
      </c>
      <c r="L154" s="47" t="str">
        <f>ControleProdução[[#This Row],[Recebido Por]]&amp;ControleProdução[[#This Row],[Qtd]]</f>
        <v>MATHEUS LUCAS2</v>
      </c>
    </row>
    <row r="155" spans="1:12" ht="20.100000000000001" customHeight="1" x14ac:dyDescent="0.25">
      <c r="A155" s="52">
        <v>45216</v>
      </c>
      <c r="B155" s="52" t="str">
        <f>UPPER(TEXT(ControleProdução[[#This Row],[Data]],"mmm"))</f>
        <v>OUT</v>
      </c>
      <c r="C155" s="47">
        <f>YEAR(ControleProdução[[#This Row],[Data]])</f>
        <v>2023</v>
      </c>
      <c r="D155" s="52" t="s">
        <v>21</v>
      </c>
      <c r="E155" s="47" t="s">
        <v>0</v>
      </c>
      <c r="F155" s="47">
        <v>2</v>
      </c>
      <c r="G155" s="47" t="str">
        <f>_xlfn.XLOOKUP(E155,TbdeEPI[EPI],TbdeEPI[TIPO],"Produção",0)</f>
        <v>Produção</v>
      </c>
      <c r="H155" s="47" t="s">
        <v>108</v>
      </c>
      <c r="I155" s="47" t="s">
        <v>110</v>
      </c>
      <c r="J155" s="47"/>
      <c r="K155" s="47">
        <f>COUNTIF($I$2:I155,I155)</f>
        <v>55</v>
      </c>
      <c r="L155" s="47" t="str">
        <f>ControleProdução[[#This Row],[Recebido Por]]&amp;ControleProdução[[#This Row],[Qtd]]</f>
        <v>FELIPE55</v>
      </c>
    </row>
    <row r="156" spans="1:12" ht="20.100000000000001" customHeight="1" x14ac:dyDescent="0.25">
      <c r="A156" s="52">
        <v>45216</v>
      </c>
      <c r="B156" s="52" t="str">
        <f>UPPER(TEXT(ControleProdução[[#This Row],[Data]],"mmm"))</f>
        <v>OUT</v>
      </c>
      <c r="C156" s="47">
        <f>YEAR(ControleProdução[[#This Row],[Data]])</f>
        <v>2023</v>
      </c>
      <c r="D156" s="52" t="s">
        <v>21</v>
      </c>
      <c r="E156" s="47" t="s">
        <v>352</v>
      </c>
      <c r="F156" s="47">
        <v>1</v>
      </c>
      <c r="G156" s="47" t="str">
        <f>_xlfn.XLOOKUP(E156,TbdeEPI[EPI],TbdeEPI[TIPO],"Produção",0)</f>
        <v>Produção</v>
      </c>
      <c r="H156" s="47" t="s">
        <v>108</v>
      </c>
      <c r="I156" s="47" t="s">
        <v>140</v>
      </c>
      <c r="J156" s="47"/>
      <c r="K156" s="47">
        <f>COUNTIF($I$2:I156,I156)</f>
        <v>3</v>
      </c>
      <c r="L156" s="47" t="str">
        <f>ControleProdução[[#This Row],[Recebido Por]]&amp;ControleProdução[[#This Row],[Qtd]]</f>
        <v>ARTHUR3</v>
      </c>
    </row>
    <row r="157" spans="1:12" ht="20.100000000000001" customHeight="1" x14ac:dyDescent="0.25">
      <c r="A157" s="52">
        <v>45217</v>
      </c>
      <c r="B157" s="52" t="str">
        <f>UPPER(TEXT(ControleProdução[[#This Row],[Data]],"mmm"))</f>
        <v>OUT</v>
      </c>
      <c r="C157" s="47">
        <f>YEAR(ControleProdução[[#This Row],[Data]])</f>
        <v>2023</v>
      </c>
      <c r="D157" s="52" t="s">
        <v>21</v>
      </c>
      <c r="E157" s="47" t="s">
        <v>330</v>
      </c>
      <c r="F157" s="47">
        <v>1</v>
      </c>
      <c r="G157" s="47" t="str">
        <f>_xlfn.XLOOKUP(E157,TbdeEPI[EPI],TbdeEPI[TIPO],"Produção",0)</f>
        <v>EPI</v>
      </c>
      <c r="H157" s="47" t="s">
        <v>108</v>
      </c>
      <c r="I157" s="47" t="s">
        <v>113</v>
      </c>
      <c r="J157" s="47"/>
      <c r="K157" s="47">
        <f>COUNTIF($I$2:I157,I157)</f>
        <v>8</v>
      </c>
      <c r="L157" s="47" t="str">
        <f>ControleProdução[[#This Row],[Recebido Por]]&amp;ControleProdução[[#This Row],[Qtd]]</f>
        <v>MOISES8</v>
      </c>
    </row>
    <row r="158" spans="1:12" ht="20.100000000000001" customHeight="1" x14ac:dyDescent="0.25">
      <c r="A158" s="52">
        <v>45217</v>
      </c>
      <c r="B158" s="52" t="str">
        <f>UPPER(TEXT(ControleProdução[[#This Row],[Data]],"mmm"))</f>
        <v>OUT</v>
      </c>
      <c r="C158" s="47">
        <f>YEAR(ControleProdução[[#This Row],[Data]])</f>
        <v>2023</v>
      </c>
      <c r="D158" s="52" t="s">
        <v>21</v>
      </c>
      <c r="E158" s="47" t="s">
        <v>75</v>
      </c>
      <c r="F158" s="47">
        <v>3</v>
      </c>
      <c r="G158" s="47" t="str">
        <f>_xlfn.XLOOKUP(E158,TbdeEPI[EPI],TbdeEPI[TIPO],"Produção",0)</f>
        <v>Produção</v>
      </c>
      <c r="H158" s="47" t="s">
        <v>108</v>
      </c>
      <c r="I158" s="47" t="s">
        <v>170</v>
      </c>
      <c r="J158" s="47"/>
      <c r="K158" s="47">
        <f>COUNTIF($I$2:I158,I158)</f>
        <v>7</v>
      </c>
      <c r="L158" s="47" t="str">
        <f>ControleProdução[[#This Row],[Recebido Por]]&amp;ControleProdução[[#This Row],[Qtd]]</f>
        <v>ALEXANDRE7</v>
      </c>
    </row>
    <row r="159" spans="1:12" ht="20.100000000000001" customHeight="1" x14ac:dyDescent="0.25">
      <c r="A159" s="52">
        <v>45217</v>
      </c>
      <c r="B159" s="52" t="str">
        <f>UPPER(TEXT(ControleProdução[[#This Row],[Data]],"mmm"))</f>
        <v>OUT</v>
      </c>
      <c r="C159" s="47">
        <f>YEAR(ControleProdução[[#This Row],[Data]])</f>
        <v>2023</v>
      </c>
      <c r="D159" s="52" t="s">
        <v>21</v>
      </c>
      <c r="E159" s="47" t="s">
        <v>27</v>
      </c>
      <c r="F159" s="47">
        <v>5</v>
      </c>
      <c r="G159" s="47" t="str">
        <f>_xlfn.XLOOKUP(E159,TbdeEPI[EPI],TbdeEPI[TIPO],"Produção",0)</f>
        <v>Produção</v>
      </c>
      <c r="H159" s="47" t="s">
        <v>108</v>
      </c>
      <c r="I159" s="47" t="s">
        <v>146</v>
      </c>
      <c r="J159" s="47"/>
      <c r="K159" s="47">
        <f>COUNTIF($I$2:I159,I159)</f>
        <v>2</v>
      </c>
      <c r="L159" s="47" t="str">
        <f>ControleProdução[[#This Row],[Recebido Por]]&amp;ControleProdução[[#This Row],[Qtd]]</f>
        <v>DANIELA2</v>
      </c>
    </row>
    <row r="160" spans="1:12" ht="20.100000000000001" customHeight="1" x14ac:dyDescent="0.25">
      <c r="A160" s="52">
        <v>45217</v>
      </c>
      <c r="B160" s="52" t="str">
        <f>UPPER(TEXT(ControleProdução[[#This Row],[Data]],"mmm"))</f>
        <v>OUT</v>
      </c>
      <c r="C160" s="47">
        <f>YEAR(ControleProdução[[#This Row],[Data]])</f>
        <v>2023</v>
      </c>
      <c r="D160" s="52" t="s">
        <v>21</v>
      </c>
      <c r="E160" s="47" t="s">
        <v>169</v>
      </c>
      <c r="F160" s="47">
        <v>8</v>
      </c>
      <c r="G160" s="47" t="str">
        <f>_xlfn.XLOOKUP(E160,TbdeEPI[EPI],TbdeEPI[TIPO],"Produção",0)</f>
        <v>Produção</v>
      </c>
      <c r="H160" s="47" t="s">
        <v>108</v>
      </c>
      <c r="I160" s="47" t="s">
        <v>146</v>
      </c>
      <c r="J160" s="47"/>
      <c r="K160" s="47">
        <f>COUNTIF($I$2:I160,I160)</f>
        <v>3</v>
      </c>
      <c r="L160" s="47" t="str">
        <f>ControleProdução[[#This Row],[Recebido Por]]&amp;ControleProdução[[#This Row],[Qtd]]</f>
        <v>DANIELA3</v>
      </c>
    </row>
    <row r="161" spans="1:12" ht="20.100000000000001" customHeight="1" x14ac:dyDescent="0.25">
      <c r="A161" s="52">
        <v>45217</v>
      </c>
      <c r="B161" s="52" t="str">
        <f>UPPER(TEXT(ControleProdução[[#This Row],[Data]],"mmm"))</f>
        <v>OUT</v>
      </c>
      <c r="C161" s="47">
        <f>YEAR(ControleProdução[[#This Row],[Data]])</f>
        <v>2023</v>
      </c>
      <c r="D161" s="52" t="s">
        <v>21</v>
      </c>
      <c r="E161" s="47" t="s">
        <v>330</v>
      </c>
      <c r="F161" s="47">
        <v>1</v>
      </c>
      <c r="G161" s="47" t="str">
        <f>_xlfn.XLOOKUP(E161,TbdeEPI[EPI],TbdeEPI[TIPO],"Produção",0)</f>
        <v>EPI</v>
      </c>
      <c r="H161" s="47" t="s">
        <v>108</v>
      </c>
      <c r="I161" s="47" t="s">
        <v>139</v>
      </c>
      <c r="J161" s="47"/>
      <c r="K161" s="47">
        <f>COUNTIF($I$2:I161,I161)</f>
        <v>4</v>
      </c>
      <c r="L161" s="47" t="str">
        <f>ControleProdução[[#This Row],[Recebido Por]]&amp;ControleProdução[[#This Row],[Qtd]]</f>
        <v>JOÃO CARLOS4</v>
      </c>
    </row>
    <row r="162" spans="1:12" ht="20.100000000000001" customHeight="1" x14ac:dyDescent="0.25">
      <c r="A162" s="52">
        <v>45217</v>
      </c>
      <c r="B162" s="52" t="str">
        <f>UPPER(TEXT(ControleProdução[[#This Row],[Data]],"mmm"))</f>
        <v>OUT</v>
      </c>
      <c r="C162" s="47">
        <f>YEAR(ControleProdução[[#This Row],[Data]])</f>
        <v>2023</v>
      </c>
      <c r="D162" s="52" t="s">
        <v>21</v>
      </c>
      <c r="E162" s="47" t="s">
        <v>78</v>
      </c>
      <c r="F162" s="47">
        <v>1</v>
      </c>
      <c r="G162" s="47" t="str">
        <f>_xlfn.XLOOKUP(E162,TbdeEPI[EPI],TbdeEPI[TIPO],"Produção",0)</f>
        <v>Produção</v>
      </c>
      <c r="H162" s="47" t="s">
        <v>108</v>
      </c>
      <c r="I162" s="47" t="s">
        <v>110</v>
      </c>
      <c r="J162" s="47"/>
      <c r="K162" s="47">
        <f>COUNTIF($I$2:I162,I162)</f>
        <v>56</v>
      </c>
      <c r="L162" s="47" t="str">
        <f>ControleProdução[[#This Row],[Recebido Por]]&amp;ControleProdução[[#This Row],[Qtd]]</f>
        <v>FELIPE56</v>
      </c>
    </row>
    <row r="163" spans="1:12" ht="20.100000000000001" customHeight="1" x14ac:dyDescent="0.25">
      <c r="A163" s="52">
        <v>45217</v>
      </c>
      <c r="B163" s="52" t="str">
        <f>UPPER(TEXT(ControleProdução[[#This Row],[Data]],"mmm"))</f>
        <v>OUT</v>
      </c>
      <c r="C163" s="47">
        <f>YEAR(ControleProdução[[#This Row],[Data]])</f>
        <v>2023</v>
      </c>
      <c r="D163" s="52" t="s">
        <v>21</v>
      </c>
      <c r="E163" s="47" t="s">
        <v>1</v>
      </c>
      <c r="F163" s="47">
        <v>1</v>
      </c>
      <c r="G163" s="47" t="str">
        <f>_xlfn.XLOOKUP(E163,TbdeEPI[EPI],TbdeEPI[TIPO],"Produção",0)</f>
        <v>Produção</v>
      </c>
      <c r="H163" s="47" t="s">
        <v>108</v>
      </c>
      <c r="I163" s="47" t="s">
        <v>110</v>
      </c>
      <c r="J163" s="47"/>
      <c r="K163" s="47">
        <f>COUNTIF($I$2:I163,I163)</f>
        <v>57</v>
      </c>
      <c r="L163" s="47" t="str">
        <f>ControleProdução[[#This Row],[Recebido Por]]&amp;ControleProdução[[#This Row],[Qtd]]</f>
        <v>FELIPE57</v>
      </c>
    </row>
    <row r="164" spans="1:12" ht="20.100000000000001" customHeight="1" x14ac:dyDescent="0.25">
      <c r="A164" s="52">
        <v>45217</v>
      </c>
      <c r="B164" s="52" t="str">
        <f>UPPER(TEXT(ControleProdução[[#This Row],[Data]],"mmm"))</f>
        <v>OUT</v>
      </c>
      <c r="C164" s="47">
        <f>YEAR(ControleProdução[[#This Row],[Data]])</f>
        <v>2023</v>
      </c>
      <c r="D164" s="52" t="s">
        <v>21</v>
      </c>
      <c r="E164" s="47" t="s">
        <v>7</v>
      </c>
      <c r="F164" s="47">
        <v>1</v>
      </c>
      <c r="G164" s="47" t="str">
        <f>_xlfn.XLOOKUP(E164,TbdeEPI[EPI],TbdeEPI[TIPO],"Produção",0)</f>
        <v>Produção</v>
      </c>
      <c r="H164" s="47" t="s">
        <v>108</v>
      </c>
      <c r="I164" s="47" t="s">
        <v>110</v>
      </c>
      <c r="J164" s="47"/>
      <c r="K164" s="47">
        <f>COUNTIF($I$2:I164,I164)</f>
        <v>58</v>
      </c>
      <c r="L164" s="47" t="str">
        <f>ControleProdução[[#This Row],[Recebido Por]]&amp;ControleProdução[[#This Row],[Qtd]]</f>
        <v>FELIPE58</v>
      </c>
    </row>
    <row r="165" spans="1:12" ht="20.100000000000001" customHeight="1" x14ac:dyDescent="0.25">
      <c r="A165" s="52">
        <v>45217</v>
      </c>
      <c r="B165" s="52" t="str">
        <f>UPPER(TEXT(ControleProdução[[#This Row],[Data]],"mmm"))</f>
        <v>OUT</v>
      </c>
      <c r="C165" s="47">
        <f>YEAR(ControleProdução[[#This Row],[Data]])</f>
        <v>2023</v>
      </c>
      <c r="D165" s="52" t="s">
        <v>21</v>
      </c>
      <c r="E165" s="47" t="s">
        <v>89</v>
      </c>
      <c r="F165" s="47">
        <v>1</v>
      </c>
      <c r="G165" s="47" t="str">
        <f>_xlfn.XLOOKUP(E165,TbdeEPI[EPI],TbdeEPI[TIPO],"Produção",0)</f>
        <v>Produção</v>
      </c>
      <c r="H165" s="47" t="s">
        <v>108</v>
      </c>
      <c r="I165" s="47" t="s">
        <v>170</v>
      </c>
      <c r="J165" s="47"/>
      <c r="K165" s="47">
        <f>COUNTIF($I$2:I165,I165)</f>
        <v>8</v>
      </c>
      <c r="L165" s="47" t="str">
        <f>ControleProdução[[#This Row],[Recebido Por]]&amp;ControleProdução[[#This Row],[Qtd]]</f>
        <v>ALEXANDRE8</v>
      </c>
    </row>
    <row r="166" spans="1:12" ht="20.100000000000001" customHeight="1" x14ac:dyDescent="0.25">
      <c r="A166" s="52">
        <v>45217</v>
      </c>
      <c r="B166" s="52" t="str">
        <f>UPPER(TEXT(ControleProdução[[#This Row],[Data]],"mmm"))</f>
        <v>OUT</v>
      </c>
      <c r="C166" s="47">
        <f>YEAR(ControleProdução[[#This Row],[Data]])</f>
        <v>2023</v>
      </c>
      <c r="D166" s="52" t="s">
        <v>21</v>
      </c>
      <c r="E166" s="47" t="s">
        <v>74</v>
      </c>
      <c r="F166" s="47">
        <v>10</v>
      </c>
      <c r="G166" s="47" t="str">
        <f>_xlfn.XLOOKUP(E166,TbdeEPI[EPI],TbdeEPI[TIPO],"Produção",0)</f>
        <v>Produção</v>
      </c>
      <c r="H166" s="47" t="s">
        <v>108</v>
      </c>
      <c r="I166" s="47" t="s">
        <v>156</v>
      </c>
      <c r="J166" s="47"/>
      <c r="K166" s="47">
        <f>COUNTIF($I$2:I166,I166)</f>
        <v>4</v>
      </c>
      <c r="L166" s="47" t="str">
        <f>ControleProdução[[#This Row],[Recebido Por]]&amp;ControleProdução[[#This Row],[Qtd]]</f>
        <v>ALAIM4</v>
      </c>
    </row>
    <row r="167" spans="1:12" ht="20.100000000000001" customHeight="1" x14ac:dyDescent="0.25">
      <c r="A167" s="52">
        <v>45217</v>
      </c>
      <c r="B167" s="52" t="str">
        <f>UPPER(TEXT(ControleProdução[[#This Row],[Data]],"mmm"))</f>
        <v>OUT</v>
      </c>
      <c r="C167" s="47">
        <f>YEAR(ControleProdução[[#This Row],[Data]])</f>
        <v>2023</v>
      </c>
      <c r="D167" s="52" t="s">
        <v>21</v>
      </c>
      <c r="E167" s="47" t="s">
        <v>91</v>
      </c>
      <c r="F167" s="47">
        <v>2</v>
      </c>
      <c r="G167" s="47" t="str">
        <f>_xlfn.XLOOKUP(E167,TbdeEPI[EPI],TbdeEPI[TIPO],"Produção",0)</f>
        <v>Produção</v>
      </c>
      <c r="H167" s="47" t="s">
        <v>108</v>
      </c>
      <c r="I167" s="47" t="s">
        <v>173</v>
      </c>
      <c r="J167" s="47"/>
      <c r="K167" s="47">
        <f>COUNTIF($I$2:I167,I167)</f>
        <v>2</v>
      </c>
      <c r="L167" s="47" t="str">
        <f>ControleProdução[[#This Row],[Recebido Por]]&amp;ControleProdução[[#This Row],[Qtd]]</f>
        <v>JACKSON2</v>
      </c>
    </row>
    <row r="168" spans="1:12" ht="20.100000000000001" customHeight="1" x14ac:dyDescent="0.25">
      <c r="A168" s="52">
        <v>45217</v>
      </c>
      <c r="B168" s="52" t="str">
        <f>UPPER(TEXT(ControleProdução[[#This Row],[Data]],"mmm"))</f>
        <v>OUT</v>
      </c>
      <c r="C168" s="47">
        <f>YEAR(ControleProdução[[#This Row],[Data]])</f>
        <v>2023</v>
      </c>
      <c r="D168" s="52" t="s">
        <v>21</v>
      </c>
      <c r="E168" s="47" t="s">
        <v>94</v>
      </c>
      <c r="F168" s="47">
        <v>1</v>
      </c>
      <c r="G168" s="47" t="str">
        <f>_xlfn.XLOOKUP(E168,TbdeEPI[EPI],TbdeEPI[TIPO],"Produção",0)</f>
        <v>Produção</v>
      </c>
      <c r="H168" s="47" t="s">
        <v>108</v>
      </c>
      <c r="I168" s="47" t="s">
        <v>110</v>
      </c>
      <c r="J168" s="47"/>
      <c r="K168" s="47">
        <f>COUNTIF($I$2:I168,I168)</f>
        <v>59</v>
      </c>
      <c r="L168" s="47" t="str">
        <f>ControleProdução[[#This Row],[Recebido Por]]&amp;ControleProdução[[#This Row],[Qtd]]</f>
        <v>FELIPE59</v>
      </c>
    </row>
    <row r="169" spans="1:12" ht="20.100000000000001" customHeight="1" x14ac:dyDescent="0.25">
      <c r="A169" s="52">
        <v>45217</v>
      </c>
      <c r="B169" s="52" t="str">
        <f>UPPER(TEXT(ControleProdução[[#This Row],[Data]],"mmm"))</f>
        <v>OUT</v>
      </c>
      <c r="C169" s="47">
        <f>YEAR(ControleProdução[[#This Row],[Data]])</f>
        <v>2023</v>
      </c>
      <c r="D169" s="52" t="s">
        <v>21</v>
      </c>
      <c r="E169" s="47" t="s">
        <v>1</v>
      </c>
      <c r="F169" s="47">
        <v>1</v>
      </c>
      <c r="G169" s="47" t="str">
        <f>_xlfn.XLOOKUP(E169,TbdeEPI[EPI],TbdeEPI[TIPO],"Produção",0)</f>
        <v>Produção</v>
      </c>
      <c r="H169" s="47" t="s">
        <v>108</v>
      </c>
      <c r="I169" s="47" t="s">
        <v>110</v>
      </c>
      <c r="J169" s="47"/>
      <c r="K169" s="47">
        <f>COUNTIF($I$2:I169,I169)</f>
        <v>60</v>
      </c>
      <c r="L169" s="47" t="str">
        <f>ControleProdução[[#This Row],[Recebido Por]]&amp;ControleProdução[[#This Row],[Qtd]]</f>
        <v>FELIPE60</v>
      </c>
    </row>
    <row r="170" spans="1:12" ht="20.100000000000001" customHeight="1" x14ac:dyDescent="0.25">
      <c r="A170" s="52">
        <v>45217</v>
      </c>
      <c r="B170" s="52" t="str">
        <f>UPPER(TEXT(ControleProdução[[#This Row],[Data]],"mmm"))</f>
        <v>OUT</v>
      </c>
      <c r="C170" s="47">
        <f>YEAR(ControleProdução[[#This Row],[Data]])</f>
        <v>2023</v>
      </c>
      <c r="D170" s="52" t="s">
        <v>21</v>
      </c>
      <c r="E170" s="47" t="s">
        <v>0</v>
      </c>
      <c r="F170" s="47">
        <v>1</v>
      </c>
      <c r="G170" s="47" t="str">
        <f>_xlfn.XLOOKUP(E170,TbdeEPI[EPI],TbdeEPI[TIPO],"Produção",0)</f>
        <v>Produção</v>
      </c>
      <c r="H170" s="47" t="s">
        <v>108</v>
      </c>
      <c r="I170" s="47" t="s">
        <v>110</v>
      </c>
      <c r="J170" s="47"/>
      <c r="K170" s="47">
        <f>COUNTIF($I$2:I170,I170)</f>
        <v>61</v>
      </c>
      <c r="L170" s="47" t="str">
        <f>ControleProdução[[#This Row],[Recebido Por]]&amp;ControleProdução[[#This Row],[Qtd]]</f>
        <v>FELIPE61</v>
      </c>
    </row>
    <row r="171" spans="1:12" ht="20.100000000000001" customHeight="1" x14ac:dyDescent="0.25">
      <c r="A171" s="52">
        <v>45217</v>
      </c>
      <c r="B171" s="52" t="str">
        <f>UPPER(TEXT(ControleProdução[[#This Row],[Data]],"mmm"))</f>
        <v>OUT</v>
      </c>
      <c r="C171" s="47">
        <f>YEAR(ControleProdução[[#This Row],[Data]])</f>
        <v>2023</v>
      </c>
      <c r="D171" s="52" t="s">
        <v>21</v>
      </c>
      <c r="E171" s="47" t="s">
        <v>79</v>
      </c>
      <c r="F171" s="47">
        <v>1</v>
      </c>
      <c r="G171" s="47" t="str">
        <f>_xlfn.XLOOKUP(E171,TbdeEPI[EPI],TbdeEPI[TIPO],"Produção",0)</f>
        <v>Produção</v>
      </c>
      <c r="H171" s="47" t="s">
        <v>108</v>
      </c>
      <c r="I171" s="47" t="s">
        <v>110</v>
      </c>
      <c r="J171" s="47"/>
      <c r="K171" s="47">
        <f>COUNTIF($I$2:I171,I171)</f>
        <v>62</v>
      </c>
      <c r="L171" s="47" t="str">
        <f>ControleProdução[[#This Row],[Recebido Por]]&amp;ControleProdução[[#This Row],[Qtd]]</f>
        <v>FELIPE62</v>
      </c>
    </row>
    <row r="172" spans="1:12" ht="20.100000000000001" customHeight="1" x14ac:dyDescent="0.25">
      <c r="A172" s="52">
        <v>45217</v>
      </c>
      <c r="B172" s="52" t="str">
        <f>UPPER(TEXT(ControleProdução[[#This Row],[Data]],"mmm"))</f>
        <v>OUT</v>
      </c>
      <c r="C172" s="47">
        <f>YEAR(ControleProdução[[#This Row],[Data]])</f>
        <v>2023</v>
      </c>
      <c r="D172" s="52" t="s">
        <v>21</v>
      </c>
      <c r="E172" s="47" t="s">
        <v>74</v>
      </c>
      <c r="F172" s="47">
        <v>5</v>
      </c>
      <c r="G172" s="47" t="str">
        <f>_xlfn.XLOOKUP(E172,TbdeEPI[EPI],TbdeEPI[TIPO],"Produção",0)</f>
        <v>Produção</v>
      </c>
      <c r="H172" s="47" t="s">
        <v>108</v>
      </c>
      <c r="I172" s="47" t="s">
        <v>110</v>
      </c>
      <c r="J172" s="47"/>
      <c r="K172" s="47">
        <f>COUNTIF($I$2:I172,I172)</f>
        <v>63</v>
      </c>
      <c r="L172" s="47" t="str">
        <f>ControleProdução[[#This Row],[Recebido Por]]&amp;ControleProdução[[#This Row],[Qtd]]</f>
        <v>FELIPE63</v>
      </c>
    </row>
    <row r="173" spans="1:12" ht="20.100000000000001" customHeight="1" x14ac:dyDescent="0.25">
      <c r="A173" s="52">
        <v>45217</v>
      </c>
      <c r="B173" s="52" t="str">
        <f>UPPER(TEXT(ControleProdução[[#This Row],[Data]],"mmm"))</f>
        <v>OUT</v>
      </c>
      <c r="C173" s="47">
        <f>YEAR(ControleProdução[[#This Row],[Data]])</f>
        <v>2023</v>
      </c>
      <c r="D173" s="52" t="s">
        <v>21</v>
      </c>
      <c r="E173" s="47" t="s">
        <v>14</v>
      </c>
      <c r="F173" s="47">
        <v>1</v>
      </c>
      <c r="G173" s="47" t="str">
        <f>_xlfn.XLOOKUP(E173,TbdeEPI[EPI],TbdeEPI[TIPO],"Produção",0)</f>
        <v>Produção</v>
      </c>
      <c r="H173" s="47" t="s">
        <v>108</v>
      </c>
      <c r="I173" s="47" t="s">
        <v>110</v>
      </c>
      <c r="J173" s="47"/>
      <c r="K173" s="47">
        <f>COUNTIF($I$2:I173,I173)</f>
        <v>64</v>
      </c>
      <c r="L173" s="47" t="str">
        <f>ControleProdução[[#This Row],[Recebido Por]]&amp;ControleProdução[[#This Row],[Qtd]]</f>
        <v>FELIPE64</v>
      </c>
    </row>
    <row r="174" spans="1:12" ht="20.100000000000001" customHeight="1" x14ac:dyDescent="0.25">
      <c r="A174" s="52">
        <v>45218</v>
      </c>
      <c r="B174" s="52" t="str">
        <f>UPPER(TEXT(ControleProdução[[#This Row],[Data]],"mmm"))</f>
        <v>OUT</v>
      </c>
      <c r="C174" s="47">
        <f>YEAR(ControleProdução[[#This Row],[Data]])</f>
        <v>2023</v>
      </c>
      <c r="D174" s="52" t="s">
        <v>21</v>
      </c>
      <c r="E174" s="47" t="s">
        <v>78</v>
      </c>
      <c r="F174" s="47">
        <v>2</v>
      </c>
      <c r="G174" s="47" t="str">
        <f>_xlfn.XLOOKUP(E174,TbdeEPI[EPI],TbdeEPI[TIPO],"Produção",0)</f>
        <v>Produção</v>
      </c>
      <c r="H174" s="47" t="s">
        <v>108</v>
      </c>
      <c r="I174" s="47" t="s">
        <v>107</v>
      </c>
      <c r="J174" s="47"/>
      <c r="K174" s="47">
        <f>COUNTIF($I$2:I174,I174)</f>
        <v>15</v>
      </c>
      <c r="L174" s="47" t="str">
        <f>ControleProdução[[#This Row],[Recebido Por]]&amp;ControleProdução[[#This Row],[Qtd]]</f>
        <v>ALAN15</v>
      </c>
    </row>
    <row r="175" spans="1:12" ht="20.100000000000001" customHeight="1" x14ac:dyDescent="0.25">
      <c r="A175" s="52">
        <v>45218</v>
      </c>
      <c r="B175" s="52" t="str">
        <f>UPPER(TEXT(ControleProdução[[#This Row],[Data]],"mmm"))</f>
        <v>OUT</v>
      </c>
      <c r="C175" s="47">
        <f>YEAR(ControleProdução[[#This Row],[Data]])</f>
        <v>2023</v>
      </c>
      <c r="D175" s="52" t="s">
        <v>21</v>
      </c>
      <c r="E175" s="47" t="s">
        <v>27</v>
      </c>
      <c r="F175" s="47">
        <v>1</v>
      </c>
      <c r="G175" s="47" t="str">
        <f>_xlfn.XLOOKUP(E175,TbdeEPI[EPI],TbdeEPI[TIPO],"Produção",0)</f>
        <v>Produção</v>
      </c>
      <c r="H175" s="47" t="s">
        <v>108</v>
      </c>
      <c r="I175" s="47" t="s">
        <v>139</v>
      </c>
      <c r="J175" s="47"/>
      <c r="K175" s="47">
        <f>COUNTIF($I$2:I175,I175)</f>
        <v>5</v>
      </c>
      <c r="L175" s="47" t="str">
        <f>ControleProdução[[#This Row],[Recebido Por]]&amp;ControleProdução[[#This Row],[Qtd]]</f>
        <v>JOÃO CARLOS5</v>
      </c>
    </row>
    <row r="176" spans="1:12" ht="20.100000000000001" customHeight="1" x14ac:dyDescent="0.25">
      <c r="A176" s="52">
        <v>45218</v>
      </c>
      <c r="B176" s="52" t="str">
        <f>UPPER(TEXT(ControleProdução[[#This Row],[Data]],"mmm"))</f>
        <v>OUT</v>
      </c>
      <c r="C176" s="47">
        <f>YEAR(ControleProdução[[#This Row],[Data]])</f>
        <v>2023</v>
      </c>
      <c r="D176" s="52" t="s">
        <v>21</v>
      </c>
      <c r="E176" s="47" t="s">
        <v>50</v>
      </c>
      <c r="F176" s="47">
        <v>1</v>
      </c>
      <c r="G176" s="47" t="str">
        <f>_xlfn.XLOOKUP(E176,TbdeEPI[EPI],TbdeEPI[TIPO],"Produção",0)</f>
        <v>Produção</v>
      </c>
      <c r="H176" s="47" t="s">
        <v>108</v>
      </c>
      <c r="I176" s="47" t="s">
        <v>107</v>
      </c>
      <c r="J176" s="47"/>
      <c r="K176" s="47">
        <f>COUNTIF($I$2:I176,I176)</f>
        <v>16</v>
      </c>
      <c r="L176" s="47" t="str">
        <f>ControleProdução[[#This Row],[Recebido Por]]&amp;ControleProdução[[#This Row],[Qtd]]</f>
        <v>ALAN16</v>
      </c>
    </row>
    <row r="177" spans="1:12" ht="20.100000000000001" customHeight="1" x14ac:dyDescent="0.25">
      <c r="A177" s="52">
        <v>45218</v>
      </c>
      <c r="B177" s="52" t="str">
        <f>UPPER(TEXT(ControleProdução[[#This Row],[Data]],"mmm"))</f>
        <v>OUT</v>
      </c>
      <c r="C177" s="47">
        <f>YEAR(ControleProdução[[#This Row],[Data]])</f>
        <v>2023</v>
      </c>
      <c r="D177" s="52" t="s">
        <v>21</v>
      </c>
      <c r="E177" s="47" t="s">
        <v>105</v>
      </c>
      <c r="F177" s="47">
        <v>2</v>
      </c>
      <c r="G177" s="47" t="str">
        <f>_xlfn.XLOOKUP(E177,TbdeEPI[EPI],TbdeEPI[TIPO],"Produção",0)</f>
        <v>Produção</v>
      </c>
      <c r="H177" s="47" t="s">
        <v>267</v>
      </c>
      <c r="I177" s="47" t="s">
        <v>108</v>
      </c>
      <c r="J177" s="47"/>
      <c r="K177" s="47">
        <f>COUNTIF($I$2:I177,I177)</f>
        <v>28</v>
      </c>
      <c r="L177" s="47" t="str">
        <f>ControleProdução[[#This Row],[Recebido Por]]&amp;ControleProdução[[#This Row],[Qtd]]</f>
        <v>RHUAN28</v>
      </c>
    </row>
    <row r="178" spans="1:12" ht="20.100000000000001" customHeight="1" x14ac:dyDescent="0.25">
      <c r="A178" s="52">
        <v>45218</v>
      </c>
      <c r="B178" s="52" t="str">
        <f>UPPER(TEXT(ControleProdução[[#This Row],[Data]],"mmm"))</f>
        <v>OUT</v>
      </c>
      <c r="C178" s="47">
        <f>YEAR(ControleProdução[[#This Row],[Data]])</f>
        <v>2023</v>
      </c>
      <c r="D178" s="52" t="s">
        <v>21</v>
      </c>
      <c r="E178" s="47" t="s">
        <v>387</v>
      </c>
      <c r="F178" s="47">
        <v>1</v>
      </c>
      <c r="G178" s="47" t="str">
        <f>_xlfn.XLOOKUP(E178,TbdeEPI[EPI],TbdeEPI[TIPO],"Produção",0)</f>
        <v>Produção</v>
      </c>
      <c r="H178" s="47" t="s">
        <v>267</v>
      </c>
      <c r="I178" s="47" t="s">
        <v>110</v>
      </c>
      <c r="J178" s="47"/>
      <c r="K178" s="47">
        <f>COUNTIF($I$2:I178,I178)</f>
        <v>65</v>
      </c>
      <c r="L178" s="47" t="str">
        <f>ControleProdução[[#This Row],[Recebido Por]]&amp;ControleProdução[[#This Row],[Qtd]]</f>
        <v>FELIPE65</v>
      </c>
    </row>
    <row r="179" spans="1:12" ht="20.100000000000001" customHeight="1" x14ac:dyDescent="0.25">
      <c r="A179" s="52">
        <v>45218</v>
      </c>
      <c r="B179" s="52" t="str">
        <f>UPPER(TEXT(ControleProdução[[#This Row],[Data]],"mmm"))</f>
        <v>OUT</v>
      </c>
      <c r="C179" s="47">
        <f>YEAR(ControleProdução[[#This Row],[Data]])</f>
        <v>2023</v>
      </c>
      <c r="D179" s="52" t="s">
        <v>21</v>
      </c>
      <c r="E179" s="47" t="s">
        <v>352</v>
      </c>
      <c r="F179" s="47">
        <v>1</v>
      </c>
      <c r="G179" s="47" t="str">
        <f>_xlfn.XLOOKUP(E179,TbdeEPI[EPI],TbdeEPI[TIPO],"Produção",0)</f>
        <v>Produção</v>
      </c>
      <c r="H179" s="47" t="s">
        <v>108</v>
      </c>
      <c r="I179" s="47" t="s">
        <v>140</v>
      </c>
      <c r="J179" s="47"/>
      <c r="K179" s="47">
        <f>COUNTIF($I$2:I179,I179)</f>
        <v>4</v>
      </c>
      <c r="L179" s="47" t="str">
        <f>ControleProdução[[#This Row],[Recebido Por]]&amp;ControleProdução[[#This Row],[Qtd]]</f>
        <v>ARTHUR4</v>
      </c>
    </row>
    <row r="180" spans="1:12" ht="20.100000000000001" customHeight="1" x14ac:dyDescent="0.25">
      <c r="A180" s="52">
        <v>45218</v>
      </c>
      <c r="B180" s="52" t="str">
        <f>UPPER(TEXT(ControleProdução[[#This Row],[Data]],"mmm"))</f>
        <v>OUT</v>
      </c>
      <c r="C180" s="47">
        <f>YEAR(ControleProdução[[#This Row],[Data]])</f>
        <v>2023</v>
      </c>
      <c r="D180" s="52" t="s">
        <v>21</v>
      </c>
      <c r="E180" s="47" t="s">
        <v>352</v>
      </c>
      <c r="F180" s="47">
        <v>2</v>
      </c>
      <c r="G180" s="47" t="str">
        <f>_xlfn.XLOOKUP(E180,TbdeEPI[EPI],TbdeEPI[TIPO],"Produção",0)</f>
        <v>Produção</v>
      </c>
      <c r="H180" s="47" t="s">
        <v>267</v>
      </c>
      <c r="I180" s="47" t="s">
        <v>108</v>
      </c>
      <c r="J180" s="47"/>
      <c r="K180" s="47">
        <f>COUNTIF($I$2:I180,I180)</f>
        <v>29</v>
      </c>
      <c r="L180" s="47" t="str">
        <f>ControleProdução[[#This Row],[Recebido Por]]&amp;ControleProdução[[#This Row],[Qtd]]</f>
        <v>RHUAN29</v>
      </c>
    </row>
    <row r="181" spans="1:12" ht="20.100000000000001" customHeight="1" x14ac:dyDescent="0.25">
      <c r="A181" s="52">
        <v>45219</v>
      </c>
      <c r="B181" s="52" t="str">
        <f>UPPER(TEXT(ControleProdução[[#This Row],[Data]],"mmm"))</f>
        <v>OUT</v>
      </c>
      <c r="C181" s="47">
        <f>YEAR(ControleProdução[[#This Row],[Data]])</f>
        <v>2023</v>
      </c>
      <c r="D181" s="52" t="s">
        <v>21</v>
      </c>
      <c r="E181" s="47" t="s">
        <v>9</v>
      </c>
      <c r="F181" s="47">
        <v>1</v>
      </c>
      <c r="G181" s="47" t="str">
        <f>_xlfn.XLOOKUP(E181,TbdeEPI[EPI],TbdeEPI[TIPO],"Produção",0)</f>
        <v>EPI</v>
      </c>
      <c r="H181" s="47" t="s">
        <v>108</v>
      </c>
      <c r="I181" s="47" t="s">
        <v>153</v>
      </c>
      <c r="J181" s="47"/>
      <c r="K181" s="47">
        <f>COUNTIF($I$2:I181,I181)</f>
        <v>4</v>
      </c>
      <c r="L181" s="47" t="str">
        <f>ControleProdução[[#This Row],[Recebido Por]]&amp;ControleProdução[[#This Row],[Qtd]]</f>
        <v>CALEB4</v>
      </c>
    </row>
    <row r="182" spans="1:12" ht="20.100000000000001" customHeight="1" x14ac:dyDescent="0.25">
      <c r="A182" s="52">
        <v>45219</v>
      </c>
      <c r="B182" s="52" t="str">
        <f>UPPER(TEXT(ControleProdução[[#This Row],[Data]],"mmm"))</f>
        <v>OUT</v>
      </c>
      <c r="C182" s="47">
        <f>YEAR(ControleProdução[[#This Row],[Data]])</f>
        <v>2023</v>
      </c>
      <c r="D182" s="52" t="s">
        <v>21</v>
      </c>
      <c r="E182" s="47" t="s">
        <v>9</v>
      </c>
      <c r="F182" s="47">
        <v>1</v>
      </c>
      <c r="G182" s="47" t="str">
        <f>_xlfn.XLOOKUP(E182,TbdeEPI[EPI],TbdeEPI[TIPO],"Produção",0)</f>
        <v>EPI</v>
      </c>
      <c r="H182" s="47" t="s">
        <v>108</v>
      </c>
      <c r="I182" s="47" t="s">
        <v>110</v>
      </c>
      <c r="J182" s="47"/>
      <c r="K182" s="47">
        <f>COUNTIF($I$2:I182,I182)</f>
        <v>66</v>
      </c>
      <c r="L182" s="47" t="str">
        <f>ControleProdução[[#This Row],[Recebido Por]]&amp;ControleProdução[[#This Row],[Qtd]]</f>
        <v>FELIPE66</v>
      </c>
    </row>
    <row r="183" spans="1:12" ht="20.100000000000001" customHeight="1" x14ac:dyDescent="0.25">
      <c r="A183" s="52">
        <v>45219</v>
      </c>
      <c r="B183" s="52" t="str">
        <f>UPPER(TEXT(ControleProdução[[#This Row],[Data]],"mmm"))</f>
        <v>OUT</v>
      </c>
      <c r="C183" s="47">
        <f>YEAR(ControleProdução[[#This Row],[Data]])</f>
        <v>2023</v>
      </c>
      <c r="D183" s="52" t="s">
        <v>21</v>
      </c>
      <c r="E183" s="47" t="s">
        <v>78</v>
      </c>
      <c r="F183" s="47">
        <v>1</v>
      </c>
      <c r="G183" s="47" t="str">
        <f>_xlfn.XLOOKUP(E183,TbdeEPI[EPI],TbdeEPI[TIPO],"Produção",0)</f>
        <v>Produção</v>
      </c>
      <c r="H183" s="47" t="s">
        <v>108</v>
      </c>
      <c r="I183" s="47" t="s">
        <v>110</v>
      </c>
      <c r="J183" s="47"/>
      <c r="K183" s="47">
        <f>COUNTIF($I$2:I183,I183)</f>
        <v>67</v>
      </c>
      <c r="L183" s="47" t="str">
        <f>ControleProdução[[#This Row],[Recebido Por]]&amp;ControleProdução[[#This Row],[Qtd]]</f>
        <v>FELIPE67</v>
      </c>
    </row>
    <row r="184" spans="1:12" ht="20.100000000000001" customHeight="1" x14ac:dyDescent="0.25">
      <c r="A184" s="52">
        <v>45219</v>
      </c>
      <c r="B184" s="52" t="str">
        <f>UPPER(TEXT(ControleProdução[[#This Row],[Data]],"mmm"))</f>
        <v>OUT</v>
      </c>
      <c r="C184" s="47">
        <f>YEAR(ControleProdução[[#This Row],[Data]])</f>
        <v>2023</v>
      </c>
      <c r="D184" s="52" t="s">
        <v>21</v>
      </c>
      <c r="E184" s="47" t="s">
        <v>74</v>
      </c>
      <c r="F184" s="47">
        <v>10</v>
      </c>
      <c r="G184" s="47" t="str">
        <f>_xlfn.XLOOKUP(E184,TbdeEPI[EPI],TbdeEPI[TIPO],"Produção",0)</f>
        <v>Produção</v>
      </c>
      <c r="H184" s="47" t="s">
        <v>108</v>
      </c>
      <c r="I184" s="47" t="s">
        <v>110</v>
      </c>
      <c r="J184" s="47"/>
      <c r="K184" s="47">
        <f>COUNTIF($I$2:I184,I184)</f>
        <v>68</v>
      </c>
      <c r="L184" s="47" t="str">
        <f>ControleProdução[[#This Row],[Recebido Por]]&amp;ControleProdução[[#This Row],[Qtd]]</f>
        <v>FELIPE68</v>
      </c>
    </row>
    <row r="185" spans="1:12" ht="20.100000000000001" customHeight="1" x14ac:dyDescent="0.25">
      <c r="A185" s="52">
        <v>45219</v>
      </c>
      <c r="B185" s="52" t="str">
        <f>UPPER(TEXT(ControleProdução[[#This Row],[Data]],"mmm"))</f>
        <v>OUT</v>
      </c>
      <c r="C185" s="47">
        <f>YEAR(ControleProdução[[#This Row],[Data]])</f>
        <v>2023</v>
      </c>
      <c r="D185" s="52" t="s">
        <v>21</v>
      </c>
      <c r="E185" s="47" t="s">
        <v>77</v>
      </c>
      <c r="F185" s="47">
        <v>4</v>
      </c>
      <c r="G185" s="47" t="str">
        <f>_xlfn.XLOOKUP(E185,TbdeEPI[EPI],TbdeEPI[TIPO],"Produção",0)</f>
        <v>Produção</v>
      </c>
      <c r="H185" s="47" t="s">
        <v>108</v>
      </c>
      <c r="I185" s="47" t="s">
        <v>171</v>
      </c>
      <c r="J185" s="47"/>
      <c r="K185" s="47">
        <f>COUNTIF($I$2:I185,I185)</f>
        <v>3</v>
      </c>
      <c r="L185" s="47" t="str">
        <f>ControleProdução[[#This Row],[Recebido Por]]&amp;ControleProdução[[#This Row],[Qtd]]</f>
        <v>KEVIN3</v>
      </c>
    </row>
    <row r="186" spans="1:12" ht="20.100000000000001" customHeight="1" x14ac:dyDescent="0.25">
      <c r="A186" s="52">
        <v>45219</v>
      </c>
      <c r="B186" s="52" t="str">
        <f>UPPER(TEXT(ControleProdução[[#This Row],[Data]],"mmm"))</f>
        <v>OUT</v>
      </c>
      <c r="C186" s="47">
        <f>YEAR(ControleProdução[[#This Row],[Data]])</f>
        <v>2023</v>
      </c>
      <c r="D186" s="52" t="s">
        <v>21</v>
      </c>
      <c r="E186" s="47" t="s">
        <v>9</v>
      </c>
      <c r="F186" s="47">
        <v>1</v>
      </c>
      <c r="G186" s="47" t="str">
        <f>_xlfn.XLOOKUP(E186,TbdeEPI[EPI],TbdeEPI[TIPO],"Produção",0)</f>
        <v>EPI</v>
      </c>
      <c r="H186" s="47" t="s">
        <v>108</v>
      </c>
      <c r="I186" s="47" t="s">
        <v>116</v>
      </c>
      <c r="J186" s="47"/>
      <c r="K186" s="47">
        <f>COUNTIF($I$2:I186,I186)</f>
        <v>3</v>
      </c>
      <c r="L186" s="47" t="str">
        <f>ControleProdução[[#This Row],[Recebido Por]]&amp;ControleProdução[[#This Row],[Qtd]]</f>
        <v>ALDENOR3</v>
      </c>
    </row>
    <row r="187" spans="1:12" ht="20.100000000000001" customHeight="1" x14ac:dyDescent="0.25">
      <c r="A187" s="52">
        <v>45219</v>
      </c>
      <c r="B187" s="52" t="str">
        <f>UPPER(TEXT(ControleProdução[[#This Row],[Data]],"mmm"))</f>
        <v>OUT</v>
      </c>
      <c r="C187" s="47">
        <f>YEAR(ControleProdução[[#This Row],[Data]])</f>
        <v>2023</v>
      </c>
      <c r="D187" s="52" t="s">
        <v>21</v>
      </c>
      <c r="E187" s="47" t="s">
        <v>27</v>
      </c>
      <c r="F187" s="47">
        <v>3</v>
      </c>
      <c r="G187" s="47" t="str">
        <f>_xlfn.XLOOKUP(E187,TbdeEPI[EPI],TbdeEPI[TIPO],"Produção",0)</f>
        <v>Produção</v>
      </c>
      <c r="H187" s="47" t="s">
        <v>108</v>
      </c>
      <c r="I187" s="47" t="s">
        <v>145</v>
      </c>
      <c r="J187" s="47"/>
      <c r="K187" s="47">
        <f>COUNTIF($I$2:I187,I187)</f>
        <v>4</v>
      </c>
      <c r="L187" s="47" t="str">
        <f>ControleProdução[[#This Row],[Recebido Por]]&amp;ControleProdução[[#This Row],[Qtd]]</f>
        <v>ELOISA4</v>
      </c>
    </row>
    <row r="188" spans="1:12" ht="20.100000000000001" customHeight="1" x14ac:dyDescent="0.25">
      <c r="A188" s="52">
        <v>45219</v>
      </c>
      <c r="B188" s="52" t="str">
        <f>UPPER(TEXT(ControleProdução[[#This Row],[Data]],"mmm"))</f>
        <v>OUT</v>
      </c>
      <c r="C188" s="47">
        <f>YEAR(ControleProdução[[#This Row],[Data]])</f>
        <v>2023</v>
      </c>
      <c r="D188" s="52" t="s">
        <v>21</v>
      </c>
      <c r="E188" s="47" t="s">
        <v>86</v>
      </c>
      <c r="F188" s="47">
        <v>1</v>
      </c>
      <c r="G188" s="47" t="str">
        <f>_xlfn.XLOOKUP(E188,TbdeEPI[EPI],TbdeEPI[TIPO],"Produção",0)</f>
        <v>Produção</v>
      </c>
      <c r="H188" s="47" t="s">
        <v>108</v>
      </c>
      <c r="I188" s="47" t="s">
        <v>107</v>
      </c>
      <c r="J188" s="47"/>
      <c r="K188" s="47">
        <f>COUNTIF($I$2:I188,I188)</f>
        <v>17</v>
      </c>
      <c r="L188" s="47" t="str">
        <f>ControleProdução[[#This Row],[Recebido Por]]&amp;ControleProdução[[#This Row],[Qtd]]</f>
        <v>ALAN17</v>
      </c>
    </row>
    <row r="189" spans="1:12" ht="20.100000000000001" customHeight="1" x14ac:dyDescent="0.25">
      <c r="A189" s="52">
        <v>45219</v>
      </c>
      <c r="B189" s="52" t="str">
        <f>UPPER(TEXT(ControleProdução[[#This Row],[Data]],"mmm"))</f>
        <v>OUT</v>
      </c>
      <c r="C189" s="47">
        <f>YEAR(ControleProdução[[#This Row],[Data]])</f>
        <v>2023</v>
      </c>
      <c r="D189" s="52" t="s">
        <v>21</v>
      </c>
      <c r="E189" s="47" t="s">
        <v>75</v>
      </c>
      <c r="F189" s="47">
        <v>1</v>
      </c>
      <c r="G189" s="47" t="str">
        <f>_xlfn.XLOOKUP(E189,TbdeEPI[EPI],TbdeEPI[TIPO],"Produção",0)</f>
        <v>Produção</v>
      </c>
      <c r="H189" s="47" t="s">
        <v>108</v>
      </c>
      <c r="I189" s="47" t="s">
        <v>170</v>
      </c>
      <c r="J189" s="47"/>
      <c r="K189" s="47">
        <f>COUNTIF($I$2:I189,I189)</f>
        <v>9</v>
      </c>
      <c r="L189" s="47" t="str">
        <f>ControleProdução[[#This Row],[Recebido Por]]&amp;ControleProdução[[#This Row],[Qtd]]</f>
        <v>ALEXANDRE9</v>
      </c>
    </row>
    <row r="190" spans="1:12" ht="20.100000000000001" customHeight="1" x14ac:dyDescent="0.25">
      <c r="A190" s="52">
        <v>45219</v>
      </c>
      <c r="B190" s="52" t="str">
        <f>UPPER(TEXT(ControleProdução[[#This Row],[Data]],"mmm"))</f>
        <v>OUT</v>
      </c>
      <c r="C190" s="47">
        <f>YEAR(ControleProdução[[#This Row],[Data]])</f>
        <v>2023</v>
      </c>
      <c r="D190" s="52" t="s">
        <v>21</v>
      </c>
      <c r="E190" s="47" t="s">
        <v>304</v>
      </c>
      <c r="F190" s="47">
        <v>10</v>
      </c>
      <c r="G190" s="47" t="str">
        <f>_xlfn.XLOOKUP(E190,TbdeEPI[EPI],TbdeEPI[TIPO],"Produção",0)</f>
        <v>Produção</v>
      </c>
      <c r="H190" s="47" t="s">
        <v>108</v>
      </c>
      <c r="I190" s="47" t="s">
        <v>300</v>
      </c>
      <c r="J190" s="47"/>
      <c r="K190" s="47">
        <f>COUNTIF($I$2:I190,I190)</f>
        <v>2</v>
      </c>
      <c r="L190" s="47" t="str">
        <f>ControleProdução[[#This Row],[Recebido Por]]&amp;ControleProdução[[#This Row],[Qtd]]</f>
        <v>JOSE ORLANDO2</v>
      </c>
    </row>
    <row r="191" spans="1:12" ht="20.100000000000001" customHeight="1" x14ac:dyDescent="0.25">
      <c r="A191" s="52">
        <v>45219</v>
      </c>
      <c r="B191" s="52" t="str">
        <f>UPPER(TEXT(ControleProdução[[#This Row],[Data]],"mmm"))</f>
        <v>OUT</v>
      </c>
      <c r="C191" s="47">
        <f>YEAR(ControleProdução[[#This Row],[Data]])</f>
        <v>2023</v>
      </c>
      <c r="D191" s="52" t="s">
        <v>20</v>
      </c>
      <c r="E191" s="47" t="s">
        <v>75</v>
      </c>
      <c r="F191" s="47">
        <v>20</v>
      </c>
      <c r="G191" s="47" t="str">
        <f>_xlfn.XLOOKUP(E191,TbdeEPI[EPI],TbdeEPI[TIPO],"Produção",0)</f>
        <v>Produção</v>
      </c>
      <c r="H191" s="47" t="s">
        <v>150</v>
      </c>
      <c r="I191" s="47" t="s">
        <v>108</v>
      </c>
      <c r="J191" s="47"/>
      <c r="K191" s="47">
        <f>COUNTIF($I$2:I191,I191)</f>
        <v>30</v>
      </c>
      <c r="L191" s="47" t="str">
        <f>ControleProdução[[#This Row],[Recebido Por]]&amp;ControleProdução[[#This Row],[Qtd]]</f>
        <v>RHUAN30</v>
      </c>
    </row>
    <row r="192" spans="1:12" ht="20.100000000000001" customHeight="1" x14ac:dyDescent="0.25">
      <c r="A192" s="52">
        <v>45220</v>
      </c>
      <c r="B192" s="52" t="str">
        <f>UPPER(TEXT(ControleProdução[[#This Row],[Data]],"mmm"))</f>
        <v>OUT</v>
      </c>
      <c r="C192" s="47">
        <f>YEAR(ControleProdução[[#This Row],[Data]])</f>
        <v>2023</v>
      </c>
      <c r="D192" s="52" t="s">
        <v>21</v>
      </c>
      <c r="E192" s="47" t="s">
        <v>75</v>
      </c>
      <c r="F192" s="47">
        <v>3</v>
      </c>
      <c r="G192" s="47" t="str">
        <f>_xlfn.XLOOKUP(E192,TbdeEPI[EPI],TbdeEPI[TIPO],"Produção",0)</f>
        <v>Produção</v>
      </c>
      <c r="H192" s="47" t="s">
        <v>108</v>
      </c>
      <c r="I192" s="47" t="s">
        <v>113</v>
      </c>
      <c r="J192" s="47"/>
      <c r="K192" s="47">
        <f>COUNTIF($I$2:I192,I192)</f>
        <v>9</v>
      </c>
      <c r="L192" s="47" t="str">
        <f>ControleProdução[[#This Row],[Recebido Por]]&amp;ControleProdução[[#This Row],[Qtd]]</f>
        <v>MOISES9</v>
      </c>
    </row>
    <row r="193" spans="1:12" ht="20.100000000000001" customHeight="1" x14ac:dyDescent="0.25">
      <c r="A193" s="52">
        <v>45220</v>
      </c>
      <c r="B193" s="52" t="str">
        <f>UPPER(TEXT(ControleProdução[[#This Row],[Data]],"mmm"))</f>
        <v>OUT</v>
      </c>
      <c r="C193" s="47">
        <f>YEAR(ControleProdução[[#This Row],[Data]])</f>
        <v>2023</v>
      </c>
      <c r="D193" s="52" t="s">
        <v>21</v>
      </c>
      <c r="E193" s="47" t="s">
        <v>330</v>
      </c>
      <c r="F193" s="47">
        <v>1</v>
      </c>
      <c r="G193" s="47" t="str">
        <f>_xlfn.XLOOKUP(E193,TbdeEPI[EPI],TbdeEPI[TIPO],"Produção",0)</f>
        <v>EPI</v>
      </c>
      <c r="H193" s="47" t="s">
        <v>108</v>
      </c>
      <c r="I193" s="47" t="s">
        <v>267</v>
      </c>
      <c r="J193" s="47"/>
      <c r="K193" s="47">
        <f>COUNTIF($I$2:I193,I193)</f>
        <v>1</v>
      </c>
      <c r="L193" s="47" t="str">
        <f>ControleProdução[[#This Row],[Recebido Por]]&amp;ControleProdução[[#This Row],[Qtd]]</f>
        <v>JOYCE1</v>
      </c>
    </row>
    <row r="194" spans="1:12" ht="20.100000000000001" customHeight="1" x14ac:dyDescent="0.25">
      <c r="A194" s="52">
        <v>45220</v>
      </c>
      <c r="B194" s="52" t="str">
        <f>UPPER(TEXT(ControleProdução[[#This Row],[Data]],"mmm"))</f>
        <v>OUT</v>
      </c>
      <c r="C194" s="47">
        <f>YEAR(ControleProdução[[#This Row],[Data]])</f>
        <v>2023</v>
      </c>
      <c r="D194" s="52" t="s">
        <v>21</v>
      </c>
      <c r="E194" s="47" t="s">
        <v>333</v>
      </c>
      <c r="F194" s="47">
        <v>1</v>
      </c>
      <c r="G194" s="47" t="str">
        <f>_xlfn.XLOOKUP(E194,TbdeEPI[EPI],TbdeEPI[TIPO],"Produção",0)</f>
        <v>Produção</v>
      </c>
      <c r="H194" s="47" t="s">
        <v>108</v>
      </c>
      <c r="I194" s="47" t="s">
        <v>156</v>
      </c>
      <c r="J194" s="47"/>
      <c r="K194" s="47">
        <f>COUNTIF($I$2:I194,I194)</f>
        <v>5</v>
      </c>
      <c r="L194" s="47" t="str">
        <f>ControleProdução[[#This Row],[Recebido Por]]&amp;ControleProdução[[#This Row],[Qtd]]</f>
        <v>ALAIM5</v>
      </c>
    </row>
    <row r="195" spans="1:12" ht="20.100000000000001" customHeight="1" x14ac:dyDescent="0.25">
      <c r="A195" s="52">
        <v>45222</v>
      </c>
      <c r="B195" s="52" t="str">
        <f>UPPER(TEXT(ControleProdução[[#This Row],[Data]],"mmm"))</f>
        <v>OUT</v>
      </c>
      <c r="C195" s="47">
        <f>YEAR(ControleProdução[[#This Row],[Data]])</f>
        <v>2023</v>
      </c>
      <c r="D195" s="52" t="s">
        <v>21</v>
      </c>
      <c r="E195" s="47" t="s">
        <v>74</v>
      </c>
      <c r="F195" s="47">
        <v>10</v>
      </c>
      <c r="G195" s="47" t="str">
        <f>_xlfn.XLOOKUP(E195,TbdeEPI[EPI],TbdeEPI[TIPO],"Produção",0)</f>
        <v>Produção</v>
      </c>
      <c r="H195" s="47" t="s">
        <v>108</v>
      </c>
      <c r="I195" s="47" t="s">
        <v>110</v>
      </c>
      <c r="J195" s="47"/>
      <c r="K195" s="47">
        <f>COUNTIF($I$2:I195,I195)</f>
        <v>69</v>
      </c>
      <c r="L195" s="47" t="str">
        <f>ControleProdução[[#This Row],[Recebido Por]]&amp;ControleProdução[[#This Row],[Qtd]]</f>
        <v>FELIPE69</v>
      </c>
    </row>
    <row r="196" spans="1:12" ht="20.100000000000001" customHeight="1" x14ac:dyDescent="0.25">
      <c r="A196" s="52">
        <v>45222</v>
      </c>
      <c r="B196" s="52" t="str">
        <f>UPPER(TEXT(ControleProdução[[#This Row],[Data]],"mmm"))</f>
        <v>OUT</v>
      </c>
      <c r="C196" s="47">
        <f>YEAR(ControleProdução[[#This Row],[Data]])</f>
        <v>2023</v>
      </c>
      <c r="D196" s="52" t="s">
        <v>21</v>
      </c>
      <c r="E196" s="47" t="s">
        <v>0</v>
      </c>
      <c r="F196" s="47">
        <v>1</v>
      </c>
      <c r="G196" s="47" t="str">
        <f>_xlfn.XLOOKUP(E196,TbdeEPI[EPI],TbdeEPI[TIPO],"Produção",0)</f>
        <v>Produção</v>
      </c>
      <c r="H196" s="47" t="s">
        <v>108</v>
      </c>
      <c r="I196" s="47" t="s">
        <v>110</v>
      </c>
      <c r="J196" s="47"/>
      <c r="K196" s="47">
        <f>COUNTIF($I$2:I196,I196)</f>
        <v>70</v>
      </c>
      <c r="L196" s="47" t="str">
        <f>ControleProdução[[#This Row],[Recebido Por]]&amp;ControleProdução[[#This Row],[Qtd]]</f>
        <v>FELIPE70</v>
      </c>
    </row>
    <row r="197" spans="1:12" ht="20.100000000000001" customHeight="1" x14ac:dyDescent="0.25">
      <c r="A197" s="52">
        <v>45222</v>
      </c>
      <c r="B197" s="52" t="str">
        <f>UPPER(TEXT(ControleProdução[[#This Row],[Data]],"mmm"))</f>
        <v>OUT</v>
      </c>
      <c r="C197" s="47">
        <f>YEAR(ControleProdução[[#This Row],[Data]])</f>
        <v>2023</v>
      </c>
      <c r="D197" s="52" t="s">
        <v>21</v>
      </c>
      <c r="E197" s="47" t="s">
        <v>1</v>
      </c>
      <c r="F197" s="47">
        <v>1</v>
      </c>
      <c r="G197" s="47" t="str">
        <f>_xlfn.XLOOKUP(E197,TbdeEPI[EPI],TbdeEPI[TIPO],"Produção",0)</f>
        <v>Produção</v>
      </c>
      <c r="H197" s="47" t="s">
        <v>108</v>
      </c>
      <c r="I197" s="47" t="s">
        <v>110</v>
      </c>
      <c r="J197" s="47"/>
      <c r="K197" s="47">
        <f>COUNTIF($I$2:I197,I197)</f>
        <v>71</v>
      </c>
      <c r="L197" s="47" t="str">
        <f>ControleProdução[[#This Row],[Recebido Por]]&amp;ControleProdução[[#This Row],[Qtd]]</f>
        <v>FELIPE71</v>
      </c>
    </row>
    <row r="198" spans="1:12" ht="20.100000000000001" customHeight="1" x14ac:dyDescent="0.25">
      <c r="A198" s="52">
        <v>45222</v>
      </c>
      <c r="B198" s="52" t="str">
        <f>UPPER(TEXT(ControleProdução[[#This Row],[Data]],"mmm"))</f>
        <v>OUT</v>
      </c>
      <c r="C198" s="47">
        <f>YEAR(ControleProdução[[#This Row],[Data]])</f>
        <v>2023</v>
      </c>
      <c r="D198" s="52" t="s">
        <v>21</v>
      </c>
      <c r="E198" s="47" t="s">
        <v>79</v>
      </c>
      <c r="F198" s="47">
        <v>1</v>
      </c>
      <c r="G198" s="47" t="str">
        <f>_xlfn.XLOOKUP(E198,TbdeEPI[EPI],TbdeEPI[TIPO],"Produção",0)</f>
        <v>Produção</v>
      </c>
      <c r="H198" s="47" t="s">
        <v>108</v>
      </c>
      <c r="I198" s="47" t="s">
        <v>110</v>
      </c>
      <c r="J198" s="47"/>
      <c r="K198" s="47">
        <f>COUNTIF($I$2:I198,I198)</f>
        <v>72</v>
      </c>
      <c r="L198" s="47" t="str">
        <f>ControleProdução[[#This Row],[Recebido Por]]&amp;ControleProdução[[#This Row],[Qtd]]</f>
        <v>FELIPE72</v>
      </c>
    </row>
    <row r="199" spans="1:12" ht="20.100000000000001" customHeight="1" x14ac:dyDescent="0.25">
      <c r="A199" s="52">
        <v>45222</v>
      </c>
      <c r="B199" s="52" t="str">
        <f>UPPER(TEXT(ControleProdução[[#This Row],[Data]],"mmm"))</f>
        <v>OUT</v>
      </c>
      <c r="C199" s="47">
        <f>YEAR(ControleProdução[[#This Row],[Data]])</f>
        <v>2023</v>
      </c>
      <c r="D199" s="52" t="s">
        <v>21</v>
      </c>
      <c r="E199" s="47" t="s">
        <v>335</v>
      </c>
      <c r="F199" s="47">
        <v>1</v>
      </c>
      <c r="G199" s="47" t="str">
        <f>_xlfn.XLOOKUP(E199,TbdeEPI[EPI],TbdeEPI[TIPO],"Produção",0)</f>
        <v>EPI</v>
      </c>
      <c r="H199" s="47" t="s">
        <v>108</v>
      </c>
      <c r="I199" s="47" t="s">
        <v>110</v>
      </c>
      <c r="J199" s="47"/>
      <c r="K199" s="47">
        <f>COUNTIF($I$2:I199,I199)</f>
        <v>73</v>
      </c>
      <c r="L199" s="47" t="str">
        <f>ControleProdução[[#This Row],[Recebido Por]]&amp;ControleProdução[[#This Row],[Qtd]]</f>
        <v>FELIPE73</v>
      </c>
    </row>
    <row r="200" spans="1:12" ht="20.100000000000001" customHeight="1" x14ac:dyDescent="0.25">
      <c r="A200" s="52">
        <v>45222</v>
      </c>
      <c r="B200" s="52" t="str">
        <f>UPPER(TEXT(ControleProdução[[#This Row],[Data]],"mmm"))</f>
        <v>OUT</v>
      </c>
      <c r="C200" s="47">
        <f>YEAR(ControleProdução[[#This Row],[Data]])</f>
        <v>2023</v>
      </c>
      <c r="D200" s="52" t="s">
        <v>21</v>
      </c>
      <c r="E200" s="47" t="s">
        <v>330</v>
      </c>
      <c r="F200" s="47">
        <v>1</v>
      </c>
      <c r="G200" s="47" t="str">
        <f>_xlfn.XLOOKUP(E200,TbdeEPI[EPI],TbdeEPI[TIPO],"Produção",0)</f>
        <v>EPI</v>
      </c>
      <c r="H200" s="47" t="s">
        <v>108</v>
      </c>
      <c r="I200" s="47" t="s">
        <v>155</v>
      </c>
      <c r="J200" s="47"/>
      <c r="K200" s="47">
        <f>COUNTIF($I$2:I200,I200)</f>
        <v>5</v>
      </c>
      <c r="L200" s="47" t="str">
        <f>ControleProdução[[#This Row],[Recebido Por]]&amp;ControleProdução[[#This Row],[Qtd]]</f>
        <v>ASNAN5</v>
      </c>
    </row>
    <row r="201" spans="1:12" ht="20.100000000000001" customHeight="1" x14ac:dyDescent="0.25">
      <c r="A201" s="52">
        <v>45222</v>
      </c>
      <c r="B201" s="52" t="str">
        <f>UPPER(TEXT(ControleProdução[[#This Row],[Data]],"mmm"))</f>
        <v>OUT</v>
      </c>
      <c r="C201" s="47">
        <f>YEAR(ControleProdução[[#This Row],[Data]])</f>
        <v>2023</v>
      </c>
      <c r="D201" s="52" t="s">
        <v>21</v>
      </c>
      <c r="E201" s="47" t="s">
        <v>46</v>
      </c>
      <c r="F201" s="47">
        <v>12</v>
      </c>
      <c r="G201" s="47" t="str">
        <f>_xlfn.XLOOKUP(E201,TbdeEPI[EPI],TbdeEPI[TIPO],"Produção",0)</f>
        <v>Produção</v>
      </c>
      <c r="H201" s="47" t="s">
        <v>108</v>
      </c>
      <c r="I201" s="47" t="s">
        <v>170</v>
      </c>
      <c r="J201" s="47"/>
      <c r="K201" s="47">
        <f>COUNTIF($I$2:I201,I201)</f>
        <v>10</v>
      </c>
      <c r="L201" s="47" t="str">
        <f>ControleProdução[[#This Row],[Recebido Por]]&amp;ControleProdução[[#This Row],[Qtd]]</f>
        <v>ALEXANDRE10</v>
      </c>
    </row>
    <row r="202" spans="1:12" ht="20.100000000000001" customHeight="1" x14ac:dyDescent="0.25">
      <c r="A202" s="52">
        <v>45222</v>
      </c>
      <c r="B202" s="52" t="str">
        <f>UPPER(TEXT(ControleProdução[[#This Row],[Data]],"mmm"))</f>
        <v>OUT</v>
      </c>
      <c r="C202" s="47">
        <f>YEAR(ControleProdução[[#This Row],[Data]])</f>
        <v>2023</v>
      </c>
      <c r="D202" s="52" t="s">
        <v>21</v>
      </c>
      <c r="E202" s="47" t="s">
        <v>51</v>
      </c>
      <c r="F202" s="47">
        <v>1</v>
      </c>
      <c r="G202" s="47" t="str">
        <f>_xlfn.XLOOKUP(E202,TbdeEPI[EPI],TbdeEPI[TIPO],"Produção",0)</f>
        <v>Produção</v>
      </c>
      <c r="H202" s="47" t="s">
        <v>108</v>
      </c>
      <c r="I202" s="47" t="s">
        <v>170</v>
      </c>
      <c r="J202" s="47"/>
      <c r="K202" s="47">
        <f>COUNTIF($I$2:I202,I202)</f>
        <v>11</v>
      </c>
      <c r="L202" s="47" t="str">
        <f>ControleProdução[[#This Row],[Recebido Por]]&amp;ControleProdução[[#This Row],[Qtd]]</f>
        <v>ALEXANDRE11</v>
      </c>
    </row>
    <row r="203" spans="1:12" ht="20.100000000000001" customHeight="1" x14ac:dyDescent="0.25">
      <c r="A203" s="52">
        <v>45222</v>
      </c>
      <c r="B203" s="52" t="str">
        <f>UPPER(TEXT(ControleProdução[[#This Row],[Data]],"mmm"))</f>
        <v>OUT</v>
      </c>
      <c r="C203" s="47">
        <f>YEAR(ControleProdução[[#This Row],[Data]])</f>
        <v>2023</v>
      </c>
      <c r="D203" s="52" t="s">
        <v>21</v>
      </c>
      <c r="E203" s="47" t="s">
        <v>307</v>
      </c>
      <c r="F203" s="47">
        <v>1</v>
      </c>
      <c r="G203" s="47" t="str">
        <f>_xlfn.XLOOKUP(E203,TbdeEPI[EPI],TbdeEPI[TIPO],"Produção",0)</f>
        <v>Produção</v>
      </c>
      <c r="H203" s="47" t="s">
        <v>108</v>
      </c>
      <c r="I203" s="47" t="s">
        <v>170</v>
      </c>
      <c r="J203" s="47"/>
      <c r="K203" s="47">
        <f>COUNTIF($I$2:I203,I203)</f>
        <v>12</v>
      </c>
      <c r="L203" s="47" t="str">
        <f>ControleProdução[[#This Row],[Recebido Por]]&amp;ControleProdução[[#This Row],[Qtd]]</f>
        <v>ALEXANDRE12</v>
      </c>
    </row>
    <row r="204" spans="1:12" ht="20.100000000000001" customHeight="1" x14ac:dyDescent="0.25">
      <c r="A204" s="52">
        <v>45222</v>
      </c>
      <c r="B204" s="52" t="str">
        <f>UPPER(TEXT(ControleProdução[[#This Row],[Data]],"mmm"))</f>
        <v>OUT</v>
      </c>
      <c r="C204" s="47">
        <f>YEAR(ControleProdução[[#This Row],[Data]])</f>
        <v>2023</v>
      </c>
      <c r="D204" s="52" t="s">
        <v>21</v>
      </c>
      <c r="E204" s="47" t="s">
        <v>306</v>
      </c>
      <c r="F204" s="47">
        <v>1</v>
      </c>
      <c r="G204" s="47" t="str">
        <f>_xlfn.XLOOKUP(E204,TbdeEPI[EPI],TbdeEPI[TIPO],"Produção",0)</f>
        <v>Produção</v>
      </c>
      <c r="H204" s="47" t="s">
        <v>108</v>
      </c>
      <c r="I204" s="47" t="s">
        <v>170</v>
      </c>
      <c r="J204" s="47"/>
      <c r="K204" s="47">
        <f>COUNTIF($I$2:I204,I204)</f>
        <v>13</v>
      </c>
      <c r="L204" s="47" t="str">
        <f>ControleProdução[[#This Row],[Recebido Por]]&amp;ControleProdução[[#This Row],[Qtd]]</f>
        <v>ALEXANDRE13</v>
      </c>
    </row>
    <row r="205" spans="1:12" ht="20.100000000000001" customHeight="1" x14ac:dyDescent="0.25">
      <c r="A205" s="52">
        <v>45222</v>
      </c>
      <c r="B205" s="52" t="str">
        <f>UPPER(TEXT(ControleProdução[[#This Row],[Data]],"mmm"))</f>
        <v>OUT</v>
      </c>
      <c r="C205" s="47">
        <f>YEAR(ControleProdução[[#This Row],[Data]])</f>
        <v>2023</v>
      </c>
      <c r="D205" s="52" t="s">
        <v>21</v>
      </c>
      <c r="E205" s="47" t="s">
        <v>2</v>
      </c>
      <c r="F205" s="47">
        <v>1</v>
      </c>
      <c r="G205" s="47" t="str">
        <f>_xlfn.XLOOKUP(E205,TbdeEPI[EPI],TbdeEPI[TIPO],"Produção",0)</f>
        <v>Produção</v>
      </c>
      <c r="H205" s="47" t="s">
        <v>108</v>
      </c>
      <c r="I205" s="47" t="s">
        <v>139</v>
      </c>
      <c r="J205" s="47"/>
      <c r="K205" s="47">
        <f>COUNTIF($I$2:I205,I205)</f>
        <v>6</v>
      </c>
      <c r="L205" s="47" t="str">
        <f>ControleProdução[[#This Row],[Recebido Por]]&amp;ControleProdução[[#This Row],[Qtd]]</f>
        <v>JOÃO CARLOS6</v>
      </c>
    </row>
    <row r="206" spans="1:12" ht="20.100000000000001" customHeight="1" x14ac:dyDescent="0.25">
      <c r="A206" s="52">
        <v>45222</v>
      </c>
      <c r="B206" s="52" t="str">
        <f>UPPER(TEXT(ControleProdução[[#This Row],[Data]],"mmm"))</f>
        <v>OUT</v>
      </c>
      <c r="C206" s="47">
        <f>YEAR(ControleProdução[[#This Row],[Data]])</f>
        <v>2023</v>
      </c>
      <c r="D206" s="52" t="s">
        <v>20</v>
      </c>
      <c r="E206" s="47" t="s">
        <v>335</v>
      </c>
      <c r="F206" s="47">
        <v>1</v>
      </c>
      <c r="G206" s="47" t="str">
        <f>_xlfn.XLOOKUP(E206,TbdeEPI[EPI],TbdeEPI[TIPO],"Produção",0)</f>
        <v>EPI</v>
      </c>
      <c r="H206" s="47" t="s">
        <v>150</v>
      </c>
      <c r="I206" s="47" t="s">
        <v>108</v>
      </c>
      <c r="J206" s="47"/>
      <c r="K206" s="47">
        <f>COUNTIF($I$2:I206,I206)</f>
        <v>31</v>
      </c>
      <c r="L206" s="47" t="str">
        <f>ControleProdução[[#This Row],[Recebido Por]]&amp;ControleProdução[[#This Row],[Qtd]]</f>
        <v>RHUAN31</v>
      </c>
    </row>
    <row r="207" spans="1:12" ht="20.100000000000001" customHeight="1" x14ac:dyDescent="0.25">
      <c r="A207" s="52">
        <v>45222</v>
      </c>
      <c r="B207" s="52" t="str">
        <f>UPPER(TEXT(ControleProdução[[#This Row],[Data]],"mmm"))</f>
        <v>OUT</v>
      </c>
      <c r="C207" s="47">
        <f>YEAR(ControleProdução[[#This Row],[Data]])</f>
        <v>2023</v>
      </c>
      <c r="D207" s="52" t="s">
        <v>21</v>
      </c>
      <c r="E207" s="47" t="s">
        <v>352</v>
      </c>
      <c r="F207" s="47">
        <v>2</v>
      </c>
      <c r="G207" s="47" t="str">
        <f>_xlfn.XLOOKUP(E207,TbdeEPI[EPI],TbdeEPI[TIPO],"Produção",0)</f>
        <v>Produção</v>
      </c>
      <c r="H207" s="47" t="s">
        <v>108</v>
      </c>
      <c r="I207" s="47" t="s">
        <v>305</v>
      </c>
      <c r="J207" s="47"/>
      <c r="K207" s="47">
        <f>COUNTIF($I$2:I207,I207)</f>
        <v>1</v>
      </c>
      <c r="L207" s="47" t="str">
        <f>ControleProdução[[#This Row],[Recebido Por]]&amp;ControleProdução[[#This Row],[Qtd]]</f>
        <v>LAURO1</v>
      </c>
    </row>
    <row r="208" spans="1:12" ht="20.100000000000001" customHeight="1" x14ac:dyDescent="0.25">
      <c r="A208" s="52">
        <v>45223</v>
      </c>
      <c r="B208" s="52" t="str">
        <f>UPPER(TEXT(ControleProdução[[#This Row],[Data]],"mmm"))</f>
        <v>OUT</v>
      </c>
      <c r="C208" s="47">
        <f>YEAR(ControleProdução[[#This Row],[Data]])</f>
        <v>2023</v>
      </c>
      <c r="D208" s="52" t="s">
        <v>21</v>
      </c>
      <c r="E208" s="47" t="s">
        <v>33</v>
      </c>
      <c r="F208" s="47">
        <v>1</v>
      </c>
      <c r="G208" s="47" t="str">
        <f>_xlfn.XLOOKUP(E208,TbdeEPI[EPI],TbdeEPI[TIPO],"Produção",0)</f>
        <v>Produção</v>
      </c>
      <c r="H208" s="47" t="s">
        <v>108</v>
      </c>
      <c r="I208" s="47" t="s">
        <v>146</v>
      </c>
      <c r="J208" s="47"/>
      <c r="K208" s="47">
        <f>COUNTIF($I$2:I208,I208)</f>
        <v>4</v>
      </c>
      <c r="L208" s="47" t="str">
        <f>ControleProdução[[#This Row],[Recebido Por]]&amp;ControleProdução[[#This Row],[Qtd]]</f>
        <v>DANIELA4</v>
      </c>
    </row>
    <row r="209" spans="1:12" ht="20.100000000000001" customHeight="1" x14ac:dyDescent="0.25">
      <c r="A209" s="52">
        <v>45223</v>
      </c>
      <c r="B209" s="52" t="str">
        <f>UPPER(TEXT(ControleProdução[[#This Row],[Data]],"mmm"))</f>
        <v>OUT</v>
      </c>
      <c r="C209" s="47">
        <f>YEAR(ControleProdução[[#This Row],[Data]])</f>
        <v>2023</v>
      </c>
      <c r="D209" s="52" t="s">
        <v>21</v>
      </c>
      <c r="E209" s="47" t="s">
        <v>75</v>
      </c>
      <c r="F209" s="47">
        <v>2</v>
      </c>
      <c r="G209" s="47" t="str">
        <f>_xlfn.XLOOKUP(E209,TbdeEPI[EPI],TbdeEPI[TIPO],"Produção",0)</f>
        <v>Produção</v>
      </c>
      <c r="H209" s="47" t="s">
        <v>108</v>
      </c>
      <c r="I209" s="47" t="s">
        <v>107</v>
      </c>
      <c r="J209" s="47"/>
      <c r="K209" s="47">
        <f>COUNTIF($I$2:I209,I209)</f>
        <v>18</v>
      </c>
      <c r="L209" s="47" t="str">
        <f>ControleProdução[[#This Row],[Recebido Por]]&amp;ControleProdução[[#This Row],[Qtd]]</f>
        <v>ALAN18</v>
      </c>
    </row>
    <row r="210" spans="1:12" ht="20.100000000000001" customHeight="1" x14ac:dyDescent="0.25">
      <c r="A210" s="52">
        <v>45223</v>
      </c>
      <c r="B210" s="52" t="str">
        <f>UPPER(TEXT(ControleProdução[[#This Row],[Data]],"mmm"))</f>
        <v>OUT</v>
      </c>
      <c r="C210" s="47">
        <f>YEAR(ControleProdução[[#This Row],[Data]])</f>
        <v>2023</v>
      </c>
      <c r="D210" s="52" t="s">
        <v>20</v>
      </c>
      <c r="E210" s="47" t="s">
        <v>95</v>
      </c>
      <c r="F210" s="47">
        <v>50</v>
      </c>
      <c r="G210" s="47" t="str">
        <f>_xlfn.XLOOKUP(E210,TbdeEPI[EPI],TbdeEPI[TIPO],"Produção",0)</f>
        <v>Produção</v>
      </c>
      <c r="H210" s="47" t="s">
        <v>150</v>
      </c>
      <c r="I210" s="47" t="s">
        <v>108</v>
      </c>
      <c r="J210" s="47"/>
      <c r="K210" s="47">
        <f>COUNTIF($I$2:I210,I210)</f>
        <v>32</v>
      </c>
      <c r="L210" s="47" t="str">
        <f>ControleProdução[[#This Row],[Recebido Por]]&amp;ControleProdução[[#This Row],[Qtd]]</f>
        <v>RHUAN32</v>
      </c>
    </row>
    <row r="211" spans="1:12" ht="20.100000000000001" customHeight="1" x14ac:dyDescent="0.25">
      <c r="A211" s="52">
        <v>45223</v>
      </c>
      <c r="B211" s="52" t="str">
        <f>UPPER(TEXT(ControleProdução[[#This Row],[Data]],"mmm"))</f>
        <v>OUT</v>
      </c>
      <c r="C211" s="47">
        <f>YEAR(ControleProdução[[#This Row],[Data]])</f>
        <v>2023</v>
      </c>
      <c r="D211" s="52" t="s">
        <v>21</v>
      </c>
      <c r="E211" s="47" t="s">
        <v>95</v>
      </c>
      <c r="F211" s="47">
        <v>10</v>
      </c>
      <c r="G211" s="47" t="str">
        <f>_xlfn.XLOOKUP(E211,TbdeEPI[EPI],TbdeEPI[TIPO],"Produção",0)</f>
        <v>Produção</v>
      </c>
      <c r="H211" s="47" t="s">
        <v>150</v>
      </c>
      <c r="I211" s="47" t="s">
        <v>170</v>
      </c>
      <c r="J211" s="47"/>
      <c r="K211" s="47">
        <f>COUNTIF($I$2:I211,I211)</f>
        <v>14</v>
      </c>
      <c r="L211" s="47" t="str">
        <f>ControleProdução[[#This Row],[Recebido Por]]&amp;ControleProdução[[#This Row],[Qtd]]</f>
        <v>ALEXANDRE14</v>
      </c>
    </row>
    <row r="212" spans="1:12" ht="20.100000000000001" customHeight="1" x14ac:dyDescent="0.25">
      <c r="A212" s="52">
        <v>45223</v>
      </c>
      <c r="B212" s="52" t="str">
        <f>UPPER(TEXT(ControleProdução[[#This Row],[Data]],"mmm"))</f>
        <v>OUT</v>
      </c>
      <c r="C212" s="47">
        <f>YEAR(ControleProdução[[#This Row],[Data]])</f>
        <v>2023</v>
      </c>
      <c r="D212" s="52" t="s">
        <v>20</v>
      </c>
      <c r="E212" s="47" t="s">
        <v>95</v>
      </c>
      <c r="F212" s="47">
        <v>50</v>
      </c>
      <c r="G212" s="47" t="str">
        <f>_xlfn.XLOOKUP(E212,TbdeEPI[EPI],TbdeEPI[TIPO],"Produção",0)</f>
        <v>Produção</v>
      </c>
      <c r="H212" s="47" t="s">
        <v>150</v>
      </c>
      <c r="I212" s="47" t="s">
        <v>108</v>
      </c>
      <c r="J212" s="47"/>
      <c r="K212" s="47">
        <f>COUNTIF($I$2:I212,I212)</f>
        <v>33</v>
      </c>
      <c r="L212" s="47" t="str">
        <f>ControleProdução[[#This Row],[Recebido Por]]&amp;ControleProdução[[#This Row],[Qtd]]</f>
        <v>RHUAN33</v>
      </c>
    </row>
    <row r="213" spans="1:12" ht="20.100000000000001" customHeight="1" x14ac:dyDescent="0.25">
      <c r="A213" s="52">
        <v>45224</v>
      </c>
      <c r="B213" s="52" t="str">
        <f>UPPER(TEXT(ControleProdução[[#This Row],[Data]],"mmm"))</f>
        <v>OUT</v>
      </c>
      <c r="C213" s="47">
        <f>YEAR(ControleProdução[[#This Row],[Data]])</f>
        <v>2023</v>
      </c>
      <c r="D213" s="52" t="s">
        <v>21</v>
      </c>
      <c r="E213" s="47" t="s">
        <v>169</v>
      </c>
      <c r="F213" s="47">
        <v>4</v>
      </c>
      <c r="G213" s="47" t="str">
        <f>_xlfn.XLOOKUP(E213,TbdeEPI[EPI],TbdeEPI[TIPO],"Produção",0)</f>
        <v>Produção</v>
      </c>
      <c r="H213" s="47" t="s">
        <v>108</v>
      </c>
      <c r="I213" s="47" t="s">
        <v>139</v>
      </c>
      <c r="J213" s="47"/>
      <c r="K213" s="47">
        <f>COUNTIF($I$2:I213,I213)</f>
        <v>7</v>
      </c>
      <c r="L213" s="47" t="str">
        <f>ControleProdução[[#This Row],[Recebido Por]]&amp;ControleProdução[[#This Row],[Qtd]]</f>
        <v>JOÃO CARLOS7</v>
      </c>
    </row>
    <row r="214" spans="1:12" ht="20.100000000000001" customHeight="1" x14ac:dyDescent="0.25">
      <c r="A214" s="52">
        <v>45224</v>
      </c>
      <c r="B214" s="52" t="str">
        <f>UPPER(TEXT(ControleProdução[[#This Row],[Data]],"mmm"))</f>
        <v>OUT</v>
      </c>
      <c r="C214" s="47">
        <f>YEAR(ControleProdução[[#This Row],[Data]])</f>
        <v>2023</v>
      </c>
      <c r="D214" s="52" t="s">
        <v>21</v>
      </c>
      <c r="E214" s="47" t="s">
        <v>75</v>
      </c>
      <c r="F214" s="47">
        <v>6</v>
      </c>
      <c r="G214" s="47" t="str">
        <f>_xlfn.XLOOKUP(E214,TbdeEPI[EPI],TbdeEPI[TIPO],"Produção",0)</f>
        <v>Produção</v>
      </c>
      <c r="H214" s="47" t="s">
        <v>108</v>
      </c>
      <c r="I214" s="47" t="s">
        <v>134</v>
      </c>
      <c r="J214" s="47"/>
      <c r="K214" s="47">
        <f>COUNTIF($I$2:I214,I214)</f>
        <v>7</v>
      </c>
      <c r="L214" s="47" t="str">
        <f>ControleProdução[[#This Row],[Recebido Por]]&amp;ControleProdução[[#This Row],[Qtd]]</f>
        <v>MANUA7</v>
      </c>
    </row>
    <row r="215" spans="1:12" ht="20.100000000000001" customHeight="1" x14ac:dyDescent="0.25">
      <c r="A215" s="52">
        <v>45224</v>
      </c>
      <c r="B215" s="52" t="str">
        <f>UPPER(TEXT(ControleProdução[[#This Row],[Data]],"mmm"))</f>
        <v>OUT</v>
      </c>
      <c r="C215" s="47">
        <f>YEAR(ControleProdução[[#This Row],[Data]])</f>
        <v>2023</v>
      </c>
      <c r="D215" s="52" t="s">
        <v>21</v>
      </c>
      <c r="E215" s="47" t="s">
        <v>330</v>
      </c>
      <c r="F215" s="47">
        <v>1</v>
      </c>
      <c r="G215" s="47" t="str">
        <f>_xlfn.XLOOKUP(E215,TbdeEPI[EPI],TbdeEPI[TIPO],"Produção",0)</f>
        <v>EPI</v>
      </c>
      <c r="H215" s="47" t="s">
        <v>108</v>
      </c>
      <c r="I215" s="47" t="s">
        <v>146</v>
      </c>
      <c r="J215" s="47"/>
      <c r="K215" s="47">
        <f>COUNTIF($I$2:I215,I215)</f>
        <v>5</v>
      </c>
      <c r="L215" s="47" t="str">
        <f>ControleProdução[[#This Row],[Recebido Por]]&amp;ControleProdução[[#This Row],[Qtd]]</f>
        <v>DANIELA5</v>
      </c>
    </row>
    <row r="216" spans="1:12" ht="20.100000000000001" customHeight="1" x14ac:dyDescent="0.25">
      <c r="A216" s="52">
        <v>45224</v>
      </c>
      <c r="B216" s="52" t="str">
        <f>UPPER(TEXT(ControleProdução[[#This Row],[Data]],"mmm"))</f>
        <v>OUT</v>
      </c>
      <c r="C216" s="47">
        <f>YEAR(ControleProdução[[#This Row],[Data]])</f>
        <v>2023</v>
      </c>
      <c r="D216" s="52" t="s">
        <v>21</v>
      </c>
      <c r="E216" s="47" t="s">
        <v>95</v>
      </c>
      <c r="F216" s="47">
        <v>1</v>
      </c>
      <c r="G216" s="47" t="str">
        <f>_xlfn.XLOOKUP(E216,TbdeEPI[EPI],TbdeEPI[TIPO],"Produção",0)</f>
        <v>Produção</v>
      </c>
      <c r="H216" s="47" t="s">
        <v>108</v>
      </c>
      <c r="I216" s="47" t="s">
        <v>116</v>
      </c>
      <c r="J216" s="47"/>
      <c r="K216" s="47">
        <f>COUNTIF($I$2:I216,I216)</f>
        <v>4</v>
      </c>
      <c r="L216" s="47" t="str">
        <f>ControleProdução[[#This Row],[Recebido Por]]&amp;ControleProdução[[#This Row],[Qtd]]</f>
        <v>ALDENOR4</v>
      </c>
    </row>
    <row r="217" spans="1:12" ht="20.100000000000001" customHeight="1" x14ac:dyDescent="0.25">
      <c r="A217" s="52">
        <v>45224</v>
      </c>
      <c r="B217" s="52" t="str">
        <f>UPPER(TEXT(ControleProdução[[#This Row],[Data]],"mmm"))</f>
        <v>OUT</v>
      </c>
      <c r="C217" s="47">
        <f>YEAR(ControleProdução[[#This Row],[Data]])</f>
        <v>2023</v>
      </c>
      <c r="D217" s="52" t="s">
        <v>20</v>
      </c>
      <c r="E217" s="47" t="s">
        <v>387</v>
      </c>
      <c r="F217" s="47">
        <v>1</v>
      </c>
      <c r="G217" s="47" t="str">
        <f>_xlfn.XLOOKUP(E217,TbdeEPI[EPI],TbdeEPI[TIPO],"Produção",0)</f>
        <v>Produção</v>
      </c>
      <c r="H217" s="47" t="s">
        <v>150</v>
      </c>
      <c r="I217" s="47" t="s">
        <v>108</v>
      </c>
      <c r="J217" s="47"/>
      <c r="K217" s="47">
        <f>COUNTIF($I$2:I217,I217)</f>
        <v>34</v>
      </c>
      <c r="L217" s="47" t="str">
        <f>ControleProdução[[#This Row],[Recebido Por]]&amp;ControleProdução[[#This Row],[Qtd]]</f>
        <v>RHUAN34</v>
      </c>
    </row>
    <row r="218" spans="1:12" ht="20.100000000000001" customHeight="1" x14ac:dyDescent="0.25">
      <c r="A218" s="52">
        <v>45224</v>
      </c>
      <c r="B218" s="52" t="str">
        <f>UPPER(TEXT(ControleProdução[[#This Row],[Data]],"mmm"))</f>
        <v>OUT</v>
      </c>
      <c r="C218" s="47">
        <f>YEAR(ControleProdução[[#This Row],[Data]])</f>
        <v>2023</v>
      </c>
      <c r="D218" s="52" t="s">
        <v>21</v>
      </c>
      <c r="E218" s="47" t="s">
        <v>75</v>
      </c>
      <c r="F218" s="47">
        <v>5</v>
      </c>
      <c r="G218" s="47" t="str">
        <f>_xlfn.XLOOKUP(E218,TbdeEPI[EPI],TbdeEPI[TIPO],"Produção",0)</f>
        <v>Produção</v>
      </c>
      <c r="H218" s="47" t="s">
        <v>108</v>
      </c>
      <c r="I218" s="47" t="s">
        <v>107</v>
      </c>
      <c r="J218" s="47"/>
      <c r="K218" s="47">
        <f>COUNTIF($I$2:I218,I218)</f>
        <v>19</v>
      </c>
      <c r="L218" s="47" t="str">
        <f>ControleProdução[[#This Row],[Recebido Por]]&amp;ControleProdução[[#This Row],[Qtd]]</f>
        <v>ALAN19</v>
      </c>
    </row>
    <row r="219" spans="1:12" ht="20.100000000000001" customHeight="1" x14ac:dyDescent="0.25">
      <c r="A219" s="52">
        <v>45224</v>
      </c>
      <c r="B219" s="52" t="str">
        <f>UPPER(TEXT(ControleProdução[[#This Row],[Data]],"mmm"))</f>
        <v>OUT</v>
      </c>
      <c r="C219" s="47">
        <f>YEAR(ControleProdução[[#This Row],[Data]])</f>
        <v>2023</v>
      </c>
      <c r="D219" s="52" t="s">
        <v>21</v>
      </c>
      <c r="E219" s="47" t="s">
        <v>0</v>
      </c>
      <c r="F219" s="47">
        <v>4</v>
      </c>
      <c r="G219" s="47" t="str">
        <f>_xlfn.XLOOKUP(E219,TbdeEPI[EPI],TbdeEPI[TIPO],"Produção",0)</f>
        <v>Produção</v>
      </c>
      <c r="H219" s="47" t="s">
        <v>108</v>
      </c>
      <c r="I219" s="47" t="s">
        <v>110</v>
      </c>
      <c r="J219" s="47"/>
      <c r="K219" s="47">
        <f>COUNTIF($I$2:I219,I219)</f>
        <v>74</v>
      </c>
      <c r="L219" s="47" t="str">
        <f>ControleProdução[[#This Row],[Recebido Por]]&amp;ControleProdução[[#This Row],[Qtd]]</f>
        <v>FELIPE74</v>
      </c>
    </row>
    <row r="220" spans="1:12" ht="20.100000000000001" customHeight="1" x14ac:dyDescent="0.25">
      <c r="A220" s="52">
        <v>45224</v>
      </c>
      <c r="B220" s="52" t="str">
        <f>UPPER(TEXT(ControleProdução[[#This Row],[Data]],"mmm"))</f>
        <v>OUT</v>
      </c>
      <c r="C220" s="47">
        <f>YEAR(ControleProdução[[#This Row],[Data]])</f>
        <v>2023</v>
      </c>
      <c r="D220" s="52" t="s">
        <v>21</v>
      </c>
      <c r="E220" s="47" t="s">
        <v>1</v>
      </c>
      <c r="F220" s="47">
        <v>4</v>
      </c>
      <c r="G220" s="47" t="str">
        <f>_xlfn.XLOOKUP(E220,TbdeEPI[EPI],TbdeEPI[TIPO],"Produção",0)</f>
        <v>Produção</v>
      </c>
      <c r="H220" s="47" t="s">
        <v>108</v>
      </c>
      <c r="I220" s="47" t="s">
        <v>110</v>
      </c>
      <c r="J220" s="47"/>
      <c r="K220" s="47">
        <f>COUNTIF($I$2:I220,I220)</f>
        <v>75</v>
      </c>
      <c r="L220" s="47" t="str">
        <f>ControleProdução[[#This Row],[Recebido Por]]&amp;ControleProdução[[#This Row],[Qtd]]</f>
        <v>FELIPE75</v>
      </c>
    </row>
    <row r="221" spans="1:12" ht="20.100000000000001" customHeight="1" x14ac:dyDescent="0.25">
      <c r="A221" s="52">
        <v>45224</v>
      </c>
      <c r="B221" s="52" t="str">
        <f>UPPER(TEXT(ControleProdução[[#This Row],[Data]],"mmm"))</f>
        <v>OUT</v>
      </c>
      <c r="C221" s="47">
        <f>YEAR(ControleProdução[[#This Row],[Data]])</f>
        <v>2023</v>
      </c>
      <c r="D221" s="52" t="s">
        <v>21</v>
      </c>
      <c r="E221" s="47" t="s">
        <v>94</v>
      </c>
      <c r="F221" s="47">
        <v>4</v>
      </c>
      <c r="G221" s="47" t="str">
        <f>_xlfn.XLOOKUP(E221,TbdeEPI[EPI],TbdeEPI[TIPO],"Produção",0)</f>
        <v>Produção</v>
      </c>
      <c r="H221" s="47" t="s">
        <v>108</v>
      </c>
      <c r="I221" s="47" t="s">
        <v>110</v>
      </c>
      <c r="J221" s="47"/>
      <c r="K221" s="47">
        <f>COUNTIF($I$2:I221,I221)</f>
        <v>76</v>
      </c>
      <c r="L221" s="47" t="str">
        <f>ControleProdução[[#This Row],[Recebido Por]]&amp;ControleProdução[[#This Row],[Qtd]]</f>
        <v>FELIPE76</v>
      </c>
    </row>
    <row r="222" spans="1:12" ht="20.100000000000001" customHeight="1" x14ac:dyDescent="0.25">
      <c r="A222" s="52">
        <v>45224</v>
      </c>
      <c r="B222" s="52" t="str">
        <f>UPPER(TEXT(ControleProdução[[#This Row],[Data]],"mmm"))</f>
        <v>OUT</v>
      </c>
      <c r="C222" s="47">
        <f>YEAR(ControleProdução[[#This Row],[Data]])</f>
        <v>2023</v>
      </c>
      <c r="D222" s="52" t="s">
        <v>21</v>
      </c>
      <c r="E222" s="47" t="s">
        <v>333</v>
      </c>
      <c r="F222" s="47">
        <v>4</v>
      </c>
      <c r="G222" s="47" t="str">
        <f>_xlfn.XLOOKUP(E222,TbdeEPI[EPI],TbdeEPI[TIPO],"Produção",0)</f>
        <v>Produção</v>
      </c>
      <c r="H222" s="47" t="s">
        <v>108</v>
      </c>
      <c r="I222" s="47" t="s">
        <v>110</v>
      </c>
      <c r="J222" s="47"/>
      <c r="K222" s="47">
        <f>COUNTIF($I$2:I222,I222)</f>
        <v>77</v>
      </c>
      <c r="L222" s="47" t="str">
        <f>ControleProdução[[#This Row],[Recebido Por]]&amp;ControleProdução[[#This Row],[Qtd]]</f>
        <v>FELIPE77</v>
      </c>
    </row>
    <row r="223" spans="1:12" ht="20.100000000000001" customHeight="1" x14ac:dyDescent="0.25">
      <c r="A223" s="52">
        <v>45224</v>
      </c>
      <c r="B223" s="52" t="str">
        <f>UPPER(TEXT(ControleProdução[[#This Row],[Data]],"mmm"))</f>
        <v>OUT</v>
      </c>
      <c r="C223" s="47">
        <f>YEAR(ControleProdução[[#This Row],[Data]])</f>
        <v>2023</v>
      </c>
      <c r="D223" s="52" t="s">
        <v>21</v>
      </c>
      <c r="E223" s="47" t="s">
        <v>2</v>
      </c>
      <c r="F223" s="47">
        <v>4</v>
      </c>
      <c r="G223" s="47" t="str">
        <f>_xlfn.XLOOKUP(E223,TbdeEPI[EPI],TbdeEPI[TIPO],"Produção",0)</f>
        <v>Produção</v>
      </c>
      <c r="H223" s="47" t="s">
        <v>108</v>
      </c>
      <c r="I223" s="47" t="s">
        <v>110</v>
      </c>
      <c r="J223" s="47"/>
      <c r="K223" s="47">
        <f>COUNTIF($I$2:I223,I223)</f>
        <v>78</v>
      </c>
      <c r="L223" s="47" t="str">
        <f>ControleProdução[[#This Row],[Recebido Por]]&amp;ControleProdução[[#This Row],[Qtd]]</f>
        <v>FELIPE78</v>
      </c>
    </row>
    <row r="224" spans="1:12" ht="20.100000000000001" customHeight="1" x14ac:dyDescent="0.25">
      <c r="A224" s="52">
        <v>45224</v>
      </c>
      <c r="B224" s="52" t="str">
        <f>UPPER(TEXT(ControleProdução[[#This Row],[Data]],"mmm"))</f>
        <v>OUT</v>
      </c>
      <c r="C224" s="47">
        <f>YEAR(ControleProdução[[#This Row],[Data]])</f>
        <v>2023</v>
      </c>
      <c r="D224" s="52" t="s">
        <v>21</v>
      </c>
      <c r="E224" s="47" t="s">
        <v>79</v>
      </c>
      <c r="F224" s="47">
        <v>4</v>
      </c>
      <c r="G224" s="47" t="str">
        <f>_xlfn.XLOOKUP(E224,TbdeEPI[EPI],TbdeEPI[TIPO],"Produção",0)</f>
        <v>Produção</v>
      </c>
      <c r="H224" s="47" t="s">
        <v>108</v>
      </c>
      <c r="I224" s="47" t="s">
        <v>110</v>
      </c>
      <c r="J224" s="47"/>
      <c r="K224" s="47">
        <f>COUNTIF($I$2:I224,I224)</f>
        <v>79</v>
      </c>
      <c r="L224" s="47" t="str">
        <f>ControleProdução[[#This Row],[Recebido Por]]&amp;ControleProdução[[#This Row],[Qtd]]</f>
        <v>FELIPE79</v>
      </c>
    </row>
    <row r="225" spans="1:12" ht="20.100000000000001" customHeight="1" x14ac:dyDescent="0.25">
      <c r="A225" s="52">
        <v>45224</v>
      </c>
      <c r="B225" s="52" t="str">
        <f>UPPER(TEXT(ControleProdução[[#This Row],[Data]],"mmm"))</f>
        <v>OUT</v>
      </c>
      <c r="C225" s="47">
        <f>YEAR(ControleProdução[[#This Row],[Data]])</f>
        <v>2023</v>
      </c>
      <c r="D225" s="52" t="s">
        <v>21</v>
      </c>
      <c r="E225" s="47" t="s">
        <v>352</v>
      </c>
      <c r="F225" s="47">
        <v>4</v>
      </c>
      <c r="G225" s="47" t="str">
        <f>_xlfn.XLOOKUP(E225,TbdeEPI[EPI],TbdeEPI[TIPO],"Produção",0)</f>
        <v>Produção</v>
      </c>
      <c r="H225" s="47" t="s">
        <v>108</v>
      </c>
      <c r="I225" s="47" t="s">
        <v>305</v>
      </c>
      <c r="J225" s="47"/>
      <c r="K225" s="47">
        <f>COUNTIF($I$2:I225,I225)</f>
        <v>2</v>
      </c>
      <c r="L225" s="47" t="str">
        <f>ControleProdução[[#This Row],[Recebido Por]]&amp;ControleProdução[[#This Row],[Qtd]]</f>
        <v>LAURO2</v>
      </c>
    </row>
    <row r="226" spans="1:12" ht="20.100000000000001" customHeight="1" x14ac:dyDescent="0.25">
      <c r="A226" s="52">
        <v>45224</v>
      </c>
      <c r="B226" s="52" t="str">
        <f>UPPER(TEXT(ControleProdução[[#This Row],[Data]],"mmm"))</f>
        <v>OUT</v>
      </c>
      <c r="C226" s="47">
        <f>YEAR(ControleProdução[[#This Row],[Data]])</f>
        <v>2023</v>
      </c>
      <c r="D226" s="52" t="s">
        <v>21</v>
      </c>
      <c r="E226" s="47" t="s">
        <v>352</v>
      </c>
      <c r="F226" s="47">
        <v>1</v>
      </c>
      <c r="G226" s="47" t="str">
        <f>_xlfn.XLOOKUP(E226,TbdeEPI[EPI],TbdeEPI[TIPO],"Produção",0)</f>
        <v>Produção</v>
      </c>
      <c r="H226" s="47" t="s">
        <v>108</v>
      </c>
      <c r="I226" s="47" t="s">
        <v>156</v>
      </c>
      <c r="J226" s="47"/>
      <c r="K226" s="47">
        <f>COUNTIF($I$2:I226,I226)</f>
        <v>6</v>
      </c>
      <c r="L226" s="47" t="str">
        <f>ControleProdução[[#This Row],[Recebido Por]]&amp;ControleProdução[[#This Row],[Qtd]]</f>
        <v>ALAIM6</v>
      </c>
    </row>
    <row r="227" spans="1:12" ht="20.100000000000001" customHeight="1" x14ac:dyDescent="0.25">
      <c r="A227" s="52">
        <v>45224</v>
      </c>
      <c r="B227" s="52" t="str">
        <f>UPPER(TEXT(ControleProdução[[#This Row],[Data]],"mmm"))</f>
        <v>OUT</v>
      </c>
      <c r="C227" s="47">
        <f>YEAR(ControleProdução[[#This Row],[Data]])</f>
        <v>2023</v>
      </c>
      <c r="D227" s="52" t="s">
        <v>21</v>
      </c>
      <c r="E227" s="47" t="s">
        <v>14</v>
      </c>
      <c r="F227" s="47">
        <v>1</v>
      </c>
      <c r="G227" s="47" t="str">
        <f>_xlfn.XLOOKUP(E227,TbdeEPI[EPI],TbdeEPI[TIPO],"Produção",0)</f>
        <v>Produção</v>
      </c>
      <c r="H227" s="47" t="s">
        <v>108</v>
      </c>
      <c r="I227" s="47" t="s">
        <v>258</v>
      </c>
      <c r="J227" s="47"/>
      <c r="K227" s="47">
        <f>COUNTIF($I$2:I227,I227)</f>
        <v>1</v>
      </c>
      <c r="L227" s="47" t="str">
        <f>ControleProdução[[#This Row],[Recebido Por]]&amp;ControleProdução[[#This Row],[Qtd]]</f>
        <v>JUCIELY1</v>
      </c>
    </row>
    <row r="228" spans="1:12" ht="20.100000000000001" customHeight="1" x14ac:dyDescent="0.25">
      <c r="A228" s="52">
        <v>45224</v>
      </c>
      <c r="B228" s="52" t="str">
        <f>UPPER(TEXT(ControleProdução[[#This Row],[Data]],"mmm"))</f>
        <v>OUT</v>
      </c>
      <c r="C228" s="47">
        <f>YEAR(ControleProdução[[#This Row],[Data]])</f>
        <v>2023</v>
      </c>
      <c r="D228" s="52" t="s">
        <v>21</v>
      </c>
      <c r="E228" s="47" t="s">
        <v>14</v>
      </c>
      <c r="F228" s="47">
        <v>4</v>
      </c>
      <c r="G228" s="47" t="str">
        <f>_xlfn.XLOOKUP(E228,TbdeEPI[EPI],TbdeEPI[TIPO],"Produção",0)</f>
        <v>Produção</v>
      </c>
      <c r="H228" s="47" t="s">
        <v>108</v>
      </c>
      <c r="I228" s="47" t="s">
        <v>110</v>
      </c>
      <c r="J228" s="47"/>
      <c r="K228" s="47">
        <f>COUNTIF($I$2:I228,I228)</f>
        <v>80</v>
      </c>
      <c r="L228" s="47" t="str">
        <f>ControleProdução[[#This Row],[Recebido Por]]&amp;ControleProdução[[#This Row],[Qtd]]</f>
        <v>FELIPE80</v>
      </c>
    </row>
    <row r="229" spans="1:12" ht="20.100000000000001" customHeight="1" x14ac:dyDescent="0.25">
      <c r="A229" s="52">
        <v>45225</v>
      </c>
      <c r="B229" s="52" t="str">
        <f>UPPER(TEXT(ControleProdução[[#This Row],[Data]],"mmm"))</f>
        <v>OUT</v>
      </c>
      <c r="C229" s="47">
        <f>YEAR(ControleProdução[[#This Row],[Data]])</f>
        <v>2023</v>
      </c>
      <c r="D229" s="52" t="s">
        <v>21</v>
      </c>
      <c r="E229" s="47" t="s">
        <v>9</v>
      </c>
      <c r="F229" s="47">
        <v>1</v>
      </c>
      <c r="G229" s="47" t="str">
        <f>_xlfn.XLOOKUP(E229,TbdeEPI[EPI],TbdeEPI[TIPO],"Produção",0)</f>
        <v>EPI</v>
      </c>
      <c r="H229" s="47" t="s">
        <v>108</v>
      </c>
      <c r="I229" s="47" t="s">
        <v>153</v>
      </c>
      <c r="J229" s="47"/>
      <c r="K229" s="47">
        <f>COUNTIF($I$2:I229,I229)</f>
        <v>5</v>
      </c>
      <c r="L229" s="47" t="str">
        <f>ControleProdução[[#This Row],[Recebido Por]]&amp;ControleProdução[[#This Row],[Qtd]]</f>
        <v>CALEB5</v>
      </c>
    </row>
    <row r="230" spans="1:12" ht="20.100000000000001" customHeight="1" x14ac:dyDescent="0.25">
      <c r="A230" s="52">
        <v>45225</v>
      </c>
      <c r="B230" s="52" t="str">
        <f>UPPER(TEXT(ControleProdução[[#This Row],[Data]],"mmm"))</f>
        <v>OUT</v>
      </c>
      <c r="C230" s="47">
        <f>YEAR(ControleProdução[[#This Row],[Data]])</f>
        <v>2023</v>
      </c>
      <c r="D230" s="52" t="s">
        <v>21</v>
      </c>
      <c r="E230" s="47" t="s">
        <v>78</v>
      </c>
      <c r="F230" s="47">
        <v>1</v>
      </c>
      <c r="G230" s="47" t="str">
        <f>_xlfn.XLOOKUP(E230,TbdeEPI[EPI],TbdeEPI[TIPO],"Produção",0)</f>
        <v>Produção</v>
      </c>
      <c r="H230" s="47" t="s">
        <v>108</v>
      </c>
      <c r="I230" s="47" t="s">
        <v>110</v>
      </c>
      <c r="J230" s="47"/>
      <c r="K230" s="47">
        <f>COUNTIF($I$2:I230,I230)</f>
        <v>81</v>
      </c>
      <c r="L230" s="47" t="str">
        <f>ControleProdução[[#This Row],[Recebido Por]]&amp;ControleProdução[[#This Row],[Qtd]]</f>
        <v>FELIPE81</v>
      </c>
    </row>
    <row r="231" spans="1:12" ht="20.100000000000001" customHeight="1" x14ac:dyDescent="0.25">
      <c r="A231" s="52">
        <v>45225</v>
      </c>
      <c r="B231" s="52" t="str">
        <f>UPPER(TEXT(ControleProdução[[#This Row],[Data]],"mmm"))</f>
        <v>OUT</v>
      </c>
      <c r="C231" s="47">
        <f>YEAR(ControleProdução[[#This Row],[Data]])</f>
        <v>2023</v>
      </c>
      <c r="D231" s="52" t="s">
        <v>21</v>
      </c>
      <c r="E231" s="47" t="s">
        <v>74</v>
      </c>
      <c r="F231" s="47">
        <v>10</v>
      </c>
      <c r="G231" s="47" t="str">
        <f>_xlfn.XLOOKUP(E231,TbdeEPI[EPI],TbdeEPI[TIPO],"Produção",0)</f>
        <v>Produção</v>
      </c>
      <c r="H231" s="47" t="s">
        <v>108</v>
      </c>
      <c r="I231" s="47" t="s">
        <v>110</v>
      </c>
      <c r="J231" s="47"/>
      <c r="K231" s="47">
        <f>COUNTIF($I$2:I231,I231)</f>
        <v>82</v>
      </c>
      <c r="L231" s="47" t="str">
        <f>ControleProdução[[#This Row],[Recebido Por]]&amp;ControleProdução[[#This Row],[Qtd]]</f>
        <v>FELIPE82</v>
      </c>
    </row>
    <row r="232" spans="1:12" ht="20.100000000000001" customHeight="1" x14ac:dyDescent="0.25">
      <c r="A232" s="52">
        <v>45225</v>
      </c>
      <c r="B232" s="52" t="str">
        <f>UPPER(TEXT(ControleProdução[[#This Row],[Data]],"mmm"))</f>
        <v>OUT</v>
      </c>
      <c r="C232" s="47">
        <f>YEAR(ControleProdução[[#This Row],[Data]])</f>
        <v>2023</v>
      </c>
      <c r="D232" s="52" t="s">
        <v>21</v>
      </c>
      <c r="E232" s="47" t="s">
        <v>95</v>
      </c>
      <c r="F232" s="47">
        <v>5</v>
      </c>
      <c r="G232" s="47" t="str">
        <f>_xlfn.XLOOKUP(E232,TbdeEPI[EPI],TbdeEPI[TIPO],"Produção",0)</f>
        <v>Produção</v>
      </c>
      <c r="H232" s="47" t="s">
        <v>108</v>
      </c>
      <c r="I232" s="47" t="s">
        <v>107</v>
      </c>
      <c r="J232" s="47"/>
      <c r="K232" s="47">
        <f>COUNTIF($I$2:I232,I232)</f>
        <v>20</v>
      </c>
      <c r="L232" s="47" t="str">
        <f>ControleProdução[[#This Row],[Recebido Por]]&amp;ControleProdução[[#This Row],[Qtd]]</f>
        <v>ALAN20</v>
      </c>
    </row>
    <row r="233" spans="1:12" ht="20.100000000000001" customHeight="1" x14ac:dyDescent="0.25">
      <c r="A233" s="52">
        <v>45225</v>
      </c>
      <c r="B233" s="52" t="str">
        <f>UPPER(TEXT(ControleProdução[[#This Row],[Data]],"mmm"))</f>
        <v>OUT</v>
      </c>
      <c r="C233" s="47">
        <f>YEAR(ControleProdução[[#This Row],[Data]])</f>
        <v>2023</v>
      </c>
      <c r="D233" s="52" t="s">
        <v>21</v>
      </c>
      <c r="E233" s="47" t="s">
        <v>1</v>
      </c>
      <c r="F233" s="47">
        <v>1</v>
      </c>
      <c r="G233" s="47" t="str">
        <f>_xlfn.XLOOKUP(E233,TbdeEPI[EPI],TbdeEPI[TIPO],"Produção",0)</f>
        <v>Produção</v>
      </c>
      <c r="H233" s="47" t="s">
        <v>108</v>
      </c>
      <c r="I233" s="47" t="s">
        <v>156</v>
      </c>
      <c r="J233" s="47"/>
      <c r="K233" s="47">
        <f>COUNTIF($I$2:I233,I233)</f>
        <v>7</v>
      </c>
      <c r="L233" s="47" t="str">
        <f>ControleProdução[[#This Row],[Recebido Por]]&amp;ControleProdução[[#This Row],[Qtd]]</f>
        <v>ALAIM7</v>
      </c>
    </row>
    <row r="234" spans="1:12" ht="20.100000000000001" customHeight="1" x14ac:dyDescent="0.25">
      <c r="A234" s="52">
        <v>45225</v>
      </c>
      <c r="B234" s="52" t="str">
        <f>UPPER(TEXT(ControleProdução[[#This Row],[Data]],"mmm"))</f>
        <v>OUT</v>
      </c>
      <c r="C234" s="47">
        <f>YEAR(ControleProdução[[#This Row],[Data]])</f>
        <v>2023</v>
      </c>
      <c r="D234" s="52" t="s">
        <v>21</v>
      </c>
      <c r="E234" s="47" t="s">
        <v>387</v>
      </c>
      <c r="F234" s="47">
        <v>1</v>
      </c>
      <c r="G234" s="47" t="str">
        <f>_xlfn.XLOOKUP(E234,TbdeEPI[EPI],TbdeEPI[TIPO],"Produção",0)</f>
        <v>Produção</v>
      </c>
      <c r="H234" s="47" t="s">
        <v>108</v>
      </c>
      <c r="I234" s="47" t="s">
        <v>267</v>
      </c>
      <c r="J234" s="47"/>
      <c r="K234" s="47">
        <f>COUNTIF($I$2:I234,I234)</f>
        <v>2</v>
      </c>
      <c r="L234" s="47" t="str">
        <f>ControleProdução[[#This Row],[Recebido Por]]&amp;ControleProdução[[#This Row],[Qtd]]</f>
        <v>JOYCE2</v>
      </c>
    </row>
    <row r="235" spans="1:12" ht="20.100000000000001" customHeight="1" x14ac:dyDescent="0.25">
      <c r="A235" s="52">
        <v>45225</v>
      </c>
      <c r="B235" s="52" t="str">
        <f>UPPER(TEXT(ControleProdução[[#This Row],[Data]],"mmm"))</f>
        <v>OUT</v>
      </c>
      <c r="C235" s="47">
        <f>YEAR(ControleProdução[[#This Row],[Data]])</f>
        <v>2023</v>
      </c>
      <c r="D235" s="52" t="s">
        <v>21</v>
      </c>
      <c r="E235" s="47" t="s">
        <v>81</v>
      </c>
      <c r="F235" s="47">
        <v>1</v>
      </c>
      <c r="G235" s="47" t="str">
        <f>_xlfn.XLOOKUP(E235,TbdeEPI[EPI],TbdeEPI[TIPO],"Produção",0)</f>
        <v>Produção</v>
      </c>
      <c r="H235" s="47" t="s">
        <v>108</v>
      </c>
      <c r="I235" s="47" t="s">
        <v>140</v>
      </c>
      <c r="J235" s="47"/>
      <c r="K235" s="47">
        <f>COUNTIF($I$2:I235,I235)</f>
        <v>5</v>
      </c>
      <c r="L235" s="47" t="str">
        <f>ControleProdução[[#This Row],[Recebido Por]]&amp;ControleProdução[[#This Row],[Qtd]]</f>
        <v>ARTHUR5</v>
      </c>
    </row>
    <row r="236" spans="1:12" ht="20.100000000000001" customHeight="1" x14ac:dyDescent="0.25">
      <c r="A236" s="52">
        <v>45226</v>
      </c>
      <c r="B236" s="52" t="str">
        <f>UPPER(TEXT(ControleProdução[[#This Row],[Data]],"mmm"))</f>
        <v>OUT</v>
      </c>
      <c r="C236" s="47">
        <f>YEAR(ControleProdução[[#This Row],[Data]])</f>
        <v>2023</v>
      </c>
      <c r="D236" s="52" t="s">
        <v>20</v>
      </c>
      <c r="E236" s="47" t="s">
        <v>387</v>
      </c>
      <c r="F236" s="47">
        <v>1</v>
      </c>
      <c r="G236" s="47" t="str">
        <f>_xlfn.XLOOKUP(E236,TbdeEPI[EPI],TbdeEPI[TIPO],"Produção",0)</f>
        <v>Produção</v>
      </c>
      <c r="H236" s="47" t="s">
        <v>150</v>
      </c>
      <c r="I236" s="47" t="s">
        <v>108</v>
      </c>
      <c r="J236" s="47"/>
      <c r="K236" s="47">
        <f>COUNTIF($I$2:I236,I236)</f>
        <v>35</v>
      </c>
      <c r="L236" s="47" t="str">
        <f>ControleProdução[[#This Row],[Recebido Por]]&amp;ControleProdução[[#This Row],[Qtd]]</f>
        <v>RHUAN35</v>
      </c>
    </row>
    <row r="237" spans="1:12" ht="20.100000000000001" customHeight="1" x14ac:dyDescent="0.25">
      <c r="A237" s="52">
        <v>45226</v>
      </c>
      <c r="B237" s="52" t="str">
        <f>UPPER(TEXT(ControleProdução[[#This Row],[Data]],"mmm"))</f>
        <v>OUT</v>
      </c>
      <c r="C237" s="47">
        <f>YEAR(ControleProdução[[#This Row],[Data]])</f>
        <v>2023</v>
      </c>
      <c r="D237" s="52" t="s">
        <v>20</v>
      </c>
      <c r="E237" s="47" t="s">
        <v>313</v>
      </c>
      <c r="F237" s="47">
        <v>20</v>
      </c>
      <c r="G237" s="47" t="str">
        <f>_xlfn.XLOOKUP(E237,TbdeEPI[EPI],TbdeEPI[TIPO],"Produção",0)</f>
        <v>Produção</v>
      </c>
      <c r="H237" s="47" t="s">
        <v>150</v>
      </c>
      <c r="I237" s="47" t="s">
        <v>108</v>
      </c>
      <c r="J237" s="47"/>
      <c r="K237" s="47">
        <f>COUNTIF($I$2:I237,I237)</f>
        <v>36</v>
      </c>
      <c r="L237" s="47" t="str">
        <f>ControleProdução[[#This Row],[Recebido Por]]&amp;ControleProdução[[#This Row],[Qtd]]</f>
        <v>RHUAN36</v>
      </c>
    </row>
    <row r="238" spans="1:12" ht="20.100000000000001" customHeight="1" x14ac:dyDescent="0.25">
      <c r="A238" s="52">
        <v>45227</v>
      </c>
      <c r="B238" s="52" t="str">
        <f>UPPER(TEXT(ControleProdução[[#This Row],[Data]],"mmm"))</f>
        <v>OUT</v>
      </c>
      <c r="C238" s="47">
        <f>YEAR(ControleProdução[[#This Row],[Data]])</f>
        <v>2023</v>
      </c>
      <c r="D238" s="52" t="s">
        <v>21</v>
      </c>
      <c r="E238" s="47" t="s">
        <v>28</v>
      </c>
      <c r="F238" s="47">
        <v>1</v>
      </c>
      <c r="G238" s="47" t="str">
        <f>_xlfn.XLOOKUP(E238,TbdeEPI[EPI],TbdeEPI[TIPO],"Produção",0)</f>
        <v>Produção</v>
      </c>
      <c r="H238" s="47" t="s">
        <v>108</v>
      </c>
      <c r="I238" s="47" t="s">
        <v>139</v>
      </c>
      <c r="J238" s="47"/>
      <c r="K238" s="47">
        <f>COUNTIF($I$2:I238,I238)</f>
        <v>8</v>
      </c>
      <c r="L238" s="47" t="str">
        <f>ControleProdução[[#This Row],[Recebido Por]]&amp;ControleProdução[[#This Row],[Qtd]]</f>
        <v>JOÃO CARLOS8</v>
      </c>
    </row>
    <row r="239" spans="1:12" ht="20.100000000000001" customHeight="1" x14ac:dyDescent="0.25">
      <c r="A239" s="52">
        <v>45227</v>
      </c>
      <c r="B239" s="52" t="str">
        <f>UPPER(TEXT(ControleProdução[[#This Row],[Data]],"mmm"))</f>
        <v>OUT</v>
      </c>
      <c r="C239" s="47">
        <f>YEAR(ControleProdução[[#This Row],[Data]])</f>
        <v>2023</v>
      </c>
      <c r="D239" s="52" t="s">
        <v>21</v>
      </c>
      <c r="E239" s="47" t="s">
        <v>27</v>
      </c>
      <c r="F239" s="47">
        <v>1</v>
      </c>
      <c r="G239" s="47" t="str">
        <f>_xlfn.XLOOKUP(E239,TbdeEPI[EPI],TbdeEPI[TIPO],"Produção",0)</f>
        <v>Produção</v>
      </c>
      <c r="H239" s="47" t="s">
        <v>108</v>
      </c>
      <c r="I239" s="47" t="s">
        <v>110</v>
      </c>
      <c r="J239" s="47"/>
      <c r="K239" s="47">
        <f>COUNTIF($I$2:I239,I239)</f>
        <v>83</v>
      </c>
      <c r="L239" s="47" t="str">
        <f>ControleProdução[[#This Row],[Recebido Por]]&amp;ControleProdução[[#This Row],[Qtd]]</f>
        <v>FELIPE83</v>
      </c>
    </row>
    <row r="240" spans="1:12" ht="20.100000000000001" customHeight="1" x14ac:dyDescent="0.25">
      <c r="A240" s="52">
        <v>45227</v>
      </c>
      <c r="B240" s="52" t="str">
        <f>UPPER(TEXT(ControleProdução[[#This Row],[Data]],"mmm"))</f>
        <v>OUT</v>
      </c>
      <c r="C240" s="47">
        <f>YEAR(ControleProdução[[#This Row],[Data]])</f>
        <v>2023</v>
      </c>
      <c r="D240" s="52" t="s">
        <v>20</v>
      </c>
      <c r="E240" s="47" t="s">
        <v>95</v>
      </c>
      <c r="F240" s="47">
        <v>250</v>
      </c>
      <c r="G240" s="47" t="str">
        <f>_xlfn.XLOOKUP(E240,TbdeEPI[EPI],TbdeEPI[TIPO],"Produção",0)</f>
        <v>Produção</v>
      </c>
      <c r="H240" s="47" t="s">
        <v>150</v>
      </c>
      <c r="I240" s="47" t="s">
        <v>108</v>
      </c>
      <c r="J240" s="47"/>
      <c r="K240" s="47">
        <f>COUNTIF($I$2:I240,I240)</f>
        <v>37</v>
      </c>
      <c r="L240" s="47" t="str">
        <f>ControleProdução[[#This Row],[Recebido Por]]&amp;ControleProdução[[#This Row],[Qtd]]</f>
        <v>RHUAN37</v>
      </c>
    </row>
    <row r="241" spans="1:12" ht="20.100000000000001" customHeight="1" x14ac:dyDescent="0.25">
      <c r="A241" s="52">
        <v>45227</v>
      </c>
      <c r="B241" s="52" t="str">
        <f>UPPER(TEXT(ControleProdução[[#This Row],[Data]],"mmm"))</f>
        <v>OUT</v>
      </c>
      <c r="C241" s="47">
        <f>YEAR(ControleProdução[[#This Row],[Data]])</f>
        <v>2023</v>
      </c>
      <c r="D241" s="52" t="s">
        <v>21</v>
      </c>
      <c r="E241" s="47" t="s">
        <v>46</v>
      </c>
      <c r="F241" s="47">
        <v>12</v>
      </c>
      <c r="G241" s="47" t="str">
        <f>_xlfn.XLOOKUP(E241,TbdeEPI[EPI],TbdeEPI[TIPO],"Produção",0)</f>
        <v>Produção</v>
      </c>
      <c r="H241" s="47" t="s">
        <v>108</v>
      </c>
      <c r="I241" s="47" t="s">
        <v>270</v>
      </c>
      <c r="J241" s="47"/>
      <c r="K241" s="47">
        <f>COUNTIF($I$2:I241,I241)</f>
        <v>1</v>
      </c>
      <c r="L241" s="47" t="str">
        <f>ControleProdução[[#This Row],[Recebido Por]]&amp;ControleProdução[[#This Row],[Qtd]]</f>
        <v>ALEX1</v>
      </c>
    </row>
    <row r="242" spans="1:12" ht="20.100000000000001" customHeight="1" x14ac:dyDescent="0.25">
      <c r="A242" s="52">
        <v>45227</v>
      </c>
      <c r="B242" s="52" t="str">
        <f>UPPER(TEXT(ControleProdução[[#This Row],[Data]],"mmm"))</f>
        <v>OUT</v>
      </c>
      <c r="C242" s="47">
        <f>YEAR(ControleProdução[[#This Row],[Data]])</f>
        <v>2023</v>
      </c>
      <c r="D242" s="52" t="s">
        <v>20</v>
      </c>
      <c r="E242" s="47" t="s">
        <v>75</v>
      </c>
      <c r="F242" s="47">
        <v>250</v>
      </c>
      <c r="G242" s="47" t="str">
        <f>_xlfn.XLOOKUP(E242,TbdeEPI[EPI],TbdeEPI[TIPO],"Produção",0)</f>
        <v>Produção</v>
      </c>
      <c r="H242" s="47" t="s">
        <v>150</v>
      </c>
      <c r="I242" s="47" t="s">
        <v>108</v>
      </c>
      <c r="J242" s="47"/>
      <c r="K242" s="47">
        <f>COUNTIF($I$2:I242,I242)</f>
        <v>38</v>
      </c>
      <c r="L242" s="47" t="str">
        <f>ControleProdução[[#This Row],[Recebido Por]]&amp;ControleProdução[[#This Row],[Qtd]]</f>
        <v>RHUAN38</v>
      </c>
    </row>
    <row r="243" spans="1:12" ht="20.100000000000001" customHeight="1" x14ac:dyDescent="0.25">
      <c r="A243" s="52">
        <v>45227</v>
      </c>
      <c r="B243" s="52" t="str">
        <f>UPPER(TEXT(ControleProdução[[#This Row],[Data]],"mmm"))</f>
        <v>OUT</v>
      </c>
      <c r="C243" s="47">
        <f>YEAR(ControleProdução[[#This Row],[Data]])</f>
        <v>2023</v>
      </c>
      <c r="D243" s="52" t="s">
        <v>21</v>
      </c>
      <c r="E243" s="47" t="s">
        <v>47</v>
      </c>
      <c r="F243" s="47">
        <v>1</v>
      </c>
      <c r="G243" s="47" t="str">
        <f>_xlfn.XLOOKUP(E243,TbdeEPI[EPI],TbdeEPI[TIPO],"Produção",0)</f>
        <v>Produção</v>
      </c>
      <c r="H243" s="47" t="s">
        <v>108</v>
      </c>
      <c r="I243" s="47" t="s">
        <v>270</v>
      </c>
      <c r="J243" s="47"/>
      <c r="K243" s="47">
        <f>COUNTIF($I$2:I243,I243)</f>
        <v>2</v>
      </c>
      <c r="L243" s="47" t="str">
        <f>ControleProdução[[#This Row],[Recebido Por]]&amp;ControleProdução[[#This Row],[Qtd]]</f>
        <v>ALEX2</v>
      </c>
    </row>
    <row r="244" spans="1:12" ht="20.100000000000001" customHeight="1" x14ac:dyDescent="0.25">
      <c r="A244" s="52">
        <v>45229</v>
      </c>
      <c r="B244" s="52" t="str">
        <f>UPPER(TEXT(ControleProdução[[#This Row],[Data]],"mmm"))</f>
        <v>OUT</v>
      </c>
      <c r="C244" s="47">
        <f>YEAR(ControleProdução[[#This Row],[Data]])</f>
        <v>2023</v>
      </c>
      <c r="D244" s="52" t="s">
        <v>21</v>
      </c>
      <c r="E244" s="47" t="s">
        <v>94</v>
      </c>
      <c r="F244" s="47">
        <v>2</v>
      </c>
      <c r="G244" s="47" t="str">
        <f>_xlfn.XLOOKUP(E244,TbdeEPI[EPI],TbdeEPI[TIPO],"Produção",0)</f>
        <v>Produção</v>
      </c>
      <c r="H244" s="47" t="s">
        <v>108</v>
      </c>
      <c r="I244" s="47" t="s">
        <v>110</v>
      </c>
      <c r="J244" s="47"/>
      <c r="K244" s="47">
        <f>COUNTIF($I$2:I244,I244)</f>
        <v>84</v>
      </c>
      <c r="L244" s="47" t="str">
        <f>ControleProdução[[#This Row],[Recebido Por]]&amp;ControleProdução[[#This Row],[Qtd]]</f>
        <v>FELIPE84</v>
      </c>
    </row>
    <row r="245" spans="1:12" ht="20.100000000000001" customHeight="1" x14ac:dyDescent="0.25">
      <c r="A245" s="52">
        <v>45229</v>
      </c>
      <c r="B245" s="52" t="str">
        <f>UPPER(TEXT(ControleProdução[[#This Row],[Data]],"mmm"))</f>
        <v>OUT</v>
      </c>
      <c r="C245" s="47">
        <f>YEAR(ControleProdução[[#This Row],[Data]])</f>
        <v>2023</v>
      </c>
      <c r="D245" s="52" t="s">
        <v>21</v>
      </c>
      <c r="E245" s="47" t="s">
        <v>0</v>
      </c>
      <c r="F245" s="47">
        <v>1</v>
      </c>
      <c r="G245" s="47" t="str">
        <f>_xlfn.XLOOKUP(E245,TbdeEPI[EPI],TbdeEPI[TIPO],"Produção",0)</f>
        <v>Produção</v>
      </c>
      <c r="H245" s="47" t="s">
        <v>108</v>
      </c>
      <c r="I245" s="47" t="s">
        <v>110</v>
      </c>
      <c r="J245" s="47"/>
      <c r="K245" s="47">
        <f>COUNTIF($I$2:I245,I245)</f>
        <v>85</v>
      </c>
      <c r="L245" s="47" t="str">
        <f>ControleProdução[[#This Row],[Recebido Por]]&amp;ControleProdução[[#This Row],[Qtd]]</f>
        <v>FELIPE85</v>
      </c>
    </row>
    <row r="246" spans="1:12" ht="20.100000000000001" customHeight="1" x14ac:dyDescent="0.25">
      <c r="A246" s="52">
        <v>45229</v>
      </c>
      <c r="B246" s="52" t="str">
        <f>UPPER(TEXT(ControleProdução[[#This Row],[Data]],"mmm"))</f>
        <v>OUT</v>
      </c>
      <c r="C246" s="47">
        <f>YEAR(ControleProdução[[#This Row],[Data]])</f>
        <v>2023</v>
      </c>
      <c r="D246" s="52" t="s">
        <v>21</v>
      </c>
      <c r="E246" s="47" t="s">
        <v>74</v>
      </c>
      <c r="F246" s="47">
        <v>10</v>
      </c>
      <c r="G246" s="47" t="str">
        <f>_xlfn.XLOOKUP(E246,TbdeEPI[EPI],TbdeEPI[TIPO],"Produção",0)</f>
        <v>Produção</v>
      </c>
      <c r="H246" s="47" t="s">
        <v>108</v>
      </c>
      <c r="I246" s="47" t="s">
        <v>110</v>
      </c>
      <c r="J246" s="47"/>
      <c r="K246" s="47">
        <f>COUNTIF($I$2:I246,I246)</f>
        <v>86</v>
      </c>
      <c r="L246" s="47" t="str">
        <f>ControleProdução[[#This Row],[Recebido Por]]&amp;ControleProdução[[#This Row],[Qtd]]</f>
        <v>FELIPE86</v>
      </c>
    </row>
    <row r="247" spans="1:12" ht="20.100000000000001" customHeight="1" x14ac:dyDescent="0.25">
      <c r="A247" s="52">
        <v>45229</v>
      </c>
      <c r="B247" s="52" t="str">
        <f>UPPER(TEXT(ControleProdução[[#This Row],[Data]],"mmm"))</f>
        <v>OUT</v>
      </c>
      <c r="C247" s="47">
        <f>YEAR(ControleProdução[[#This Row],[Data]])</f>
        <v>2023</v>
      </c>
      <c r="D247" s="52" t="s">
        <v>21</v>
      </c>
      <c r="E247" s="47" t="s">
        <v>77</v>
      </c>
      <c r="F247" s="47">
        <v>5</v>
      </c>
      <c r="G247" s="47" t="str">
        <f>_xlfn.XLOOKUP(E247,TbdeEPI[EPI],TbdeEPI[TIPO],"Produção",0)</f>
        <v>Produção</v>
      </c>
      <c r="H247" s="47" t="s">
        <v>108</v>
      </c>
      <c r="I247" s="47" t="s">
        <v>134</v>
      </c>
      <c r="J247" s="47"/>
      <c r="K247" s="47">
        <f>COUNTIF($I$2:I247,I247)</f>
        <v>8</v>
      </c>
      <c r="L247" s="47" t="str">
        <f>ControleProdução[[#This Row],[Recebido Por]]&amp;ControleProdução[[#This Row],[Qtd]]</f>
        <v>MANUA8</v>
      </c>
    </row>
    <row r="248" spans="1:12" ht="20.100000000000001" customHeight="1" x14ac:dyDescent="0.25">
      <c r="A248" s="52">
        <v>45229</v>
      </c>
      <c r="B248" s="52" t="str">
        <f>UPPER(TEXT(ControleProdução[[#This Row],[Data]],"mmm"))</f>
        <v>OUT</v>
      </c>
      <c r="C248" s="47">
        <f>YEAR(ControleProdução[[#This Row],[Data]])</f>
        <v>2023</v>
      </c>
      <c r="D248" s="52" t="s">
        <v>21</v>
      </c>
      <c r="E248" s="47" t="s">
        <v>9</v>
      </c>
      <c r="F248" s="47">
        <v>1</v>
      </c>
      <c r="G248" s="47" t="str">
        <f>_xlfn.XLOOKUP(E248,TbdeEPI[EPI],TbdeEPI[TIPO],"Produção",0)</f>
        <v>EPI</v>
      </c>
      <c r="H248" s="47" t="s">
        <v>108</v>
      </c>
      <c r="I248" s="47" t="s">
        <v>156</v>
      </c>
      <c r="J248" s="47"/>
      <c r="K248" s="47">
        <f>COUNTIF($I$2:I248,I248)</f>
        <v>8</v>
      </c>
      <c r="L248" s="47" t="str">
        <f>ControleProdução[[#This Row],[Recebido Por]]&amp;ControleProdução[[#This Row],[Qtd]]</f>
        <v>ALAIM8</v>
      </c>
    </row>
    <row r="249" spans="1:12" ht="20.100000000000001" customHeight="1" x14ac:dyDescent="0.25">
      <c r="A249" s="52">
        <v>45229</v>
      </c>
      <c r="B249" s="52" t="str">
        <f>UPPER(TEXT(ControleProdução[[#This Row],[Data]],"mmm"))</f>
        <v>OUT</v>
      </c>
      <c r="C249" s="47">
        <f>YEAR(ControleProdução[[#This Row],[Data]])</f>
        <v>2023</v>
      </c>
      <c r="D249" s="52" t="s">
        <v>21</v>
      </c>
      <c r="E249" s="47" t="s">
        <v>95</v>
      </c>
      <c r="F249" s="47">
        <v>5</v>
      </c>
      <c r="G249" s="47" t="str">
        <f>_xlfn.XLOOKUP(E249,TbdeEPI[EPI],TbdeEPI[TIPO],"Produção",0)</f>
        <v>Produção</v>
      </c>
      <c r="H249" s="47" t="s">
        <v>108</v>
      </c>
      <c r="I249" s="47" t="s">
        <v>107</v>
      </c>
      <c r="J249" s="47"/>
      <c r="K249" s="47">
        <f>COUNTIF($I$2:I249,I249)</f>
        <v>21</v>
      </c>
      <c r="L249" s="47" t="str">
        <f>ControleProdução[[#This Row],[Recebido Por]]&amp;ControleProdução[[#This Row],[Qtd]]</f>
        <v>ALAN21</v>
      </c>
    </row>
    <row r="250" spans="1:12" ht="20.100000000000001" customHeight="1" x14ac:dyDescent="0.25">
      <c r="A250" s="52">
        <v>45229</v>
      </c>
      <c r="B250" s="52" t="str">
        <f>UPPER(TEXT(ControleProdução[[#This Row],[Data]],"mmm"))</f>
        <v>OUT</v>
      </c>
      <c r="C250" s="47">
        <f>YEAR(ControleProdução[[#This Row],[Data]])</f>
        <v>2023</v>
      </c>
      <c r="D250" s="52" t="s">
        <v>21</v>
      </c>
      <c r="E250" s="47" t="s">
        <v>330</v>
      </c>
      <c r="F250" s="47">
        <v>1</v>
      </c>
      <c r="G250" s="47" t="str">
        <f>_xlfn.XLOOKUP(E250,TbdeEPI[EPI],TbdeEPI[TIPO],"Produção",0)</f>
        <v>EPI</v>
      </c>
      <c r="H250" s="47" t="s">
        <v>108</v>
      </c>
      <c r="I250" s="47" t="s">
        <v>155</v>
      </c>
      <c r="J250" s="47"/>
      <c r="K250" s="47">
        <f>COUNTIF($I$2:I250,I250)</f>
        <v>6</v>
      </c>
      <c r="L250" s="47" t="str">
        <f>ControleProdução[[#This Row],[Recebido Por]]&amp;ControleProdução[[#This Row],[Qtd]]</f>
        <v>ASNAN6</v>
      </c>
    </row>
    <row r="251" spans="1:12" ht="20.100000000000001" customHeight="1" x14ac:dyDescent="0.25">
      <c r="A251" s="52">
        <v>45229</v>
      </c>
      <c r="B251" s="52" t="str">
        <f>UPPER(TEXT(ControleProdução[[#This Row],[Data]],"mmm"))</f>
        <v>OUT</v>
      </c>
      <c r="C251" s="47">
        <f>YEAR(ControleProdução[[#This Row],[Data]])</f>
        <v>2023</v>
      </c>
      <c r="D251" s="52" t="s">
        <v>21</v>
      </c>
      <c r="E251" s="47" t="s">
        <v>169</v>
      </c>
      <c r="F251" s="47">
        <v>2</v>
      </c>
      <c r="G251" s="47" t="str">
        <f>_xlfn.XLOOKUP(E251,TbdeEPI[EPI],TbdeEPI[TIPO],"Produção",0)</f>
        <v>Produção</v>
      </c>
      <c r="H251" s="47" t="s">
        <v>108</v>
      </c>
      <c r="I251" s="47" t="s">
        <v>156</v>
      </c>
      <c r="J251" s="47"/>
      <c r="K251" s="47">
        <f>COUNTIF($I$2:I251,I251)</f>
        <v>9</v>
      </c>
      <c r="L251" s="47" t="str">
        <f>ControleProdução[[#This Row],[Recebido Por]]&amp;ControleProdução[[#This Row],[Qtd]]</f>
        <v>ALAIM9</v>
      </c>
    </row>
    <row r="252" spans="1:12" ht="20.100000000000001" customHeight="1" x14ac:dyDescent="0.25">
      <c r="A252" s="52">
        <v>45229</v>
      </c>
      <c r="B252" s="52" t="str">
        <f>UPPER(TEXT(ControleProdução[[#This Row],[Data]],"mmm"))</f>
        <v>OUT</v>
      </c>
      <c r="C252" s="47">
        <f>YEAR(ControleProdução[[#This Row],[Data]])</f>
        <v>2023</v>
      </c>
      <c r="D252" s="52" t="s">
        <v>21</v>
      </c>
      <c r="E252" s="47" t="s">
        <v>169</v>
      </c>
      <c r="F252" s="47">
        <v>4</v>
      </c>
      <c r="G252" s="47" t="str">
        <f>_xlfn.XLOOKUP(E252,TbdeEPI[EPI],TbdeEPI[TIPO],"Produção",0)</f>
        <v>Produção</v>
      </c>
      <c r="H252" s="47" t="s">
        <v>108</v>
      </c>
      <c r="I252" s="47" t="s">
        <v>139</v>
      </c>
      <c r="J252" s="47"/>
      <c r="K252" s="47">
        <f>COUNTIF($I$2:I252,I252)</f>
        <v>9</v>
      </c>
      <c r="L252" s="47" t="str">
        <f>ControleProdução[[#This Row],[Recebido Por]]&amp;ControleProdução[[#This Row],[Qtd]]</f>
        <v>JOÃO CARLOS9</v>
      </c>
    </row>
    <row r="253" spans="1:12" ht="20.100000000000001" customHeight="1" x14ac:dyDescent="0.25">
      <c r="A253" s="52">
        <v>45229</v>
      </c>
      <c r="B253" s="52" t="str">
        <f>UPPER(TEXT(ControleProdução[[#This Row],[Data]],"mmm"))</f>
        <v>OUT</v>
      </c>
      <c r="C253" s="47">
        <f>YEAR(ControleProdução[[#This Row],[Data]])</f>
        <v>2023</v>
      </c>
      <c r="D253" s="52" t="s">
        <v>21</v>
      </c>
      <c r="E253" s="47" t="s">
        <v>85</v>
      </c>
      <c r="F253" s="47">
        <v>1</v>
      </c>
      <c r="G253" s="47" t="str">
        <f>_xlfn.XLOOKUP(E253,TbdeEPI[EPI],TbdeEPI[TIPO],"Produção",0)</f>
        <v>Produção</v>
      </c>
      <c r="H253" s="47" t="s">
        <v>108</v>
      </c>
      <c r="I253" s="47" t="s">
        <v>110</v>
      </c>
      <c r="J253" s="47"/>
      <c r="K253" s="47">
        <f>COUNTIF($I$2:I253,I253)</f>
        <v>87</v>
      </c>
      <c r="L253" s="47" t="str">
        <f>ControleProdução[[#This Row],[Recebido Por]]&amp;ControleProdução[[#This Row],[Qtd]]</f>
        <v>FELIPE87</v>
      </c>
    </row>
    <row r="254" spans="1:12" ht="20.100000000000001" customHeight="1" x14ac:dyDescent="0.25">
      <c r="A254" s="52">
        <v>45229</v>
      </c>
      <c r="B254" s="52" t="str">
        <f>UPPER(TEXT(ControleProdução[[#This Row],[Data]],"mmm"))</f>
        <v>OUT</v>
      </c>
      <c r="C254" s="47">
        <f>YEAR(ControleProdução[[#This Row],[Data]])</f>
        <v>2023</v>
      </c>
      <c r="D254" s="52" t="s">
        <v>21</v>
      </c>
      <c r="E254" s="47" t="s">
        <v>14</v>
      </c>
      <c r="F254" s="47">
        <v>1</v>
      </c>
      <c r="G254" s="47" t="str">
        <f>_xlfn.XLOOKUP(E254,TbdeEPI[EPI],TbdeEPI[TIPO],"Produção",0)</f>
        <v>Produção</v>
      </c>
      <c r="H254" s="47" t="s">
        <v>108</v>
      </c>
      <c r="I254" s="47" t="s">
        <v>156</v>
      </c>
      <c r="J254" s="47"/>
      <c r="K254" s="47">
        <f>COUNTIF($I$2:I254,I254)</f>
        <v>10</v>
      </c>
      <c r="L254" s="47" t="str">
        <f>ControleProdução[[#This Row],[Recebido Por]]&amp;ControleProdução[[#This Row],[Qtd]]</f>
        <v>ALAIM10</v>
      </c>
    </row>
    <row r="255" spans="1:12" ht="20.100000000000001" customHeight="1" x14ac:dyDescent="0.25">
      <c r="A255" s="52">
        <v>45230</v>
      </c>
      <c r="B255" s="52" t="s">
        <v>122</v>
      </c>
      <c r="C255" s="47">
        <f>YEAR(ControleProdução[[#This Row],[Data]])</f>
        <v>2023</v>
      </c>
      <c r="D255" s="52" t="s">
        <v>21</v>
      </c>
      <c r="E255" s="47" t="s">
        <v>0</v>
      </c>
      <c r="F255" s="47">
        <v>2</v>
      </c>
      <c r="G255" s="47" t="str">
        <f>_xlfn.XLOOKUP(E255,TbdeEPI[EPI],TbdeEPI[TIPO],"Produção",0)</f>
        <v>Produção</v>
      </c>
      <c r="H255" s="47" t="s">
        <v>108</v>
      </c>
      <c r="I255" s="47" t="s">
        <v>149</v>
      </c>
      <c r="J255" s="47"/>
      <c r="K255" s="47">
        <f>COUNTIF($I$2:I255,I255)</f>
        <v>3</v>
      </c>
      <c r="L255" s="47" t="str">
        <f>ControleProdução[[#This Row],[Recebido Por]]&amp;ControleProdução[[#This Row],[Qtd]]</f>
        <v>RAFAEL3</v>
      </c>
    </row>
    <row r="256" spans="1:12" ht="20.100000000000001" customHeight="1" x14ac:dyDescent="0.25">
      <c r="A256" s="52">
        <v>45230</v>
      </c>
      <c r="B256" s="52" t="s">
        <v>122</v>
      </c>
      <c r="C256" s="47">
        <f>YEAR(ControleProdução[[#This Row],[Data]])</f>
        <v>2023</v>
      </c>
      <c r="D256" s="52" t="s">
        <v>21</v>
      </c>
      <c r="E256" s="47" t="s">
        <v>27</v>
      </c>
      <c r="F256" s="47">
        <v>1</v>
      </c>
      <c r="G256" s="47" t="str">
        <f>_xlfn.XLOOKUP(E256,TbdeEPI[EPI],TbdeEPI[TIPO],"Produção",0)</f>
        <v>Produção</v>
      </c>
      <c r="H256" s="47" t="s">
        <v>108</v>
      </c>
      <c r="I256" s="47" t="s">
        <v>149</v>
      </c>
      <c r="J256" s="47"/>
      <c r="K256" s="47">
        <f>COUNTIF($I$2:I256,I256)</f>
        <v>4</v>
      </c>
      <c r="L256" s="47" t="str">
        <f>ControleProdução[[#This Row],[Recebido Por]]&amp;ControleProdução[[#This Row],[Qtd]]</f>
        <v>RAFAEL4</v>
      </c>
    </row>
    <row r="257" spans="1:12" ht="20.100000000000001" customHeight="1" x14ac:dyDescent="0.25">
      <c r="A257" s="52">
        <v>45230</v>
      </c>
      <c r="B257" s="52" t="s">
        <v>122</v>
      </c>
      <c r="C257" s="47">
        <f>YEAR(ControleProdução[[#This Row],[Data]])</f>
        <v>2023</v>
      </c>
      <c r="D257" s="52" t="s">
        <v>21</v>
      </c>
      <c r="E257" s="47" t="s">
        <v>9</v>
      </c>
      <c r="F257" s="47">
        <v>1</v>
      </c>
      <c r="G257" s="47" t="str">
        <f>_xlfn.XLOOKUP(E257,TbdeEPI[EPI],TbdeEPI[TIPO],"Produção",0)</f>
        <v>EPI</v>
      </c>
      <c r="H257" s="47" t="s">
        <v>108</v>
      </c>
      <c r="I257" s="47" t="s">
        <v>113</v>
      </c>
      <c r="J257" s="47"/>
      <c r="K257" s="47">
        <f>COUNTIF($I$2:I257,I257)</f>
        <v>10</v>
      </c>
      <c r="L257" s="47" t="str">
        <f>ControleProdução[[#This Row],[Recebido Por]]&amp;ControleProdução[[#This Row],[Qtd]]</f>
        <v>MOISES10</v>
      </c>
    </row>
    <row r="258" spans="1:12" ht="20.100000000000001" customHeight="1" x14ac:dyDescent="0.25">
      <c r="A258" s="52">
        <v>45230</v>
      </c>
      <c r="B258" s="52" t="s">
        <v>122</v>
      </c>
      <c r="C258" s="47">
        <f>YEAR(ControleProdução[[#This Row],[Data]])</f>
        <v>2023</v>
      </c>
      <c r="D258" s="52" t="s">
        <v>21</v>
      </c>
      <c r="E258" s="47" t="s">
        <v>75</v>
      </c>
      <c r="F258" s="47">
        <v>6</v>
      </c>
      <c r="G258" s="47" t="str">
        <f>_xlfn.XLOOKUP(E258,TbdeEPI[EPI],TbdeEPI[TIPO],"Produção",0)</f>
        <v>Produção</v>
      </c>
      <c r="H258" s="47" t="s">
        <v>108</v>
      </c>
      <c r="I258" s="47" t="s">
        <v>139</v>
      </c>
      <c r="J258" s="47"/>
      <c r="K258" s="47">
        <f>COUNTIF($I$2:I258,I258)</f>
        <v>10</v>
      </c>
      <c r="L258" s="47" t="str">
        <f>ControleProdução[[#This Row],[Recebido Por]]&amp;ControleProdução[[#This Row],[Qtd]]</f>
        <v>JOÃO CARLOS10</v>
      </c>
    </row>
    <row r="259" spans="1:12" ht="20.100000000000001" customHeight="1" x14ac:dyDescent="0.25">
      <c r="A259" s="52">
        <v>45230</v>
      </c>
      <c r="B259" s="52" t="s">
        <v>122</v>
      </c>
      <c r="C259" s="47">
        <f>YEAR(ControleProdução[[#This Row],[Data]])</f>
        <v>2023</v>
      </c>
      <c r="D259" s="52" t="s">
        <v>21</v>
      </c>
      <c r="E259" s="47" t="s">
        <v>1</v>
      </c>
      <c r="F259" s="47">
        <v>1</v>
      </c>
      <c r="G259" s="47" t="str">
        <f>_xlfn.XLOOKUP(E259,TbdeEPI[EPI],TbdeEPI[TIPO],"Produção",0)</f>
        <v>Produção</v>
      </c>
      <c r="H259" s="47" t="s">
        <v>108</v>
      </c>
      <c r="I259" s="47" t="s">
        <v>110</v>
      </c>
      <c r="J259" s="47"/>
      <c r="K259" s="47">
        <f>COUNTIF($I$2:I259,I259)</f>
        <v>88</v>
      </c>
      <c r="L259" s="47" t="str">
        <f>ControleProdução[[#This Row],[Recebido Por]]&amp;ControleProdução[[#This Row],[Qtd]]</f>
        <v>FELIPE88</v>
      </c>
    </row>
    <row r="260" spans="1:12" ht="20.100000000000001" customHeight="1" x14ac:dyDescent="0.25">
      <c r="A260" s="52">
        <v>45230</v>
      </c>
      <c r="B260" s="52" t="str">
        <f>UPPER(TEXT(ControleProdução[[#This Row],[Data]],"mmm"))</f>
        <v>OUT</v>
      </c>
      <c r="C260" s="47">
        <f>YEAR(ControleProdução[[#This Row],[Data]])</f>
        <v>2023</v>
      </c>
      <c r="D260" s="52" t="s">
        <v>21</v>
      </c>
      <c r="E260" s="47" t="s">
        <v>74</v>
      </c>
      <c r="F260" s="47">
        <v>1</v>
      </c>
      <c r="G260" s="47" t="str">
        <f>_xlfn.XLOOKUP(E260,TbdeEPI[EPI],TbdeEPI[TIPO],"Produção",0)</f>
        <v>Produção</v>
      </c>
      <c r="H260" s="47" t="s">
        <v>108</v>
      </c>
      <c r="I260" s="47" t="s">
        <v>107</v>
      </c>
      <c r="J260" s="47"/>
      <c r="K260" s="47">
        <f>COUNTIF($I$2:I260,I260)</f>
        <v>22</v>
      </c>
      <c r="L260" s="47" t="str">
        <f>ControleProdução[[#This Row],[Recebido Por]]&amp;ControleProdução[[#This Row],[Qtd]]</f>
        <v>ALAN22</v>
      </c>
    </row>
    <row r="261" spans="1:12" ht="20.100000000000001" customHeight="1" x14ac:dyDescent="0.25">
      <c r="A261" s="52">
        <v>45230</v>
      </c>
      <c r="B261" s="52" t="str">
        <f>UPPER(TEXT(ControleProdução[[#This Row],[Data]],"mmm"))</f>
        <v>OUT</v>
      </c>
      <c r="C261" s="47">
        <f>YEAR(ControleProdução[[#This Row],[Data]])</f>
        <v>2023</v>
      </c>
      <c r="D261" s="52" t="s">
        <v>20</v>
      </c>
      <c r="E261" s="47" t="s">
        <v>312</v>
      </c>
      <c r="F261" s="47">
        <v>3</v>
      </c>
      <c r="G261" s="47" t="str">
        <f>_xlfn.XLOOKUP(E261,TbdeEPI[EPI],TbdeEPI[TIPO],"Produção",0)</f>
        <v>Produção</v>
      </c>
      <c r="H261" s="47" t="s">
        <v>150</v>
      </c>
      <c r="I261" s="47" t="s">
        <v>108</v>
      </c>
      <c r="J261" s="47"/>
      <c r="K261" s="47">
        <f>COUNTIF($I$2:I261,I261)</f>
        <v>39</v>
      </c>
      <c r="L261" s="47" t="str">
        <f>ControleProdução[[#This Row],[Recebido Por]]&amp;ControleProdução[[#This Row],[Qtd]]</f>
        <v>RHUAN39</v>
      </c>
    </row>
    <row r="262" spans="1:12" ht="20.100000000000001" customHeight="1" x14ac:dyDescent="0.25">
      <c r="A262" s="52">
        <v>45230</v>
      </c>
      <c r="B262" s="52" t="str">
        <f>UPPER(TEXT(ControleProdução[[#This Row],[Data]],"mmm"))</f>
        <v>OUT</v>
      </c>
      <c r="C262" s="47">
        <f>YEAR(ControleProdução[[#This Row],[Data]])</f>
        <v>2023</v>
      </c>
      <c r="D262" s="52" t="s">
        <v>21</v>
      </c>
      <c r="E262" s="47" t="s">
        <v>312</v>
      </c>
      <c r="F262" s="47">
        <v>1</v>
      </c>
      <c r="G262" s="47" t="str">
        <f>_xlfn.XLOOKUP(E262,TbdeEPI[EPI],TbdeEPI[TIPO],"Produção",0)</f>
        <v>Produção</v>
      </c>
      <c r="H262" s="47" t="s">
        <v>108</v>
      </c>
      <c r="I262" s="47" t="s">
        <v>170</v>
      </c>
      <c r="J262" s="47"/>
      <c r="K262" s="47">
        <f>COUNTIF($I$2:I262,I262)</f>
        <v>15</v>
      </c>
      <c r="L262" s="47" t="str">
        <f>ControleProdução[[#This Row],[Recebido Por]]&amp;ControleProdução[[#This Row],[Qtd]]</f>
        <v>ALEXANDRE15</v>
      </c>
    </row>
    <row r="263" spans="1:12" ht="20.100000000000001" customHeight="1" x14ac:dyDescent="0.25">
      <c r="A263" s="52">
        <v>45230</v>
      </c>
      <c r="B263" s="52" t="str">
        <f>UPPER(TEXT(ControleProdução[[#This Row],[Data]],"mmm"))</f>
        <v>OUT</v>
      </c>
      <c r="C263" s="47">
        <f>YEAR(ControleProdução[[#This Row],[Data]])</f>
        <v>2023</v>
      </c>
      <c r="D263" s="52" t="s">
        <v>21</v>
      </c>
      <c r="E263" s="47" t="s">
        <v>9</v>
      </c>
      <c r="F263" s="47">
        <v>2</v>
      </c>
      <c r="G263" s="47" t="str">
        <f>_xlfn.XLOOKUP(E263,TbdeEPI[EPI],TbdeEPI[TIPO],"Produção",0)</f>
        <v>EPI</v>
      </c>
      <c r="H263" s="47" t="s">
        <v>108</v>
      </c>
      <c r="I263" s="47" t="s">
        <v>116</v>
      </c>
      <c r="J263" s="47"/>
      <c r="K263" s="47">
        <f>COUNTIF($I$2:I263,I263)</f>
        <v>5</v>
      </c>
      <c r="L263" s="47" t="str">
        <f>ControleProdução[[#This Row],[Recebido Por]]&amp;ControleProdução[[#This Row],[Qtd]]</f>
        <v>ALDENOR5</v>
      </c>
    </row>
    <row r="264" spans="1:12" ht="20.100000000000001" customHeight="1" x14ac:dyDescent="0.25">
      <c r="A264" s="52">
        <v>45230</v>
      </c>
      <c r="B264" s="52" t="s">
        <v>122</v>
      </c>
      <c r="C264" s="47">
        <f>YEAR(ControleProdução[[#This Row],[Data]])</f>
        <v>2023</v>
      </c>
      <c r="D264" s="52" t="s">
        <v>21</v>
      </c>
      <c r="E264" s="47" t="s">
        <v>352</v>
      </c>
      <c r="F264" s="47">
        <v>1</v>
      </c>
      <c r="G264" s="47" t="str">
        <f>_xlfn.XLOOKUP(E264,TbdeEPI[EPI],TbdeEPI[TIPO],"Produção",0)</f>
        <v>Produção</v>
      </c>
      <c r="H264" s="47" t="s">
        <v>108</v>
      </c>
      <c r="I264" s="47" t="s">
        <v>155</v>
      </c>
      <c r="J264" s="47"/>
      <c r="K264" s="47">
        <f>COUNTIF($I$2:I264,I264)</f>
        <v>7</v>
      </c>
      <c r="L264" s="47" t="str">
        <f>ControleProdução[[#This Row],[Recebido Por]]&amp;ControleProdução[[#This Row],[Qtd]]</f>
        <v>ASNAN7</v>
      </c>
    </row>
    <row r="265" spans="1:12" ht="20.100000000000001" customHeight="1" x14ac:dyDescent="0.25">
      <c r="A265" s="52">
        <v>45230</v>
      </c>
      <c r="B265" s="52" t="str">
        <f>UPPER(TEXT(ControleProdução[[#This Row],[Data]],"mmm"))</f>
        <v>OUT</v>
      </c>
      <c r="C265" s="47">
        <f>YEAR(ControleProdução[[#This Row],[Data]])</f>
        <v>2023</v>
      </c>
      <c r="D265" s="52" t="s">
        <v>21</v>
      </c>
      <c r="E265" s="47" t="s">
        <v>352</v>
      </c>
      <c r="F265" s="47">
        <v>1</v>
      </c>
      <c r="G265" s="47" t="str">
        <f>_xlfn.XLOOKUP(E265,TbdeEPI[EPI],TbdeEPI[TIPO],"Produção",0)</f>
        <v>Produção</v>
      </c>
      <c r="H265" s="47" t="s">
        <v>108</v>
      </c>
      <c r="I265" s="47" t="s">
        <v>153</v>
      </c>
      <c r="J265" s="47"/>
      <c r="K265" s="47">
        <f>COUNTIF($I$2:I265,I265)</f>
        <v>6</v>
      </c>
      <c r="L265" s="47" t="str">
        <f>ControleProdução[[#This Row],[Recebido Por]]&amp;ControleProdução[[#This Row],[Qtd]]</f>
        <v>CALEB6</v>
      </c>
    </row>
    <row r="266" spans="1:12" ht="20.100000000000001" customHeight="1" x14ac:dyDescent="0.25">
      <c r="A266" s="52">
        <v>45230</v>
      </c>
      <c r="B266" s="52" t="s">
        <v>122</v>
      </c>
      <c r="C266" s="47">
        <f>YEAR(ControleProdução[[#This Row],[Data]])</f>
        <v>2023</v>
      </c>
      <c r="D266" s="52" t="s">
        <v>21</v>
      </c>
      <c r="E266" s="47" t="s">
        <v>14</v>
      </c>
      <c r="F266" s="47">
        <v>1</v>
      </c>
      <c r="G266" s="47" t="str">
        <f>_xlfn.XLOOKUP(E266,TbdeEPI[EPI],TbdeEPI[TIPO],"Produção",0)</f>
        <v>Produção</v>
      </c>
      <c r="H266" s="47" t="s">
        <v>108</v>
      </c>
      <c r="I266" s="47" t="s">
        <v>139</v>
      </c>
      <c r="J266" s="47"/>
      <c r="K266" s="47">
        <f>COUNTIF($I$2:I266,I266)</f>
        <v>11</v>
      </c>
      <c r="L266" s="47" t="str">
        <f>ControleProdução[[#This Row],[Recebido Por]]&amp;ControleProdução[[#This Row],[Qtd]]</f>
        <v>JOÃO CARLOS11</v>
      </c>
    </row>
    <row r="267" spans="1:12" ht="20.100000000000001" customHeight="1" x14ac:dyDescent="0.25">
      <c r="A267" s="52">
        <v>45231</v>
      </c>
      <c r="B267" s="52" t="str">
        <f>UPPER(TEXT(ControleProdução[[#This Row],[Data]],"mmm"))</f>
        <v>NOV</v>
      </c>
      <c r="C267" s="47">
        <f>YEAR(ControleProdução[[#This Row],[Data]])</f>
        <v>2023</v>
      </c>
      <c r="D267" s="52" t="s">
        <v>21</v>
      </c>
      <c r="E267" s="47" t="s">
        <v>9</v>
      </c>
      <c r="F267" s="47">
        <v>1</v>
      </c>
      <c r="G267" s="47" t="str">
        <f>_xlfn.XLOOKUP(E267,TbdeEPI[EPI],TbdeEPI[TIPO],"Produção",0)</f>
        <v>EPI</v>
      </c>
      <c r="H267" s="47" t="s">
        <v>108</v>
      </c>
      <c r="I267" s="47" t="s">
        <v>134</v>
      </c>
      <c r="J267" s="47"/>
      <c r="K267" s="47">
        <f>COUNTIF($I$2:I267,I267)</f>
        <v>9</v>
      </c>
      <c r="L267" s="47" t="str">
        <f>ControleProdução[[#This Row],[Recebido Por]]&amp;ControleProdução[[#This Row],[Qtd]]</f>
        <v>MANUA9</v>
      </c>
    </row>
    <row r="268" spans="1:12" ht="20.100000000000001" customHeight="1" x14ac:dyDescent="0.25">
      <c r="A268" s="52">
        <v>45231</v>
      </c>
      <c r="B268" s="52" t="str">
        <f>UPPER(TEXT(ControleProdução[[#This Row],[Data]],"mmm"))</f>
        <v>NOV</v>
      </c>
      <c r="C268" s="47">
        <f>YEAR(ControleProdução[[#This Row],[Data]])</f>
        <v>2023</v>
      </c>
      <c r="D268" s="52" t="s">
        <v>20</v>
      </c>
      <c r="E268" s="47" t="s">
        <v>316</v>
      </c>
      <c r="F268" s="47">
        <v>1</v>
      </c>
      <c r="G268" s="47" t="str">
        <f>_xlfn.XLOOKUP(E268,TbdeEPI[EPI],TbdeEPI[TIPO],"Produção",0)</f>
        <v>Produção</v>
      </c>
      <c r="H268" s="47" t="s">
        <v>150</v>
      </c>
      <c r="I268" s="47" t="s">
        <v>108</v>
      </c>
      <c r="J268" s="47"/>
      <c r="K268" s="47">
        <f>COUNTIF($I$2:I268,I268)</f>
        <v>40</v>
      </c>
      <c r="L268" s="47" t="str">
        <f>ControleProdução[[#This Row],[Recebido Por]]&amp;ControleProdução[[#This Row],[Qtd]]</f>
        <v>RHUAN40</v>
      </c>
    </row>
    <row r="269" spans="1:12" ht="20.100000000000001" customHeight="1" x14ac:dyDescent="0.25">
      <c r="A269" s="52">
        <v>45231</v>
      </c>
      <c r="B269" s="52" t="str">
        <f>UPPER(TEXT(ControleProdução[[#This Row],[Data]],"mmm"))</f>
        <v>NOV</v>
      </c>
      <c r="C269" s="47">
        <f>YEAR(ControleProdução[[#This Row],[Data]])</f>
        <v>2023</v>
      </c>
      <c r="D269" s="52" t="s">
        <v>21</v>
      </c>
      <c r="E269" s="47" t="s">
        <v>330</v>
      </c>
      <c r="F269" s="47">
        <v>1</v>
      </c>
      <c r="G269" s="47" t="str">
        <f>_xlfn.XLOOKUP(E269,TbdeEPI[EPI],TbdeEPI[TIPO],"Produção",0)</f>
        <v>EPI</v>
      </c>
      <c r="H269" s="47" t="s">
        <v>108</v>
      </c>
      <c r="I269" s="47" t="s">
        <v>156</v>
      </c>
      <c r="J269" s="47"/>
      <c r="K269" s="47">
        <f>COUNTIF($I$2:I269,I269)</f>
        <v>11</v>
      </c>
      <c r="L269" s="47" t="str">
        <f>ControleProdução[[#This Row],[Recebido Por]]&amp;ControleProdução[[#This Row],[Qtd]]</f>
        <v>ALAIM11</v>
      </c>
    </row>
    <row r="270" spans="1:12" ht="20.100000000000001" customHeight="1" x14ac:dyDescent="0.25">
      <c r="A270" s="52">
        <v>45231</v>
      </c>
      <c r="B270" s="52" t="str">
        <f>UPPER(TEXT(ControleProdução[[#This Row],[Data]],"mmm"))</f>
        <v>NOV</v>
      </c>
      <c r="C270" s="47">
        <f>YEAR(ControleProdução[[#This Row],[Data]])</f>
        <v>2023</v>
      </c>
      <c r="D270" s="52" t="s">
        <v>21</v>
      </c>
      <c r="E270" s="47" t="s">
        <v>9</v>
      </c>
      <c r="F270" s="47">
        <v>1</v>
      </c>
      <c r="G270" s="47" t="str">
        <f>_xlfn.XLOOKUP(E270,TbdeEPI[EPI],TbdeEPI[TIPO],"Produção",0)</f>
        <v>EPI</v>
      </c>
      <c r="H270" s="47" t="s">
        <v>108</v>
      </c>
      <c r="I270" s="47" t="s">
        <v>112</v>
      </c>
      <c r="J270" s="47"/>
      <c r="K270" s="47">
        <f>COUNTIF($I$2:I270,I270)</f>
        <v>2</v>
      </c>
      <c r="L270" s="47" t="str">
        <f>ControleProdução[[#This Row],[Recebido Por]]&amp;ControleProdução[[#This Row],[Qtd]]</f>
        <v>JEFERSON2</v>
      </c>
    </row>
    <row r="271" spans="1:12" ht="20.100000000000001" customHeight="1" x14ac:dyDescent="0.25">
      <c r="A271" s="52">
        <v>45231</v>
      </c>
      <c r="B271" s="52" t="str">
        <f>UPPER(TEXT(ControleProdução[[#This Row],[Data]],"mmm"))</f>
        <v>NOV</v>
      </c>
      <c r="C271" s="47">
        <f>YEAR(ControleProdução[[#This Row],[Data]])</f>
        <v>2023</v>
      </c>
      <c r="D271" s="52" t="s">
        <v>21</v>
      </c>
      <c r="E271" s="47" t="s">
        <v>94</v>
      </c>
      <c r="F271" s="47">
        <v>1</v>
      </c>
      <c r="G271" s="47" t="str">
        <f>_xlfn.XLOOKUP(E271,TbdeEPI[EPI],TbdeEPI[TIPO],"Produção",0)</f>
        <v>Produção</v>
      </c>
      <c r="H271" s="47" t="s">
        <v>108</v>
      </c>
      <c r="I271" s="47" t="s">
        <v>139</v>
      </c>
      <c r="J271" s="47"/>
      <c r="K271" s="47">
        <f>COUNTIF($I$2:I271,I271)</f>
        <v>12</v>
      </c>
      <c r="L271" s="47" t="str">
        <f>ControleProdução[[#This Row],[Recebido Por]]&amp;ControleProdução[[#This Row],[Qtd]]</f>
        <v>JOÃO CARLOS12</v>
      </c>
    </row>
    <row r="272" spans="1:12" ht="20.100000000000001" customHeight="1" x14ac:dyDescent="0.25">
      <c r="A272" s="52">
        <v>45231</v>
      </c>
      <c r="B272" s="52" t="str">
        <f>UPPER(TEXT(ControleProdução[[#This Row],[Data]],"mmm"))</f>
        <v>NOV</v>
      </c>
      <c r="C272" s="47">
        <f>YEAR(ControleProdução[[#This Row],[Data]])</f>
        <v>2023</v>
      </c>
      <c r="D272" s="52" t="s">
        <v>21</v>
      </c>
      <c r="E272" s="47" t="s">
        <v>78</v>
      </c>
      <c r="F272" s="47">
        <v>1</v>
      </c>
      <c r="G272" s="47" t="str">
        <f>_xlfn.XLOOKUP(E272,TbdeEPI[EPI],TbdeEPI[TIPO],"Produção",0)</f>
        <v>Produção</v>
      </c>
      <c r="H272" s="47" t="s">
        <v>108</v>
      </c>
      <c r="I272" s="47" t="s">
        <v>110</v>
      </c>
      <c r="J272" s="47"/>
      <c r="K272" s="47">
        <f>COUNTIF($I$2:I272,I272)</f>
        <v>89</v>
      </c>
      <c r="L272" s="47" t="str">
        <f>ControleProdução[[#This Row],[Recebido Por]]&amp;ControleProdução[[#This Row],[Qtd]]</f>
        <v>FELIPE89</v>
      </c>
    </row>
    <row r="273" spans="1:12" ht="20.100000000000001" customHeight="1" x14ac:dyDescent="0.25">
      <c r="A273" s="52">
        <v>45231</v>
      </c>
      <c r="B273" s="52" t="str">
        <f>UPPER(TEXT(ControleProdução[[#This Row],[Data]],"mmm"))</f>
        <v>NOV</v>
      </c>
      <c r="C273" s="47">
        <f>YEAR(ControleProdução[[#This Row],[Data]])</f>
        <v>2023</v>
      </c>
      <c r="D273" s="52" t="s">
        <v>21</v>
      </c>
      <c r="E273" s="47" t="s">
        <v>74</v>
      </c>
      <c r="F273" s="47">
        <v>9</v>
      </c>
      <c r="G273" s="47" t="str">
        <f>_xlfn.XLOOKUP(E273,TbdeEPI[EPI],TbdeEPI[TIPO],"Produção",0)</f>
        <v>Produção</v>
      </c>
      <c r="H273" s="47" t="s">
        <v>108</v>
      </c>
      <c r="I273" s="47" t="s">
        <v>110</v>
      </c>
      <c r="J273" s="47"/>
      <c r="K273" s="47">
        <f>COUNTIF($I$2:I273,I273)</f>
        <v>90</v>
      </c>
      <c r="L273" s="47" t="str">
        <f>ControleProdução[[#This Row],[Recebido Por]]&amp;ControleProdução[[#This Row],[Qtd]]</f>
        <v>FELIPE90</v>
      </c>
    </row>
    <row r="274" spans="1:12" ht="20.100000000000001" customHeight="1" x14ac:dyDescent="0.25">
      <c r="A274" s="52">
        <v>45231</v>
      </c>
      <c r="B274" s="52" t="str">
        <f>UPPER(TEXT(ControleProdução[[#This Row],[Data]],"mmm"))</f>
        <v>NOV</v>
      </c>
      <c r="C274" s="47">
        <f>YEAR(ControleProdução[[#This Row],[Data]])</f>
        <v>2023</v>
      </c>
      <c r="D274" s="52" t="s">
        <v>21</v>
      </c>
      <c r="E274" s="47" t="s">
        <v>2</v>
      </c>
      <c r="F274" s="47">
        <v>1</v>
      </c>
      <c r="G274" s="47" t="str">
        <f>_xlfn.XLOOKUP(E274,TbdeEPI[EPI],TbdeEPI[TIPO],"Produção",0)</f>
        <v>Produção</v>
      </c>
      <c r="H274" s="47" t="s">
        <v>108</v>
      </c>
      <c r="I274" s="47" t="s">
        <v>110</v>
      </c>
      <c r="J274" s="47"/>
      <c r="K274" s="47">
        <f>COUNTIF($I$2:I274,I274)</f>
        <v>91</v>
      </c>
      <c r="L274" s="47" t="str">
        <f>ControleProdução[[#This Row],[Recebido Por]]&amp;ControleProdução[[#This Row],[Qtd]]</f>
        <v>FELIPE91</v>
      </c>
    </row>
    <row r="275" spans="1:12" ht="20.100000000000001" customHeight="1" x14ac:dyDescent="0.25">
      <c r="A275" s="52">
        <v>45231</v>
      </c>
      <c r="B275" s="52" t="str">
        <f>UPPER(TEXT(ControleProdução[[#This Row],[Data]],"mmm"))</f>
        <v>NOV</v>
      </c>
      <c r="C275" s="47">
        <f>YEAR(ControleProdução[[#This Row],[Data]])</f>
        <v>2023</v>
      </c>
      <c r="D275" s="52" t="s">
        <v>21</v>
      </c>
      <c r="E275" s="47" t="s">
        <v>1</v>
      </c>
      <c r="F275" s="47">
        <v>2</v>
      </c>
      <c r="G275" s="47" t="str">
        <f>_xlfn.XLOOKUP(E275,TbdeEPI[EPI],TbdeEPI[TIPO],"Produção",0)</f>
        <v>Produção</v>
      </c>
      <c r="H275" s="47" t="s">
        <v>108</v>
      </c>
      <c r="I275" s="47" t="s">
        <v>110</v>
      </c>
      <c r="J275" s="47"/>
      <c r="K275" s="47">
        <f>COUNTIF($I$2:I275,I275)</f>
        <v>92</v>
      </c>
      <c r="L275" s="47" t="str">
        <f>ControleProdução[[#This Row],[Recebido Por]]&amp;ControleProdução[[#This Row],[Qtd]]</f>
        <v>FELIPE92</v>
      </c>
    </row>
    <row r="276" spans="1:12" ht="20.100000000000001" customHeight="1" x14ac:dyDescent="0.25">
      <c r="A276" s="52">
        <v>45231</v>
      </c>
      <c r="B276" s="52" t="str">
        <f>UPPER(TEXT(ControleProdução[[#This Row],[Data]],"mmm"))</f>
        <v>NOV</v>
      </c>
      <c r="C276" s="47">
        <f>YEAR(ControleProdução[[#This Row],[Data]])</f>
        <v>2023</v>
      </c>
      <c r="D276" s="52" t="s">
        <v>21</v>
      </c>
      <c r="E276" s="47" t="s">
        <v>0</v>
      </c>
      <c r="F276" s="47">
        <v>1</v>
      </c>
      <c r="G276" s="47" t="str">
        <f>_xlfn.XLOOKUP(E276,TbdeEPI[EPI],TbdeEPI[TIPO],"Produção",0)</f>
        <v>Produção</v>
      </c>
      <c r="H276" s="47" t="s">
        <v>108</v>
      </c>
      <c r="I276" s="47" t="s">
        <v>110</v>
      </c>
      <c r="J276" s="47"/>
      <c r="K276" s="47">
        <f>COUNTIF($I$2:I276,I276)</f>
        <v>93</v>
      </c>
      <c r="L276" s="47" t="str">
        <f>ControleProdução[[#This Row],[Recebido Por]]&amp;ControleProdução[[#This Row],[Qtd]]</f>
        <v>FELIPE93</v>
      </c>
    </row>
    <row r="277" spans="1:12" ht="20.100000000000001" customHeight="1" x14ac:dyDescent="0.25">
      <c r="A277" s="52">
        <v>45231</v>
      </c>
      <c r="B277" s="52" t="str">
        <f>UPPER(TEXT(ControleProdução[[#This Row],[Data]],"mmm"))</f>
        <v>NOV</v>
      </c>
      <c r="C277" s="47">
        <f>YEAR(ControleProdução[[#This Row],[Data]])</f>
        <v>2023</v>
      </c>
      <c r="D277" s="52" t="s">
        <v>21</v>
      </c>
      <c r="E277" s="47" t="s">
        <v>75</v>
      </c>
      <c r="F277" s="47">
        <v>1</v>
      </c>
      <c r="G277" s="47" t="str">
        <f>_xlfn.XLOOKUP(E277,TbdeEPI[EPI],TbdeEPI[TIPO],"Produção",0)</f>
        <v>Produção</v>
      </c>
      <c r="H277" s="47" t="s">
        <v>108</v>
      </c>
      <c r="I277" s="47" t="s">
        <v>317</v>
      </c>
      <c r="J277" s="47"/>
      <c r="K277" s="47">
        <f>COUNTIF($I$2:I277,I277)</f>
        <v>1</v>
      </c>
      <c r="L277" s="47" t="str">
        <f>ControleProdução[[#This Row],[Recebido Por]]&amp;ControleProdução[[#This Row],[Qtd]]</f>
        <v>EVERARDO1</v>
      </c>
    </row>
    <row r="278" spans="1:12" ht="20.100000000000001" customHeight="1" x14ac:dyDescent="0.25">
      <c r="A278" s="52">
        <v>45231</v>
      </c>
      <c r="B278" s="52" t="str">
        <f>UPPER(TEXT(ControleProdução[[#This Row],[Data]],"mmm"))</f>
        <v>NOV</v>
      </c>
      <c r="C278" s="47">
        <f>YEAR(ControleProdução[[#This Row],[Data]])</f>
        <v>2023</v>
      </c>
      <c r="D278" s="52" t="s">
        <v>21</v>
      </c>
      <c r="E278" s="47" t="s">
        <v>75</v>
      </c>
      <c r="F278" s="47">
        <v>5</v>
      </c>
      <c r="G278" s="47" t="str">
        <f>_xlfn.XLOOKUP(E278,TbdeEPI[EPI],TbdeEPI[TIPO],"Produção",0)</f>
        <v>Produção</v>
      </c>
      <c r="H278" s="47" t="s">
        <v>108</v>
      </c>
      <c r="I278" s="47" t="s">
        <v>134</v>
      </c>
      <c r="J278" s="47"/>
      <c r="K278" s="47">
        <f>COUNTIF($I$2:I278,I278)</f>
        <v>10</v>
      </c>
      <c r="L278" s="47" t="str">
        <f>ControleProdução[[#This Row],[Recebido Por]]&amp;ControleProdução[[#This Row],[Qtd]]</f>
        <v>MANUA10</v>
      </c>
    </row>
    <row r="279" spans="1:12" ht="20.100000000000001" customHeight="1" x14ac:dyDescent="0.25">
      <c r="A279" s="52">
        <v>45231</v>
      </c>
      <c r="B279" s="52" t="str">
        <f>UPPER(TEXT(ControleProdução[[#This Row],[Data]],"mmm"))</f>
        <v>NOV</v>
      </c>
      <c r="C279" s="47">
        <f>YEAR(ControleProdução[[#This Row],[Data]])</f>
        <v>2023</v>
      </c>
      <c r="D279" s="52" t="s">
        <v>21</v>
      </c>
      <c r="E279" s="47" t="s">
        <v>319</v>
      </c>
      <c r="F279" s="47">
        <v>1</v>
      </c>
      <c r="G279" s="47" t="str">
        <f>_xlfn.XLOOKUP(E279,TbdeEPI[EPI],TbdeEPI[TIPO],"Produção",0)</f>
        <v>EPI</v>
      </c>
      <c r="H279" s="47" t="s">
        <v>108</v>
      </c>
      <c r="I279" s="47" t="s">
        <v>149</v>
      </c>
      <c r="J279" s="47"/>
      <c r="K279" s="47">
        <f>COUNTIF($I$2:I279,I279)</f>
        <v>5</v>
      </c>
      <c r="L279" s="47" t="str">
        <f>ControleProdução[[#This Row],[Recebido Por]]&amp;ControleProdução[[#This Row],[Qtd]]</f>
        <v>RAFAEL5</v>
      </c>
    </row>
    <row r="280" spans="1:12" ht="20.100000000000001" customHeight="1" x14ac:dyDescent="0.25">
      <c r="A280" s="52">
        <v>45231</v>
      </c>
      <c r="B280" s="52" t="str">
        <f>UPPER(TEXT(ControleProdução[[#This Row],[Data]],"mmm"))</f>
        <v>NOV</v>
      </c>
      <c r="C280" s="47">
        <f>YEAR(ControleProdução[[#This Row],[Data]])</f>
        <v>2023</v>
      </c>
      <c r="D280" s="52" t="s">
        <v>21</v>
      </c>
      <c r="E280" s="47" t="s">
        <v>352</v>
      </c>
      <c r="F280" s="47">
        <v>1</v>
      </c>
      <c r="G280" s="47" t="str">
        <f>_xlfn.XLOOKUP(E280,TbdeEPI[EPI],TbdeEPI[TIPO],"Produção",0)</f>
        <v>Produção</v>
      </c>
      <c r="H280" s="47" t="s">
        <v>108</v>
      </c>
      <c r="I280" s="47" t="s">
        <v>110</v>
      </c>
      <c r="J280" s="47"/>
      <c r="K280" s="47">
        <f>COUNTIF($I$2:I280,I280)</f>
        <v>94</v>
      </c>
      <c r="L280" s="47" t="str">
        <f>ControleProdução[[#This Row],[Recebido Por]]&amp;ControleProdução[[#This Row],[Qtd]]</f>
        <v>FELIPE94</v>
      </c>
    </row>
    <row r="281" spans="1:12" ht="20.100000000000001" customHeight="1" x14ac:dyDescent="0.25">
      <c r="A281" s="52">
        <v>45231</v>
      </c>
      <c r="B281" s="52" t="str">
        <f>UPPER(TEXT(ControleProdução[[#This Row],[Data]],"mmm"))</f>
        <v>NOV</v>
      </c>
      <c r="C281" s="47">
        <f>YEAR(ControleProdução[[#This Row],[Data]])</f>
        <v>2023</v>
      </c>
      <c r="D281" s="52" t="s">
        <v>21</v>
      </c>
      <c r="E281" s="47" t="s">
        <v>14</v>
      </c>
      <c r="F281" s="47">
        <v>1</v>
      </c>
      <c r="G281" s="47" t="str">
        <f>_xlfn.XLOOKUP(E281,TbdeEPI[EPI],TbdeEPI[TIPO],"Produção",0)</f>
        <v>Produção</v>
      </c>
      <c r="H281" s="47" t="s">
        <v>108</v>
      </c>
      <c r="I281" s="47" t="s">
        <v>139</v>
      </c>
      <c r="J281" s="47"/>
      <c r="K281" s="47">
        <f>COUNTIF($I$2:I281,I281)</f>
        <v>13</v>
      </c>
      <c r="L281" s="47" t="str">
        <f>ControleProdução[[#This Row],[Recebido Por]]&amp;ControleProdução[[#This Row],[Qtd]]</f>
        <v>JOÃO CARLOS13</v>
      </c>
    </row>
    <row r="282" spans="1:12" ht="20.100000000000001" customHeight="1" x14ac:dyDescent="0.25">
      <c r="A282" s="52">
        <v>45231</v>
      </c>
      <c r="B282" s="52" t="str">
        <f>UPPER(TEXT(ControleProdução[[#This Row],[Data]],"mmm"))</f>
        <v>NOV</v>
      </c>
      <c r="C282" s="47">
        <f>YEAR(ControleProdução[[#This Row],[Data]])</f>
        <v>2023</v>
      </c>
      <c r="D282" s="52" t="s">
        <v>21</v>
      </c>
      <c r="E282" s="47" t="s">
        <v>14</v>
      </c>
      <c r="F282" s="47">
        <v>1</v>
      </c>
      <c r="G282" s="47" t="str">
        <f>_xlfn.XLOOKUP(E282,TbdeEPI[EPI],TbdeEPI[TIPO],"Produção",0)</f>
        <v>Produção</v>
      </c>
      <c r="H282" s="47" t="s">
        <v>108</v>
      </c>
      <c r="I282" s="47" t="s">
        <v>110</v>
      </c>
      <c r="J282" s="47"/>
      <c r="K282" s="47">
        <f>COUNTIF($I$2:I282,I282)</f>
        <v>95</v>
      </c>
      <c r="L282" s="47" t="str">
        <f>ControleProdução[[#This Row],[Recebido Por]]&amp;ControleProdução[[#This Row],[Qtd]]</f>
        <v>FELIPE95</v>
      </c>
    </row>
    <row r="283" spans="1:12" ht="20.100000000000001" customHeight="1" x14ac:dyDescent="0.25">
      <c r="A283" s="52">
        <v>45232</v>
      </c>
      <c r="B283" s="52" t="str">
        <f>UPPER(TEXT(ControleProdução[[#This Row],[Data]],"mmm"))</f>
        <v>NOV</v>
      </c>
      <c r="C283" s="47">
        <f>YEAR(ControleProdução[[#This Row],[Data]])</f>
        <v>2023</v>
      </c>
      <c r="D283" s="52" t="s">
        <v>21</v>
      </c>
      <c r="E283" s="47" t="s">
        <v>319</v>
      </c>
      <c r="F283" s="47">
        <v>1</v>
      </c>
      <c r="G283" s="47" t="str">
        <f>_xlfn.XLOOKUP(E283,TbdeEPI[EPI],TbdeEPI[TIPO],"Produção",0)</f>
        <v>EPI</v>
      </c>
      <c r="H283" s="47" t="s">
        <v>108</v>
      </c>
      <c r="I283" s="47" t="s">
        <v>147</v>
      </c>
      <c r="J283" s="47"/>
      <c r="K283" s="47">
        <f>COUNTIF($I$2:I283,I283)</f>
        <v>3</v>
      </c>
      <c r="L283" s="47" t="str">
        <f>ControleProdução[[#This Row],[Recebido Por]]&amp;ControleProdução[[#This Row],[Qtd]]</f>
        <v>JOAO PEDRO3</v>
      </c>
    </row>
    <row r="284" spans="1:12" ht="20.100000000000001" customHeight="1" x14ac:dyDescent="0.25">
      <c r="A284" s="52">
        <v>45232</v>
      </c>
      <c r="B284" s="52" t="str">
        <f>UPPER(TEXT(ControleProdução[[#This Row],[Data]],"mmm"))</f>
        <v>NOV</v>
      </c>
      <c r="C284" s="47">
        <f>YEAR(ControleProdução[[#This Row],[Data]])</f>
        <v>2023</v>
      </c>
      <c r="D284" s="52" t="s">
        <v>21</v>
      </c>
      <c r="E284" s="47" t="s">
        <v>319</v>
      </c>
      <c r="F284" s="47">
        <v>1</v>
      </c>
      <c r="G284" s="47" t="str">
        <f>_xlfn.XLOOKUP(E284,TbdeEPI[EPI],TbdeEPI[TIPO],"Produção",0)</f>
        <v>EPI</v>
      </c>
      <c r="H284" s="47" t="s">
        <v>108</v>
      </c>
      <c r="I284" s="47" t="s">
        <v>140</v>
      </c>
      <c r="J284" s="47"/>
      <c r="K284" s="47">
        <f>COUNTIF($I$2:I284,I284)</f>
        <v>6</v>
      </c>
      <c r="L284" s="47" t="str">
        <f>ControleProdução[[#This Row],[Recebido Por]]&amp;ControleProdução[[#This Row],[Qtd]]</f>
        <v>ARTHUR6</v>
      </c>
    </row>
    <row r="285" spans="1:12" ht="20.100000000000001" customHeight="1" x14ac:dyDescent="0.25">
      <c r="A285" s="52">
        <v>45232</v>
      </c>
      <c r="B285" s="52" t="str">
        <f>UPPER(TEXT(ControleProdução[[#This Row],[Data]],"mmm"))</f>
        <v>NOV</v>
      </c>
      <c r="C285" s="47">
        <f>YEAR(ControleProdução[[#This Row],[Data]])</f>
        <v>2023</v>
      </c>
      <c r="D285" s="52" t="s">
        <v>21</v>
      </c>
      <c r="E285" s="47" t="s">
        <v>27</v>
      </c>
      <c r="F285" s="47">
        <v>1</v>
      </c>
      <c r="G285" s="47" t="str">
        <f>_xlfn.XLOOKUP(E285,TbdeEPI[EPI],TbdeEPI[TIPO],"Produção",0)</f>
        <v>Produção</v>
      </c>
      <c r="H285" s="47" t="s">
        <v>108</v>
      </c>
      <c r="I285" s="47" t="s">
        <v>156</v>
      </c>
      <c r="J285" s="47"/>
      <c r="K285" s="47">
        <f>COUNTIF($I$2:I285,I285)</f>
        <v>12</v>
      </c>
      <c r="L285" s="47" t="str">
        <f>ControleProdução[[#This Row],[Recebido Por]]&amp;ControleProdução[[#This Row],[Qtd]]</f>
        <v>ALAIM12</v>
      </c>
    </row>
    <row r="286" spans="1:12" ht="20.100000000000001" customHeight="1" x14ac:dyDescent="0.25">
      <c r="A286" s="52">
        <v>45233</v>
      </c>
      <c r="B286" s="52" t="str">
        <f>UPPER(TEXT(ControleProdução[[#This Row],[Data]],"mmm"))</f>
        <v>NOV</v>
      </c>
      <c r="C286" s="47">
        <f>YEAR(ControleProdução[[#This Row],[Data]])</f>
        <v>2023</v>
      </c>
      <c r="D286" s="52" t="s">
        <v>21</v>
      </c>
      <c r="E286" s="47" t="s">
        <v>9</v>
      </c>
      <c r="F286" s="47">
        <v>1</v>
      </c>
      <c r="G286" s="47" t="str">
        <f>_xlfn.XLOOKUP(E286,TbdeEPI[EPI],TbdeEPI[TIPO],"Produção",0)</f>
        <v>EPI</v>
      </c>
      <c r="H286" s="47" t="s">
        <v>108</v>
      </c>
      <c r="I286" s="47" t="s">
        <v>112</v>
      </c>
      <c r="J286" s="47"/>
      <c r="K286" s="47">
        <f>COUNTIF($I$2:I286,I286)</f>
        <v>3</v>
      </c>
      <c r="L286" s="47" t="str">
        <f>ControleProdução[[#This Row],[Recebido Por]]&amp;ControleProdução[[#This Row],[Qtd]]</f>
        <v>JEFERSON3</v>
      </c>
    </row>
    <row r="287" spans="1:12" ht="20.100000000000001" customHeight="1" x14ac:dyDescent="0.25">
      <c r="A287" s="52">
        <v>45233</v>
      </c>
      <c r="B287" s="52" t="str">
        <f>UPPER(TEXT(ControleProdução[[#This Row],[Data]],"mmm"))</f>
        <v>NOV</v>
      </c>
      <c r="C287" s="47">
        <f>YEAR(ControleProdução[[#This Row],[Data]])</f>
        <v>2023</v>
      </c>
      <c r="D287" s="52" t="s">
        <v>21</v>
      </c>
      <c r="E287" s="47" t="s">
        <v>95</v>
      </c>
      <c r="F287" s="47">
        <v>5</v>
      </c>
      <c r="G287" s="47" t="str">
        <f>_xlfn.XLOOKUP(E287,TbdeEPI[EPI],TbdeEPI[TIPO],"Produção",0)</f>
        <v>Produção</v>
      </c>
      <c r="H287" s="47" t="s">
        <v>108</v>
      </c>
      <c r="I287" s="47" t="s">
        <v>107</v>
      </c>
      <c r="J287" s="47"/>
      <c r="K287" s="47">
        <f>COUNTIF($I$2:I287,I287)</f>
        <v>23</v>
      </c>
      <c r="L287" s="47" t="str">
        <f>ControleProdução[[#This Row],[Recebido Por]]&amp;ControleProdução[[#This Row],[Qtd]]</f>
        <v>ALAN23</v>
      </c>
    </row>
    <row r="288" spans="1:12" ht="20.100000000000001" customHeight="1" x14ac:dyDescent="0.25">
      <c r="A288" s="52">
        <v>45233</v>
      </c>
      <c r="B288" s="52" t="str">
        <f>UPPER(TEXT(ControleProdução[[#This Row],[Data]],"mmm"))</f>
        <v>NOV</v>
      </c>
      <c r="C288" s="47">
        <f>YEAR(ControleProdução[[#This Row],[Data]])</f>
        <v>2023</v>
      </c>
      <c r="D288" s="52" t="s">
        <v>21</v>
      </c>
      <c r="E288" s="47" t="s">
        <v>9</v>
      </c>
      <c r="F288" s="47">
        <v>1</v>
      </c>
      <c r="G288" s="47" t="str">
        <f>_xlfn.XLOOKUP(E288,TbdeEPI[EPI],TbdeEPI[TIPO],"Produção",0)</f>
        <v>EPI</v>
      </c>
      <c r="H288" s="47" t="s">
        <v>108</v>
      </c>
      <c r="I288" s="47" t="s">
        <v>113</v>
      </c>
      <c r="J288" s="47"/>
      <c r="K288" s="47">
        <f>COUNTIF($I$2:I288,I288)</f>
        <v>11</v>
      </c>
      <c r="L288" s="47" t="str">
        <f>ControleProdução[[#This Row],[Recebido Por]]&amp;ControleProdução[[#This Row],[Qtd]]</f>
        <v>MOISES11</v>
      </c>
    </row>
    <row r="289" spans="1:12" ht="20.100000000000001" customHeight="1" x14ac:dyDescent="0.25">
      <c r="A289" s="52">
        <v>45233</v>
      </c>
      <c r="B289" s="52" t="str">
        <f>UPPER(TEXT(ControleProdução[[#This Row],[Data]],"mmm"))</f>
        <v>NOV</v>
      </c>
      <c r="C289" s="47">
        <f>YEAR(ControleProdução[[#This Row],[Data]])</f>
        <v>2023</v>
      </c>
      <c r="D289" s="52" t="s">
        <v>21</v>
      </c>
      <c r="E289" s="47" t="s">
        <v>319</v>
      </c>
      <c r="F289" s="47">
        <v>1</v>
      </c>
      <c r="G289" s="47" t="str">
        <f>_xlfn.XLOOKUP(E289,TbdeEPI[EPI],TbdeEPI[TIPO],"Produção",0)</f>
        <v>EPI</v>
      </c>
      <c r="H289" s="47" t="s">
        <v>108</v>
      </c>
      <c r="I289" s="47" t="s">
        <v>140</v>
      </c>
      <c r="J289" s="47"/>
      <c r="K289" s="47">
        <f>COUNTIF($I$2:I289,I289)</f>
        <v>7</v>
      </c>
      <c r="L289" s="47" t="str">
        <f>ControleProdução[[#This Row],[Recebido Por]]&amp;ControleProdução[[#This Row],[Qtd]]</f>
        <v>ARTHUR7</v>
      </c>
    </row>
    <row r="290" spans="1:12" ht="20.100000000000001" customHeight="1" x14ac:dyDescent="0.25">
      <c r="A290" s="52">
        <v>45233</v>
      </c>
      <c r="B290" s="52" t="str">
        <f>UPPER(TEXT(ControleProdução[[#This Row],[Data]],"mmm"))</f>
        <v>NOV</v>
      </c>
      <c r="C290" s="47">
        <f>YEAR(ControleProdução[[#This Row],[Data]])</f>
        <v>2023</v>
      </c>
      <c r="D290" s="52" t="s">
        <v>21</v>
      </c>
      <c r="E290" s="47" t="s">
        <v>169</v>
      </c>
      <c r="F290" s="47">
        <v>4</v>
      </c>
      <c r="G290" s="47" t="str">
        <f>_xlfn.XLOOKUP(E290,TbdeEPI[EPI],TbdeEPI[TIPO],"Produção",0)</f>
        <v>Produção</v>
      </c>
      <c r="H290" s="47" t="s">
        <v>108</v>
      </c>
      <c r="I290" s="47" t="s">
        <v>134</v>
      </c>
      <c r="J290" s="47"/>
      <c r="K290" s="47">
        <f>COUNTIF($I$2:I290,I290)</f>
        <v>11</v>
      </c>
      <c r="L290" s="47" t="str">
        <f>ControleProdução[[#This Row],[Recebido Por]]&amp;ControleProdução[[#This Row],[Qtd]]</f>
        <v>MANUA11</v>
      </c>
    </row>
    <row r="291" spans="1:12" ht="20.100000000000001" customHeight="1" x14ac:dyDescent="0.25">
      <c r="A291" s="52">
        <v>45233</v>
      </c>
      <c r="B291" s="52" t="str">
        <f>UPPER(TEXT(ControleProdução[[#This Row],[Data]],"mmm"))</f>
        <v>NOV</v>
      </c>
      <c r="C291" s="47">
        <f>YEAR(ControleProdução[[#This Row],[Data]])</f>
        <v>2023</v>
      </c>
      <c r="D291" s="52" t="s">
        <v>21</v>
      </c>
      <c r="E291" s="47" t="s">
        <v>9</v>
      </c>
      <c r="F291" s="47">
        <v>1</v>
      </c>
      <c r="G291" s="47" t="str">
        <f>_xlfn.XLOOKUP(E291,TbdeEPI[EPI],TbdeEPI[TIPO],"Produção",0)</f>
        <v>EPI</v>
      </c>
      <c r="H291" s="47" t="s">
        <v>108</v>
      </c>
      <c r="I291" s="47" t="s">
        <v>320</v>
      </c>
      <c r="J291" s="47"/>
      <c r="K291" s="47">
        <f>COUNTIF($I$2:I291,I291)</f>
        <v>1</v>
      </c>
      <c r="L291" s="47" t="str">
        <f>ControleProdução[[#This Row],[Recebido Por]]&amp;ControleProdução[[#This Row],[Qtd]]</f>
        <v>FERNANDO1</v>
      </c>
    </row>
    <row r="292" spans="1:12" ht="20.100000000000001" customHeight="1" x14ac:dyDescent="0.25">
      <c r="A292" s="52">
        <v>45234</v>
      </c>
      <c r="B292" s="52" t="str">
        <f>UPPER(TEXT(ControleProdução[[#This Row],[Data]],"mmm"))</f>
        <v>NOV</v>
      </c>
      <c r="C292" s="47">
        <f>YEAR(ControleProdução[[#This Row],[Data]])</f>
        <v>2023</v>
      </c>
      <c r="D292" s="52" t="s">
        <v>21</v>
      </c>
      <c r="E292" s="47" t="s">
        <v>9</v>
      </c>
      <c r="F292" s="47">
        <v>1</v>
      </c>
      <c r="G292" s="47" t="str">
        <f>_xlfn.XLOOKUP(E292,TbdeEPI[EPI],TbdeEPI[TIPO],"Produção",0)</f>
        <v>EPI</v>
      </c>
      <c r="H292" s="47" t="s">
        <v>108</v>
      </c>
      <c r="I292" s="47" t="s">
        <v>139</v>
      </c>
      <c r="J292" s="47"/>
      <c r="K292" s="47">
        <f>COUNTIF($I$2:I292,I292)</f>
        <v>14</v>
      </c>
      <c r="L292" s="47" t="str">
        <f>ControleProdução[[#This Row],[Recebido Por]]&amp;ControleProdução[[#This Row],[Qtd]]</f>
        <v>JOÃO CARLOS14</v>
      </c>
    </row>
    <row r="293" spans="1:12" ht="20.100000000000001" customHeight="1" x14ac:dyDescent="0.25">
      <c r="A293" s="52">
        <v>45234</v>
      </c>
      <c r="B293" s="52" t="str">
        <f>UPPER(TEXT(ControleProdução[[#This Row],[Data]],"mmm"))</f>
        <v>NOV</v>
      </c>
      <c r="C293" s="47">
        <f>YEAR(ControleProdução[[#This Row],[Data]])</f>
        <v>2023</v>
      </c>
      <c r="D293" s="52" t="s">
        <v>21</v>
      </c>
      <c r="E293" s="47" t="s">
        <v>319</v>
      </c>
      <c r="F293" s="47">
        <v>1</v>
      </c>
      <c r="G293" s="47" t="str">
        <f>_xlfn.XLOOKUP(E293,TbdeEPI[EPI],TbdeEPI[TIPO],"Produção",0)</f>
        <v>EPI</v>
      </c>
      <c r="H293" s="47" t="s">
        <v>108</v>
      </c>
      <c r="I293" s="47" t="s">
        <v>139</v>
      </c>
      <c r="J293" s="47"/>
      <c r="K293" s="47">
        <f>COUNTIF($I$2:I293,I293)</f>
        <v>15</v>
      </c>
      <c r="L293" s="47" t="str">
        <f>ControleProdução[[#This Row],[Recebido Por]]&amp;ControleProdução[[#This Row],[Qtd]]</f>
        <v>JOÃO CARLOS15</v>
      </c>
    </row>
    <row r="294" spans="1:12" ht="20.100000000000001" customHeight="1" x14ac:dyDescent="0.25">
      <c r="A294" s="52">
        <v>45234</v>
      </c>
      <c r="B294" s="52" t="str">
        <f>UPPER(TEXT(ControleProdução[[#This Row],[Data]],"mmm"))</f>
        <v>NOV</v>
      </c>
      <c r="C294" s="47">
        <f>YEAR(ControleProdução[[#This Row],[Data]])</f>
        <v>2023</v>
      </c>
      <c r="D294" s="52" t="s">
        <v>21</v>
      </c>
      <c r="E294" s="47" t="s">
        <v>9</v>
      </c>
      <c r="F294" s="47">
        <v>1</v>
      </c>
      <c r="G294" s="47" t="str">
        <f>_xlfn.XLOOKUP(E294,TbdeEPI[EPI],TbdeEPI[TIPO],"Produção",0)</f>
        <v>EPI</v>
      </c>
      <c r="H294" s="47" t="s">
        <v>108</v>
      </c>
      <c r="I294" s="47" t="s">
        <v>156</v>
      </c>
      <c r="J294" s="47"/>
      <c r="K294" s="47">
        <f>COUNTIF($I$2:I294,I294)</f>
        <v>13</v>
      </c>
      <c r="L294" s="47" t="str">
        <f>ControleProdução[[#This Row],[Recebido Por]]&amp;ControleProdução[[#This Row],[Qtd]]</f>
        <v>ALAIM13</v>
      </c>
    </row>
    <row r="295" spans="1:12" ht="20.100000000000001" customHeight="1" x14ac:dyDescent="0.25">
      <c r="A295" s="52">
        <v>45236</v>
      </c>
      <c r="B295" s="52" t="str">
        <f>UPPER(TEXT(ControleProdução[[#This Row],[Data]],"mmm"))</f>
        <v>NOV</v>
      </c>
      <c r="C295" s="47">
        <f>YEAR(ControleProdução[[#This Row],[Data]])</f>
        <v>2023</v>
      </c>
      <c r="D295" s="52" t="s">
        <v>21</v>
      </c>
      <c r="E295" s="47" t="s">
        <v>319</v>
      </c>
      <c r="F295" s="47">
        <v>1</v>
      </c>
      <c r="G295" s="47" t="str">
        <f>_xlfn.XLOOKUP(E295,TbdeEPI[EPI],TbdeEPI[TIPO],"Produção",0)</f>
        <v>EPI</v>
      </c>
      <c r="H295" s="47" t="s">
        <v>108</v>
      </c>
      <c r="I295" s="47" t="s">
        <v>134</v>
      </c>
      <c r="J295" s="47"/>
      <c r="K295" s="47">
        <f>COUNTIF($I$2:I295,I295)</f>
        <v>12</v>
      </c>
      <c r="L295" s="47" t="str">
        <f>ControleProdução[[#This Row],[Recebido Por]]&amp;ControleProdução[[#This Row],[Qtd]]</f>
        <v>MANUA12</v>
      </c>
    </row>
    <row r="296" spans="1:12" ht="20.100000000000001" customHeight="1" x14ac:dyDescent="0.25">
      <c r="A296" s="52">
        <v>45236</v>
      </c>
      <c r="B296" s="52" t="str">
        <f>UPPER(TEXT(ControleProdução[[#This Row],[Data]],"mmm"))</f>
        <v>NOV</v>
      </c>
      <c r="C296" s="47">
        <f>YEAR(ControleProdução[[#This Row],[Data]])</f>
        <v>2023</v>
      </c>
      <c r="D296" s="52" t="s">
        <v>21</v>
      </c>
      <c r="E296" s="47" t="s">
        <v>74</v>
      </c>
      <c r="F296" s="47">
        <v>10</v>
      </c>
      <c r="G296" s="47" t="str">
        <f>_xlfn.XLOOKUP(E296,TbdeEPI[EPI],TbdeEPI[TIPO],"Produção",0)</f>
        <v>Produção</v>
      </c>
      <c r="H296" s="47" t="s">
        <v>108</v>
      </c>
      <c r="I296" s="47" t="s">
        <v>156</v>
      </c>
      <c r="J296" s="47"/>
      <c r="K296" s="47">
        <f>COUNTIF($I$2:I296,I296)</f>
        <v>14</v>
      </c>
      <c r="L296" s="47" t="str">
        <f>ControleProdução[[#This Row],[Recebido Por]]&amp;ControleProdução[[#This Row],[Qtd]]</f>
        <v>ALAIM14</v>
      </c>
    </row>
    <row r="297" spans="1:12" ht="20.100000000000001" customHeight="1" x14ac:dyDescent="0.25">
      <c r="A297" s="52">
        <v>45236</v>
      </c>
      <c r="B297" s="52" t="str">
        <f>UPPER(TEXT(ControleProdução[[#This Row],[Data]],"mmm"))</f>
        <v>NOV</v>
      </c>
      <c r="C297" s="47">
        <f>YEAR(ControleProdução[[#This Row],[Data]])</f>
        <v>2023</v>
      </c>
      <c r="D297" s="52" t="s">
        <v>21</v>
      </c>
      <c r="E297" s="47" t="s">
        <v>78</v>
      </c>
      <c r="F297" s="47">
        <v>1</v>
      </c>
      <c r="G297" s="47" t="str">
        <f>_xlfn.XLOOKUP(E297,TbdeEPI[EPI],TbdeEPI[TIPO],"Produção",0)</f>
        <v>Produção</v>
      </c>
      <c r="H297" s="47" t="s">
        <v>108</v>
      </c>
      <c r="I297" s="47" t="s">
        <v>110</v>
      </c>
      <c r="J297" s="47"/>
      <c r="K297" s="47">
        <f>COUNTIF($I$2:I297,I297)</f>
        <v>96</v>
      </c>
      <c r="L297" s="47" t="str">
        <f>ControleProdução[[#This Row],[Recebido Por]]&amp;ControleProdução[[#This Row],[Qtd]]</f>
        <v>FELIPE96</v>
      </c>
    </row>
    <row r="298" spans="1:12" ht="20.100000000000001" customHeight="1" x14ac:dyDescent="0.25">
      <c r="A298" s="52">
        <v>45236</v>
      </c>
      <c r="B298" s="52" t="str">
        <f>UPPER(TEXT(ControleProdução[[#This Row],[Data]],"mmm"))</f>
        <v>NOV</v>
      </c>
      <c r="C298" s="47">
        <f>YEAR(ControleProdução[[#This Row],[Data]])</f>
        <v>2023</v>
      </c>
      <c r="D298" s="52" t="s">
        <v>21</v>
      </c>
      <c r="E298" s="47" t="s">
        <v>169</v>
      </c>
      <c r="F298" s="47">
        <v>4</v>
      </c>
      <c r="G298" s="47" t="str">
        <f>_xlfn.XLOOKUP(E298,TbdeEPI[EPI],TbdeEPI[TIPO],"Produção",0)</f>
        <v>Produção</v>
      </c>
      <c r="H298" s="47" t="s">
        <v>108</v>
      </c>
      <c r="I298" s="47" t="s">
        <v>139</v>
      </c>
      <c r="J298" s="47"/>
      <c r="K298" s="47">
        <f>COUNTIF($I$2:I298,I298)</f>
        <v>16</v>
      </c>
      <c r="L298" s="47" t="str">
        <f>ControleProdução[[#This Row],[Recebido Por]]&amp;ControleProdução[[#This Row],[Qtd]]</f>
        <v>JOÃO CARLOS16</v>
      </c>
    </row>
    <row r="299" spans="1:12" ht="20.100000000000001" customHeight="1" x14ac:dyDescent="0.25">
      <c r="A299" s="52">
        <v>45236</v>
      </c>
      <c r="B299" s="52" t="str">
        <f>UPPER(TEXT(ControleProdução[[#This Row],[Data]],"mmm"))</f>
        <v>NOV</v>
      </c>
      <c r="C299" s="47">
        <f>YEAR(ControleProdução[[#This Row],[Data]])</f>
        <v>2023</v>
      </c>
      <c r="D299" s="52" t="s">
        <v>21</v>
      </c>
      <c r="E299" s="47" t="s">
        <v>106</v>
      </c>
      <c r="F299" s="47">
        <v>1</v>
      </c>
      <c r="G299" s="47" t="str">
        <f>_xlfn.XLOOKUP(E299,TbdeEPI[EPI],TbdeEPI[TIPO],"Produção",0)</f>
        <v>Produção</v>
      </c>
      <c r="H299" s="47" t="s">
        <v>108</v>
      </c>
      <c r="I299" s="47" t="s">
        <v>149</v>
      </c>
      <c r="J299" s="47"/>
      <c r="K299" s="47">
        <f>COUNTIF($I$2:I299,I299)</f>
        <v>6</v>
      </c>
      <c r="L299" s="47" t="str">
        <f>ControleProdução[[#This Row],[Recebido Por]]&amp;ControleProdução[[#This Row],[Qtd]]</f>
        <v>RAFAEL6</v>
      </c>
    </row>
    <row r="300" spans="1:12" ht="20.100000000000001" customHeight="1" x14ac:dyDescent="0.25">
      <c r="A300" s="52">
        <v>45236</v>
      </c>
      <c r="B300" s="52" t="str">
        <f>UPPER(TEXT(ControleProdução[[#This Row],[Data]],"mmm"))</f>
        <v>NOV</v>
      </c>
      <c r="C300" s="47">
        <f>YEAR(ControleProdução[[#This Row],[Data]])</f>
        <v>2023</v>
      </c>
      <c r="D300" s="52" t="s">
        <v>21</v>
      </c>
      <c r="E300" s="47" t="s">
        <v>27</v>
      </c>
      <c r="F300" s="47">
        <v>1</v>
      </c>
      <c r="G300" s="47" t="str">
        <f>_xlfn.XLOOKUP(E300,TbdeEPI[EPI],TbdeEPI[TIPO],"Produção",0)</f>
        <v>Produção</v>
      </c>
      <c r="H300" s="47" t="s">
        <v>108</v>
      </c>
      <c r="I300" s="47" t="s">
        <v>139</v>
      </c>
      <c r="J300" s="47"/>
      <c r="K300" s="47">
        <f>COUNTIF($I$2:I300,I300)</f>
        <v>17</v>
      </c>
      <c r="L300" s="47" t="str">
        <f>ControleProdução[[#This Row],[Recebido Por]]&amp;ControleProdução[[#This Row],[Qtd]]</f>
        <v>JOÃO CARLOS17</v>
      </c>
    </row>
    <row r="301" spans="1:12" ht="20.100000000000001" customHeight="1" x14ac:dyDescent="0.25">
      <c r="A301" s="52">
        <v>45236</v>
      </c>
      <c r="B301" s="52" t="str">
        <f>UPPER(TEXT(ControleProdução[[#This Row],[Data]],"mmm"))</f>
        <v>NOV</v>
      </c>
      <c r="C301" s="47">
        <f>YEAR(ControleProdução[[#This Row],[Data]])</f>
        <v>2023</v>
      </c>
      <c r="D301" s="52" t="s">
        <v>21</v>
      </c>
      <c r="E301" s="47" t="s">
        <v>352</v>
      </c>
      <c r="F301" s="47">
        <v>1</v>
      </c>
      <c r="G301" s="47" t="str">
        <f>_xlfn.XLOOKUP(E301,TbdeEPI[EPI],TbdeEPI[TIPO],"Produção",0)</f>
        <v>Produção</v>
      </c>
      <c r="H301" s="47" t="s">
        <v>108</v>
      </c>
      <c r="I301" s="47" t="s">
        <v>148</v>
      </c>
      <c r="J301" s="47"/>
      <c r="K301" s="47">
        <f>COUNTIF($I$2:I301,I301)</f>
        <v>2</v>
      </c>
      <c r="L301" s="47" t="str">
        <f>ControleProdução[[#This Row],[Recebido Por]]&amp;ControleProdução[[#This Row],[Qtd]]</f>
        <v>NEURILENE2</v>
      </c>
    </row>
    <row r="302" spans="1:12" ht="20.100000000000001" customHeight="1" x14ac:dyDescent="0.25">
      <c r="A302" s="52">
        <v>45236</v>
      </c>
      <c r="B302" s="52" t="str">
        <f>UPPER(TEXT(ControleProdução[[#This Row],[Data]],"mmm"))</f>
        <v>NOV</v>
      </c>
      <c r="C302" s="47">
        <f>YEAR(ControleProdução[[#This Row],[Data]])</f>
        <v>2023</v>
      </c>
      <c r="D302" s="52" t="s">
        <v>21</v>
      </c>
      <c r="E302" s="47" t="s">
        <v>352</v>
      </c>
      <c r="F302" s="47">
        <v>3</v>
      </c>
      <c r="G302" s="47" t="str">
        <f>_xlfn.XLOOKUP(E302,TbdeEPI[EPI],TbdeEPI[TIPO],"Produção",0)</f>
        <v>Produção</v>
      </c>
      <c r="H302" s="47" t="s">
        <v>108</v>
      </c>
      <c r="I302" s="47" t="s">
        <v>321</v>
      </c>
      <c r="J302" s="47"/>
      <c r="K302" s="47">
        <f>COUNTIF($I$2:I302,I302)</f>
        <v>1</v>
      </c>
      <c r="L302" s="47" t="str">
        <f>ControleProdução[[#This Row],[Recebido Por]]&amp;ControleProdução[[#This Row],[Qtd]]</f>
        <v>FLAVIO1</v>
      </c>
    </row>
    <row r="303" spans="1:12" ht="20.100000000000001" customHeight="1" x14ac:dyDescent="0.25">
      <c r="A303" s="52">
        <v>45237</v>
      </c>
      <c r="B303" s="52" t="str">
        <f>UPPER(TEXT(ControleProdução[[#This Row],[Data]],"mmm"))</f>
        <v>NOV</v>
      </c>
      <c r="C303" s="47">
        <f>YEAR(ControleProdução[[#This Row],[Data]])</f>
        <v>2023</v>
      </c>
      <c r="D303" s="52" t="s">
        <v>21</v>
      </c>
      <c r="E303" s="47" t="s">
        <v>95</v>
      </c>
      <c r="F303" s="47">
        <v>6</v>
      </c>
      <c r="G303" s="47" t="str">
        <f>_xlfn.XLOOKUP(E303,TbdeEPI[EPI],TbdeEPI[TIPO],"Produção",0)</f>
        <v>Produção</v>
      </c>
      <c r="H303" s="47" t="s">
        <v>108</v>
      </c>
      <c r="I303" s="47" t="s">
        <v>107</v>
      </c>
      <c r="J303" s="47"/>
      <c r="K303" s="47">
        <f>COUNTIF($I$2:I303,I303)</f>
        <v>24</v>
      </c>
      <c r="L303" s="47" t="str">
        <f>ControleProdução[[#This Row],[Recebido Por]]&amp;ControleProdução[[#This Row],[Qtd]]</f>
        <v>ALAN24</v>
      </c>
    </row>
    <row r="304" spans="1:12" ht="20.100000000000001" customHeight="1" x14ac:dyDescent="0.25">
      <c r="A304" s="52">
        <v>45237</v>
      </c>
      <c r="B304" s="52" t="str">
        <f>UPPER(TEXT(ControleProdução[[#This Row],[Data]],"mmm"))</f>
        <v>NOV</v>
      </c>
      <c r="C304" s="47">
        <f>YEAR(ControleProdução[[#This Row],[Data]])</f>
        <v>2023</v>
      </c>
      <c r="D304" s="52" t="s">
        <v>21</v>
      </c>
      <c r="E304" s="47" t="s">
        <v>319</v>
      </c>
      <c r="F304" s="47">
        <v>1</v>
      </c>
      <c r="G304" s="47" t="str">
        <f>_xlfn.XLOOKUP(E304,TbdeEPI[EPI],TbdeEPI[TIPO],"Produção",0)</f>
        <v>EPI</v>
      </c>
      <c r="H304" s="47" t="s">
        <v>108</v>
      </c>
      <c r="I304" s="47" t="s">
        <v>140</v>
      </c>
      <c r="J304" s="47"/>
      <c r="K304" s="47">
        <f>COUNTIF($I$2:I304,I304)</f>
        <v>8</v>
      </c>
      <c r="L304" s="47" t="str">
        <f>ControleProdução[[#This Row],[Recebido Por]]&amp;ControleProdução[[#This Row],[Qtd]]</f>
        <v>ARTHUR8</v>
      </c>
    </row>
    <row r="305" spans="1:12" ht="20.100000000000001" customHeight="1" x14ac:dyDescent="0.25">
      <c r="A305" s="52">
        <v>45237</v>
      </c>
      <c r="B305" s="52" t="str">
        <f>UPPER(TEXT(ControleProdução[[#This Row],[Data]],"mmm"))</f>
        <v>NOV</v>
      </c>
      <c r="C305" s="47">
        <f>YEAR(ControleProdução[[#This Row],[Data]])</f>
        <v>2023</v>
      </c>
      <c r="D305" s="52" t="s">
        <v>21</v>
      </c>
      <c r="E305" s="47" t="s">
        <v>319</v>
      </c>
      <c r="F305" s="47">
        <v>1</v>
      </c>
      <c r="G305" s="47" t="str">
        <f>_xlfn.XLOOKUP(E305,TbdeEPI[EPI],TbdeEPI[TIPO],"Produção",0)</f>
        <v>EPI</v>
      </c>
      <c r="H305" s="47" t="s">
        <v>108</v>
      </c>
      <c r="I305" s="47" t="s">
        <v>317</v>
      </c>
      <c r="J305" s="47"/>
      <c r="K305" s="47">
        <f>COUNTIF($I$2:I305,I305)</f>
        <v>2</v>
      </c>
      <c r="L305" s="47" t="str">
        <f>ControleProdução[[#This Row],[Recebido Por]]&amp;ControleProdução[[#This Row],[Qtd]]</f>
        <v>EVERARDO2</v>
      </c>
    </row>
    <row r="306" spans="1:12" ht="20.100000000000001" customHeight="1" x14ac:dyDescent="0.25">
      <c r="A306" s="52">
        <v>45237</v>
      </c>
      <c r="B306" s="52" t="str">
        <f>UPPER(TEXT(ControleProdução[[#This Row],[Data]],"mmm"))</f>
        <v>NOV</v>
      </c>
      <c r="C306" s="47">
        <f>YEAR(ControleProdução[[#This Row],[Data]])</f>
        <v>2023</v>
      </c>
      <c r="D306" s="52" t="s">
        <v>21</v>
      </c>
      <c r="E306" s="47" t="s">
        <v>90</v>
      </c>
      <c r="F306" s="47">
        <v>1</v>
      </c>
      <c r="G306" s="47" t="str">
        <f>_xlfn.XLOOKUP(E306,TbdeEPI[EPI],TbdeEPI[TIPO],"Produção",0)</f>
        <v>Produção</v>
      </c>
      <c r="H306" s="47" t="s">
        <v>108</v>
      </c>
      <c r="I306" s="47" t="s">
        <v>317</v>
      </c>
      <c r="J306" s="47"/>
      <c r="K306" s="47">
        <f>COUNTIF($I$2:I306,I306)</f>
        <v>3</v>
      </c>
      <c r="L306" s="47" t="str">
        <f>ControleProdução[[#This Row],[Recebido Por]]&amp;ControleProdução[[#This Row],[Qtd]]</f>
        <v>EVERARDO3</v>
      </c>
    </row>
    <row r="307" spans="1:12" ht="20.100000000000001" customHeight="1" x14ac:dyDescent="0.25">
      <c r="A307" s="52">
        <v>45237</v>
      </c>
      <c r="B307" s="52" t="str">
        <f>UPPER(TEXT(ControleProdução[[#This Row],[Data]],"mmm"))</f>
        <v>NOV</v>
      </c>
      <c r="C307" s="47">
        <f>YEAR(ControleProdução[[#This Row],[Data]])</f>
        <v>2023</v>
      </c>
      <c r="D307" s="52" t="s">
        <v>21</v>
      </c>
      <c r="E307" s="47" t="s">
        <v>27</v>
      </c>
      <c r="F307" s="47">
        <v>1</v>
      </c>
      <c r="G307" s="47" t="str">
        <f>_xlfn.XLOOKUP(E307,TbdeEPI[EPI],TbdeEPI[TIPO],"Produção",0)</f>
        <v>Produção</v>
      </c>
      <c r="H307" s="47" t="s">
        <v>108</v>
      </c>
      <c r="I307" s="47" t="s">
        <v>140</v>
      </c>
      <c r="J307" s="47"/>
      <c r="K307" s="47">
        <f>COUNTIF($I$2:I307,I307)</f>
        <v>9</v>
      </c>
      <c r="L307" s="47" t="str">
        <f>ControleProdução[[#This Row],[Recebido Por]]&amp;ControleProdução[[#This Row],[Qtd]]</f>
        <v>ARTHUR9</v>
      </c>
    </row>
    <row r="308" spans="1:12" ht="20.100000000000001" customHeight="1" x14ac:dyDescent="0.25">
      <c r="A308" s="52">
        <v>45238</v>
      </c>
      <c r="B308" s="52" t="str">
        <f>UPPER(TEXT(ControleProdução[[#This Row],[Data]],"mmm"))</f>
        <v>NOV</v>
      </c>
      <c r="C308" s="47">
        <f>YEAR(ControleProdução[[#This Row],[Data]])</f>
        <v>2023</v>
      </c>
      <c r="D308" s="52" t="s">
        <v>21</v>
      </c>
      <c r="E308" s="47" t="s">
        <v>28</v>
      </c>
      <c r="F308" s="47">
        <v>1</v>
      </c>
      <c r="G308" s="47" t="str">
        <f>_xlfn.XLOOKUP(E308,TbdeEPI[EPI],TbdeEPI[TIPO],"Produção",0)</f>
        <v>Produção</v>
      </c>
      <c r="H308" s="47" t="s">
        <v>108</v>
      </c>
      <c r="I308" s="47" t="s">
        <v>146</v>
      </c>
      <c r="J308" s="47"/>
      <c r="K308" s="47">
        <f>COUNTIF($I$2:I308,I308)</f>
        <v>6</v>
      </c>
      <c r="L308" s="47" t="str">
        <f>ControleProdução[[#This Row],[Recebido Por]]&amp;ControleProdução[[#This Row],[Qtd]]</f>
        <v>DANIELA6</v>
      </c>
    </row>
    <row r="309" spans="1:12" ht="20.100000000000001" customHeight="1" x14ac:dyDescent="0.25">
      <c r="A309" s="52">
        <v>45238</v>
      </c>
      <c r="B309" s="52" t="str">
        <f>UPPER(TEXT(ControleProdução[[#This Row],[Data]],"mmm"))</f>
        <v>NOV</v>
      </c>
      <c r="C309" s="47">
        <f>YEAR(ControleProdução[[#This Row],[Data]])</f>
        <v>2023</v>
      </c>
      <c r="D309" s="52" t="s">
        <v>21</v>
      </c>
      <c r="E309" s="47" t="s">
        <v>27</v>
      </c>
      <c r="F309" s="47">
        <v>5</v>
      </c>
      <c r="G309" s="47" t="str">
        <f>_xlfn.XLOOKUP(E309,TbdeEPI[EPI],TbdeEPI[TIPO],"Produção",0)</f>
        <v>Produção</v>
      </c>
      <c r="H309" s="47" t="s">
        <v>108</v>
      </c>
      <c r="I309" s="47" t="s">
        <v>146</v>
      </c>
      <c r="J309" s="47"/>
      <c r="K309" s="47">
        <f>COUNTIF($I$2:I309,I309)</f>
        <v>7</v>
      </c>
      <c r="L309" s="47" t="str">
        <f>ControleProdução[[#This Row],[Recebido Por]]&amp;ControleProdução[[#This Row],[Qtd]]</f>
        <v>DANIELA7</v>
      </c>
    </row>
    <row r="310" spans="1:12" ht="20.100000000000001" customHeight="1" x14ac:dyDescent="0.25">
      <c r="A310" s="52">
        <v>45238</v>
      </c>
      <c r="B310" s="52" t="str">
        <f>UPPER(TEXT(ControleProdução[[#This Row],[Data]],"mmm"))</f>
        <v>NOV</v>
      </c>
      <c r="C310" s="47">
        <f>YEAR(ControleProdução[[#This Row],[Data]])</f>
        <v>2023</v>
      </c>
      <c r="D310" s="52" t="s">
        <v>21</v>
      </c>
      <c r="E310" s="47" t="s">
        <v>304</v>
      </c>
      <c r="F310" s="47">
        <v>10</v>
      </c>
      <c r="G310" s="47" t="str">
        <f>_xlfn.XLOOKUP(E310,TbdeEPI[EPI],TbdeEPI[TIPO],"Produção",0)</f>
        <v>Produção</v>
      </c>
      <c r="H310" s="47" t="s">
        <v>108</v>
      </c>
      <c r="I310" s="47" t="s">
        <v>300</v>
      </c>
      <c r="J310" s="47"/>
      <c r="K310" s="47">
        <f>COUNTIF($I$2:I310,I310)</f>
        <v>3</v>
      </c>
      <c r="L310" s="47" t="str">
        <f>ControleProdução[[#This Row],[Recebido Por]]&amp;ControleProdução[[#This Row],[Qtd]]</f>
        <v>JOSE ORLANDO3</v>
      </c>
    </row>
    <row r="311" spans="1:12" ht="20.100000000000001" customHeight="1" x14ac:dyDescent="0.25">
      <c r="A311" s="52">
        <v>45238</v>
      </c>
      <c r="B311" s="52" t="str">
        <f>UPPER(TEXT(ControleProdução[[#This Row],[Data]],"mmm"))</f>
        <v>NOV</v>
      </c>
      <c r="C311" s="47">
        <f>YEAR(ControleProdução[[#This Row],[Data]])</f>
        <v>2023</v>
      </c>
      <c r="D311" s="52" t="s">
        <v>21</v>
      </c>
      <c r="E311" s="47" t="s">
        <v>27</v>
      </c>
      <c r="F311" s="47">
        <v>5</v>
      </c>
      <c r="G311" s="47" t="str">
        <f>_xlfn.XLOOKUP(E311,TbdeEPI[EPI],TbdeEPI[TIPO],"Produção",0)</f>
        <v>Produção</v>
      </c>
      <c r="H311" s="47" t="s">
        <v>108</v>
      </c>
      <c r="I311" s="47" t="s">
        <v>282</v>
      </c>
      <c r="J311" s="47"/>
      <c r="K311" s="47">
        <f>COUNTIF($I$2:I311,I311)</f>
        <v>1</v>
      </c>
      <c r="L311" s="47" t="str">
        <f>ControleProdução[[#This Row],[Recebido Por]]&amp;ControleProdução[[#This Row],[Qtd]]</f>
        <v>KAYLA1</v>
      </c>
    </row>
    <row r="312" spans="1:12" ht="20.100000000000001" customHeight="1" x14ac:dyDescent="0.25">
      <c r="A312" s="52">
        <v>45238</v>
      </c>
      <c r="B312" s="52" t="str">
        <f>UPPER(TEXT(ControleProdução[[#This Row],[Data]],"mmm"))</f>
        <v>NOV</v>
      </c>
      <c r="C312" s="47">
        <f>YEAR(ControleProdução[[#This Row],[Data]])</f>
        <v>2023</v>
      </c>
      <c r="D312" s="52" t="s">
        <v>21</v>
      </c>
      <c r="E312" s="47" t="s">
        <v>387</v>
      </c>
      <c r="F312" s="47">
        <v>2</v>
      </c>
      <c r="G312" s="47" t="str">
        <f>_xlfn.XLOOKUP(E312,TbdeEPI[EPI],TbdeEPI[TIPO],"Produção",0)</f>
        <v>Produção</v>
      </c>
      <c r="H312" s="47" t="s">
        <v>108</v>
      </c>
      <c r="I312" s="47" t="s">
        <v>149</v>
      </c>
      <c r="J312" s="47"/>
      <c r="K312" s="47">
        <f>COUNTIF($I$2:I312,I312)</f>
        <v>7</v>
      </c>
      <c r="L312" s="47" t="str">
        <f>ControleProdução[[#This Row],[Recebido Por]]&amp;ControleProdução[[#This Row],[Qtd]]</f>
        <v>RAFAEL7</v>
      </c>
    </row>
    <row r="313" spans="1:12" ht="20.100000000000001" customHeight="1" x14ac:dyDescent="0.25">
      <c r="A313" s="52">
        <v>45238</v>
      </c>
      <c r="B313" s="52" t="str">
        <f>UPPER(TEXT(ControleProdução[[#This Row],[Data]],"mmm"))</f>
        <v>NOV</v>
      </c>
      <c r="C313" s="47">
        <f>YEAR(ControleProdução[[#This Row],[Data]])</f>
        <v>2023</v>
      </c>
      <c r="D313" s="52" t="s">
        <v>21</v>
      </c>
      <c r="E313" s="47" t="s">
        <v>74</v>
      </c>
      <c r="F313" s="47">
        <v>10</v>
      </c>
      <c r="G313" s="47" t="str">
        <f>_xlfn.XLOOKUP(E313,TbdeEPI[EPI],TbdeEPI[TIPO],"Produção",0)</f>
        <v>Produção</v>
      </c>
      <c r="H313" s="47" t="s">
        <v>108</v>
      </c>
      <c r="I313" s="47" t="s">
        <v>110</v>
      </c>
      <c r="J313" s="47"/>
      <c r="K313" s="47">
        <f>COUNTIF($I$2:I313,I313)</f>
        <v>97</v>
      </c>
      <c r="L313" s="47" t="str">
        <f>ControleProdução[[#This Row],[Recebido Por]]&amp;ControleProdução[[#This Row],[Qtd]]</f>
        <v>FELIPE97</v>
      </c>
    </row>
    <row r="314" spans="1:12" ht="20.100000000000001" customHeight="1" x14ac:dyDescent="0.25">
      <c r="A314" s="52">
        <v>45238</v>
      </c>
      <c r="B314" s="52" t="str">
        <f>UPPER(TEXT(ControleProdução[[#This Row],[Data]],"mmm"))</f>
        <v>NOV</v>
      </c>
      <c r="C314" s="47">
        <f>YEAR(ControleProdução[[#This Row],[Data]])</f>
        <v>2023</v>
      </c>
      <c r="D314" s="52" t="s">
        <v>21</v>
      </c>
      <c r="E314" s="47" t="s">
        <v>352</v>
      </c>
      <c r="F314" s="47">
        <v>1</v>
      </c>
      <c r="G314" s="47" t="str">
        <f>_xlfn.XLOOKUP(E314,TbdeEPI[EPI],TbdeEPI[TIPO],"Produção",0)</f>
        <v>Produção</v>
      </c>
      <c r="H314" s="47" t="s">
        <v>108</v>
      </c>
      <c r="I314" s="47" t="s">
        <v>255</v>
      </c>
      <c r="J314" s="47"/>
      <c r="K314" s="47">
        <f>COUNTIF($I$2:I314,I314)</f>
        <v>1</v>
      </c>
      <c r="L314" s="47" t="str">
        <f>ControleProdução[[#This Row],[Recebido Por]]&amp;ControleProdução[[#This Row],[Qtd]]</f>
        <v>ELISSANDRA1</v>
      </c>
    </row>
    <row r="315" spans="1:12" ht="20.100000000000001" customHeight="1" x14ac:dyDescent="0.25">
      <c r="A315" s="52">
        <v>45239</v>
      </c>
      <c r="B315" s="52" t="str">
        <f>UPPER(TEXT(ControleProdução[[#This Row],[Data]],"mmm"))</f>
        <v>NOV</v>
      </c>
      <c r="C315" s="47">
        <f>YEAR(ControleProdução[[#This Row],[Data]])</f>
        <v>2023</v>
      </c>
      <c r="D315" s="52" t="s">
        <v>21</v>
      </c>
      <c r="E315" s="47" t="s">
        <v>75</v>
      </c>
      <c r="F315" s="47">
        <v>4</v>
      </c>
      <c r="G315" s="47" t="str">
        <f>_xlfn.XLOOKUP(E315,TbdeEPI[EPI],TbdeEPI[TIPO],"Produção",0)</f>
        <v>Produção</v>
      </c>
      <c r="H315" s="47" t="s">
        <v>108</v>
      </c>
      <c r="I315" s="47" t="s">
        <v>107</v>
      </c>
      <c r="J315" s="47"/>
      <c r="K315" s="47">
        <f>COUNTIF($I$2:I315,I315)</f>
        <v>25</v>
      </c>
      <c r="L315" s="47" t="str">
        <f>ControleProdução[[#This Row],[Recebido Por]]&amp;ControleProdução[[#This Row],[Qtd]]</f>
        <v>ALAN25</v>
      </c>
    </row>
    <row r="316" spans="1:12" ht="20.100000000000001" customHeight="1" x14ac:dyDescent="0.25">
      <c r="A316" s="52">
        <v>45239</v>
      </c>
      <c r="B316" s="52" t="str">
        <f>UPPER(TEXT(ControleProdução[[#This Row],[Data]],"mmm"))</f>
        <v>NOV</v>
      </c>
      <c r="C316" s="47">
        <f>YEAR(ControleProdução[[#This Row],[Data]])</f>
        <v>2023</v>
      </c>
      <c r="D316" s="52" t="s">
        <v>21</v>
      </c>
      <c r="E316" s="47" t="s">
        <v>9</v>
      </c>
      <c r="F316" s="47">
        <v>1</v>
      </c>
      <c r="G316" s="47" t="str">
        <f>_xlfn.XLOOKUP(E316,TbdeEPI[EPI],TbdeEPI[TIPO],"Produção",0)</f>
        <v>EPI</v>
      </c>
      <c r="H316" s="47" t="s">
        <v>108</v>
      </c>
      <c r="I316" s="47" t="s">
        <v>153</v>
      </c>
      <c r="J316" s="47"/>
      <c r="K316" s="47">
        <f>COUNTIF($I$2:I316,I316)</f>
        <v>7</v>
      </c>
      <c r="L316" s="47" t="str">
        <f>ControleProdução[[#This Row],[Recebido Por]]&amp;ControleProdução[[#This Row],[Qtd]]</f>
        <v>CALEB7</v>
      </c>
    </row>
    <row r="317" spans="1:12" ht="20.100000000000001" customHeight="1" x14ac:dyDescent="0.25">
      <c r="A317" s="52">
        <v>45239</v>
      </c>
      <c r="B317" s="52" t="str">
        <f>UPPER(TEXT(ControleProdução[[#This Row],[Data]],"mmm"))</f>
        <v>NOV</v>
      </c>
      <c r="C317" s="47">
        <f>YEAR(ControleProdução[[#This Row],[Data]])</f>
        <v>2023</v>
      </c>
      <c r="D317" s="52" t="s">
        <v>21</v>
      </c>
      <c r="E317" s="47" t="s">
        <v>2</v>
      </c>
      <c r="F317" s="47">
        <v>1</v>
      </c>
      <c r="G317" s="47" t="str">
        <f>_xlfn.XLOOKUP(E317,TbdeEPI[EPI],TbdeEPI[TIPO],"Produção",0)</f>
        <v>Produção</v>
      </c>
      <c r="H317" s="47" t="s">
        <v>108</v>
      </c>
      <c r="I317" s="47" t="s">
        <v>110</v>
      </c>
      <c r="J317" s="47"/>
      <c r="K317" s="47">
        <f>COUNTIF($I$2:I317,I317)</f>
        <v>98</v>
      </c>
      <c r="L317" s="47" t="str">
        <f>ControleProdução[[#This Row],[Recebido Por]]&amp;ControleProdução[[#This Row],[Qtd]]</f>
        <v>FELIPE98</v>
      </c>
    </row>
    <row r="318" spans="1:12" ht="20.100000000000001" customHeight="1" x14ac:dyDescent="0.25">
      <c r="A318" s="52">
        <v>45239</v>
      </c>
      <c r="B318" s="52" t="str">
        <f>UPPER(TEXT(ControleProdução[[#This Row],[Data]],"mmm"))</f>
        <v>NOV</v>
      </c>
      <c r="C318" s="47">
        <f>YEAR(ControleProdução[[#This Row],[Data]])</f>
        <v>2023</v>
      </c>
      <c r="D318" s="52" t="s">
        <v>21</v>
      </c>
      <c r="E318" s="47" t="s">
        <v>0</v>
      </c>
      <c r="F318" s="47">
        <v>1</v>
      </c>
      <c r="G318" s="47" t="str">
        <f>_xlfn.XLOOKUP(E318,TbdeEPI[EPI],TbdeEPI[TIPO],"Produção",0)</f>
        <v>Produção</v>
      </c>
      <c r="H318" s="47" t="s">
        <v>108</v>
      </c>
      <c r="I318" s="47" t="s">
        <v>110</v>
      </c>
      <c r="J318" s="47"/>
      <c r="K318" s="47">
        <f>COUNTIF($I$2:I318,I318)</f>
        <v>99</v>
      </c>
      <c r="L318" s="47" t="str">
        <f>ControleProdução[[#This Row],[Recebido Por]]&amp;ControleProdução[[#This Row],[Qtd]]</f>
        <v>FELIPE99</v>
      </c>
    </row>
    <row r="319" spans="1:12" ht="20.100000000000001" customHeight="1" x14ac:dyDescent="0.25">
      <c r="A319" s="52">
        <v>45239</v>
      </c>
      <c r="B319" s="52" t="str">
        <f>UPPER(TEXT(ControleProdução[[#This Row],[Data]],"mmm"))</f>
        <v>NOV</v>
      </c>
      <c r="C319" s="47">
        <f>YEAR(ControleProdução[[#This Row],[Data]])</f>
        <v>2023</v>
      </c>
      <c r="D319" s="52" t="s">
        <v>21</v>
      </c>
      <c r="E319" s="47" t="s">
        <v>94</v>
      </c>
      <c r="F319" s="47">
        <v>1</v>
      </c>
      <c r="G319" s="47" t="str">
        <f>_xlfn.XLOOKUP(E319,TbdeEPI[EPI],TbdeEPI[TIPO],"Produção",0)</f>
        <v>Produção</v>
      </c>
      <c r="H319" s="47" t="s">
        <v>108</v>
      </c>
      <c r="I319" s="47" t="s">
        <v>110</v>
      </c>
      <c r="J319" s="47"/>
      <c r="K319" s="47">
        <f>COUNTIF($I$2:I319,I319)</f>
        <v>100</v>
      </c>
      <c r="L319" s="47" t="str">
        <f>ControleProdução[[#This Row],[Recebido Por]]&amp;ControleProdução[[#This Row],[Qtd]]</f>
        <v>FELIPE100</v>
      </c>
    </row>
    <row r="320" spans="1:12" ht="20.100000000000001" customHeight="1" x14ac:dyDescent="0.25">
      <c r="A320" s="52">
        <v>45239</v>
      </c>
      <c r="B320" s="52" t="str">
        <f>UPPER(TEXT(ControleProdução[[#This Row],[Data]],"mmm"))</f>
        <v>NOV</v>
      </c>
      <c r="C320" s="47">
        <f>YEAR(ControleProdução[[#This Row],[Data]])</f>
        <v>2023</v>
      </c>
      <c r="D320" s="52" t="s">
        <v>21</v>
      </c>
      <c r="E320" s="47" t="s">
        <v>7</v>
      </c>
      <c r="F320" s="47">
        <v>1</v>
      </c>
      <c r="G320" s="47" t="str">
        <f>_xlfn.XLOOKUP(E320,TbdeEPI[EPI],TbdeEPI[TIPO],"Produção",0)</f>
        <v>Produção</v>
      </c>
      <c r="H320" s="47" t="s">
        <v>108</v>
      </c>
      <c r="I320" s="47" t="s">
        <v>110</v>
      </c>
      <c r="J320" s="47"/>
      <c r="K320" s="47">
        <f>COUNTIF($I$2:I320,I320)</f>
        <v>101</v>
      </c>
      <c r="L320" s="47" t="str">
        <f>ControleProdução[[#This Row],[Recebido Por]]&amp;ControleProdução[[#This Row],[Qtd]]</f>
        <v>FELIPE101</v>
      </c>
    </row>
    <row r="321" spans="1:12" ht="20.100000000000001" customHeight="1" x14ac:dyDescent="0.25">
      <c r="A321" s="52">
        <v>45239</v>
      </c>
      <c r="B321" s="52" t="str">
        <f>UPPER(TEXT(ControleProdução[[#This Row],[Data]],"mmm"))</f>
        <v>NOV</v>
      </c>
      <c r="C321" s="47">
        <f>YEAR(ControleProdução[[#This Row],[Data]])</f>
        <v>2023</v>
      </c>
      <c r="D321" s="52" t="s">
        <v>21</v>
      </c>
      <c r="E321" s="47" t="s">
        <v>74</v>
      </c>
      <c r="F321" s="47">
        <v>5</v>
      </c>
      <c r="G321" s="47" t="str">
        <f>_xlfn.XLOOKUP(E321,TbdeEPI[EPI],TbdeEPI[TIPO],"Produção",0)</f>
        <v>Produção</v>
      </c>
      <c r="H321" s="47" t="s">
        <v>108</v>
      </c>
      <c r="I321" s="47" t="s">
        <v>110</v>
      </c>
      <c r="J321" s="47"/>
      <c r="K321" s="47">
        <f>COUNTIF($I$2:I321,I321)</f>
        <v>102</v>
      </c>
      <c r="L321" s="47" t="str">
        <f>ControleProdução[[#This Row],[Recebido Por]]&amp;ControleProdução[[#This Row],[Qtd]]</f>
        <v>FELIPE102</v>
      </c>
    </row>
    <row r="322" spans="1:12" ht="20.100000000000001" customHeight="1" x14ac:dyDescent="0.25">
      <c r="A322" s="52">
        <v>45239</v>
      </c>
      <c r="B322" s="52" t="str">
        <f>UPPER(TEXT(ControleProdução[[#This Row],[Data]],"mmm"))</f>
        <v>NOV</v>
      </c>
      <c r="C322" s="47">
        <f>YEAR(ControleProdução[[#This Row],[Data]])</f>
        <v>2023</v>
      </c>
      <c r="D322" s="52" t="s">
        <v>21</v>
      </c>
      <c r="E322" s="47" t="s">
        <v>79</v>
      </c>
      <c r="F322" s="47">
        <v>1</v>
      </c>
      <c r="G322" s="47" t="str">
        <f>_xlfn.XLOOKUP(E322,TbdeEPI[EPI],TbdeEPI[TIPO],"Produção",0)</f>
        <v>Produção</v>
      </c>
      <c r="H322" s="47" t="s">
        <v>108</v>
      </c>
      <c r="I322" s="47" t="s">
        <v>110</v>
      </c>
      <c r="J322" s="47"/>
      <c r="K322" s="47">
        <f>COUNTIF($I$2:I322,I322)</f>
        <v>103</v>
      </c>
      <c r="L322" s="47" t="str">
        <f>ControleProdução[[#This Row],[Recebido Por]]&amp;ControleProdução[[#This Row],[Qtd]]</f>
        <v>FELIPE103</v>
      </c>
    </row>
    <row r="323" spans="1:12" ht="20.100000000000001" customHeight="1" x14ac:dyDescent="0.25">
      <c r="A323" s="52">
        <v>45239</v>
      </c>
      <c r="B323" s="52" t="str">
        <f>UPPER(TEXT(ControleProdução[[#This Row],[Data]],"mmm"))</f>
        <v>NOV</v>
      </c>
      <c r="C323" s="47">
        <f>YEAR(ControleProdução[[#This Row],[Data]])</f>
        <v>2023</v>
      </c>
      <c r="D323" s="52" t="s">
        <v>21</v>
      </c>
      <c r="E323" s="47" t="s">
        <v>319</v>
      </c>
      <c r="F323" s="47">
        <v>1</v>
      </c>
      <c r="G323" s="47" t="str">
        <f>_xlfn.XLOOKUP(E323,TbdeEPI[EPI],TbdeEPI[TIPO],"Produção",0)</f>
        <v>EPI</v>
      </c>
      <c r="H323" s="47" t="s">
        <v>108</v>
      </c>
      <c r="I323" s="47" t="s">
        <v>170</v>
      </c>
      <c r="J323" s="47"/>
      <c r="K323" s="47">
        <f>COUNTIF($I$2:I323,I323)</f>
        <v>16</v>
      </c>
      <c r="L323" s="47" t="str">
        <f>ControleProdução[[#This Row],[Recebido Por]]&amp;ControleProdução[[#This Row],[Qtd]]</f>
        <v>ALEXANDRE16</v>
      </c>
    </row>
    <row r="324" spans="1:12" ht="20.100000000000001" customHeight="1" x14ac:dyDescent="0.25">
      <c r="A324" s="52">
        <v>45239</v>
      </c>
      <c r="B324" s="52" t="str">
        <f>UPPER(TEXT(ControleProdução[[#This Row],[Data]],"mmm"))</f>
        <v>NOV</v>
      </c>
      <c r="C324" s="47">
        <f>YEAR(ControleProdução[[#This Row],[Data]])</f>
        <v>2023</v>
      </c>
      <c r="D324" s="52" t="s">
        <v>21</v>
      </c>
      <c r="E324" s="47" t="s">
        <v>319</v>
      </c>
      <c r="F324" s="47">
        <v>1</v>
      </c>
      <c r="G324" s="47" t="str">
        <f>_xlfn.XLOOKUP(E324,TbdeEPI[EPI],TbdeEPI[TIPO],"Produção",0)</f>
        <v>EPI</v>
      </c>
      <c r="H324" s="47" t="s">
        <v>108</v>
      </c>
      <c r="I324" s="47" t="s">
        <v>140</v>
      </c>
      <c r="J324" s="47"/>
      <c r="K324" s="47">
        <f>COUNTIF($I$2:I324,I324)</f>
        <v>10</v>
      </c>
      <c r="L324" s="47" t="str">
        <f>ControleProdução[[#This Row],[Recebido Por]]&amp;ControleProdução[[#This Row],[Qtd]]</f>
        <v>ARTHUR10</v>
      </c>
    </row>
    <row r="325" spans="1:12" ht="20.100000000000001" customHeight="1" x14ac:dyDescent="0.25">
      <c r="A325" s="52">
        <v>45239</v>
      </c>
      <c r="B325" s="52" t="str">
        <f>UPPER(TEXT(ControleProdução[[#This Row],[Data]],"mmm"))</f>
        <v>NOV</v>
      </c>
      <c r="C325" s="47">
        <f>YEAR(ControleProdução[[#This Row],[Data]])</f>
        <v>2023</v>
      </c>
      <c r="D325" s="52" t="s">
        <v>21</v>
      </c>
      <c r="E325" s="47" t="s">
        <v>330</v>
      </c>
      <c r="F325" s="47">
        <v>1</v>
      </c>
      <c r="G325" s="47" t="str">
        <f>_xlfn.XLOOKUP(E325,TbdeEPI[EPI],TbdeEPI[TIPO],"Produção",0)</f>
        <v>EPI</v>
      </c>
      <c r="H325" s="47" t="s">
        <v>108</v>
      </c>
      <c r="I325" s="47" t="s">
        <v>155</v>
      </c>
      <c r="J325" s="47"/>
      <c r="K325" s="47">
        <f>COUNTIF($I$2:I325,I325)</f>
        <v>8</v>
      </c>
      <c r="L325" s="47" t="str">
        <f>ControleProdução[[#This Row],[Recebido Por]]&amp;ControleProdução[[#This Row],[Qtd]]</f>
        <v>ASNAN8</v>
      </c>
    </row>
    <row r="326" spans="1:12" ht="20.100000000000001" customHeight="1" x14ac:dyDescent="0.25">
      <c r="A326" s="52">
        <v>45239</v>
      </c>
      <c r="B326" s="52" t="str">
        <f>UPPER(TEXT(ControleProdução[[#This Row],[Data]],"mmm"))</f>
        <v>NOV</v>
      </c>
      <c r="C326" s="47">
        <f>YEAR(ControleProdução[[#This Row],[Data]])</f>
        <v>2023</v>
      </c>
      <c r="D326" s="52" t="s">
        <v>21</v>
      </c>
      <c r="E326" s="47" t="s">
        <v>330</v>
      </c>
      <c r="F326" s="47">
        <v>1</v>
      </c>
      <c r="G326" s="47" t="str">
        <f>_xlfn.XLOOKUP(E326,TbdeEPI[EPI],TbdeEPI[TIPO],"Produção",0)</f>
        <v>EPI</v>
      </c>
      <c r="H326" s="47" t="s">
        <v>108</v>
      </c>
      <c r="I326" s="47" t="s">
        <v>152</v>
      </c>
      <c r="J326" s="47"/>
      <c r="K326" s="47">
        <f>COUNTIF($I$2:I326,I326)</f>
        <v>4</v>
      </c>
      <c r="L326" s="47" t="str">
        <f>ControleProdução[[#This Row],[Recebido Por]]&amp;ControleProdução[[#This Row],[Qtd]]</f>
        <v>ROBERTO4</v>
      </c>
    </row>
    <row r="327" spans="1:12" ht="20.100000000000001" customHeight="1" x14ac:dyDescent="0.25">
      <c r="A327" s="52">
        <v>45239</v>
      </c>
      <c r="B327" s="52" t="str">
        <f>UPPER(TEXT(ControleProdução[[#This Row],[Data]],"mmm"))</f>
        <v>NOV</v>
      </c>
      <c r="C327" s="47">
        <f>YEAR(ControleProdução[[#This Row],[Data]])</f>
        <v>2023</v>
      </c>
      <c r="D327" s="52" t="s">
        <v>21</v>
      </c>
      <c r="E327" s="47" t="s">
        <v>352</v>
      </c>
      <c r="F327" s="47">
        <v>1</v>
      </c>
      <c r="G327" s="47" t="str">
        <f>_xlfn.XLOOKUP(E327,TbdeEPI[EPI],TbdeEPI[TIPO],"Produção",0)</f>
        <v>Produção</v>
      </c>
      <c r="H327" s="47" t="s">
        <v>108</v>
      </c>
      <c r="I327" s="47" t="s">
        <v>110</v>
      </c>
      <c r="J327" s="47"/>
      <c r="K327" s="47">
        <f>COUNTIF($I$2:I327,I327)</f>
        <v>104</v>
      </c>
      <c r="L327" s="47" t="str">
        <f>ControleProdução[[#This Row],[Recebido Por]]&amp;ControleProdução[[#This Row],[Qtd]]</f>
        <v>FELIPE104</v>
      </c>
    </row>
    <row r="328" spans="1:12" ht="20.100000000000001" customHeight="1" x14ac:dyDescent="0.25">
      <c r="A328" s="52">
        <v>45239</v>
      </c>
      <c r="B328" s="52" t="str">
        <f>UPPER(TEXT(ControleProdução[[#This Row],[Data]],"mmm"))</f>
        <v>NOV</v>
      </c>
      <c r="C328" s="47">
        <f>YEAR(ControleProdução[[#This Row],[Data]])</f>
        <v>2023</v>
      </c>
      <c r="D328" s="52" t="s">
        <v>21</v>
      </c>
      <c r="E328" s="47" t="s">
        <v>352</v>
      </c>
      <c r="F328" s="47">
        <v>1</v>
      </c>
      <c r="G328" s="47" t="str">
        <f>_xlfn.XLOOKUP(E328,TbdeEPI[EPI],TbdeEPI[TIPO],"Produção",0)</f>
        <v>Produção</v>
      </c>
      <c r="H328" s="47" t="s">
        <v>108</v>
      </c>
      <c r="I328" s="47" t="s">
        <v>155</v>
      </c>
      <c r="J328" s="47"/>
      <c r="K328" s="47">
        <f>COUNTIF($I$2:I328,I328)</f>
        <v>9</v>
      </c>
      <c r="L328" s="47" t="str">
        <f>ControleProdução[[#This Row],[Recebido Por]]&amp;ControleProdução[[#This Row],[Qtd]]</f>
        <v>ASNAN9</v>
      </c>
    </row>
    <row r="329" spans="1:12" ht="20.100000000000001" customHeight="1" x14ac:dyDescent="0.25">
      <c r="A329" s="52">
        <v>45239</v>
      </c>
      <c r="B329" s="52" t="str">
        <f>UPPER(TEXT(ControleProdução[[#This Row],[Data]],"mmm"))</f>
        <v>NOV</v>
      </c>
      <c r="C329" s="47">
        <f>YEAR(ControleProdução[[#This Row],[Data]])</f>
        <v>2023</v>
      </c>
      <c r="D329" s="52" t="s">
        <v>21</v>
      </c>
      <c r="E329" s="47" t="s">
        <v>14</v>
      </c>
      <c r="F329" s="47">
        <v>2</v>
      </c>
      <c r="G329" s="47" t="str">
        <f>_xlfn.XLOOKUP(E329,TbdeEPI[EPI],TbdeEPI[TIPO],"Produção",0)</f>
        <v>Produção</v>
      </c>
      <c r="H329" s="47" t="s">
        <v>108</v>
      </c>
      <c r="I329" s="47" t="s">
        <v>110</v>
      </c>
      <c r="J329" s="47"/>
      <c r="K329" s="47">
        <f>COUNTIF($I$2:I329,I329)</f>
        <v>105</v>
      </c>
      <c r="L329" s="47" t="str">
        <f>ControleProdução[[#This Row],[Recebido Por]]&amp;ControleProdução[[#This Row],[Qtd]]</f>
        <v>FELIPE105</v>
      </c>
    </row>
    <row r="330" spans="1:12" ht="20.100000000000001" customHeight="1" x14ac:dyDescent="0.25">
      <c r="A330" s="52">
        <v>45240</v>
      </c>
      <c r="B330" s="52" t="str">
        <f>UPPER(TEXT(ControleProdução[[#This Row],[Data]],"mmm"))</f>
        <v>NOV</v>
      </c>
      <c r="C330" s="47">
        <f>YEAR(ControleProdução[[#This Row],[Data]])</f>
        <v>2023</v>
      </c>
      <c r="D330" s="52" t="s">
        <v>21</v>
      </c>
      <c r="E330" s="47" t="s">
        <v>27</v>
      </c>
      <c r="F330" s="47">
        <v>2</v>
      </c>
      <c r="G330" s="47" t="str">
        <f>_xlfn.XLOOKUP(E330,TbdeEPI[EPI],TbdeEPI[TIPO],"Produção",0)</f>
        <v>Produção</v>
      </c>
      <c r="H330" s="47" t="s">
        <v>108</v>
      </c>
      <c r="I330" s="47" t="s">
        <v>145</v>
      </c>
      <c r="J330" s="47"/>
      <c r="K330" s="47">
        <f>COUNTIF($I$2:I330,I330)</f>
        <v>5</v>
      </c>
      <c r="L330" s="47" t="str">
        <f>ControleProdução[[#This Row],[Recebido Por]]&amp;ControleProdução[[#This Row],[Qtd]]</f>
        <v>ELOISA5</v>
      </c>
    </row>
    <row r="331" spans="1:12" ht="20.100000000000001" customHeight="1" x14ac:dyDescent="0.25">
      <c r="A331" s="52">
        <v>45240</v>
      </c>
      <c r="B331" s="52" t="str">
        <f>UPPER(TEXT(ControleProdução[[#This Row],[Data]],"mmm"))</f>
        <v>NOV</v>
      </c>
      <c r="C331" s="47">
        <f>YEAR(ControleProdução[[#This Row],[Data]])</f>
        <v>2023</v>
      </c>
      <c r="D331" s="52" t="s">
        <v>21</v>
      </c>
      <c r="E331" s="47" t="s">
        <v>1</v>
      </c>
      <c r="F331" s="47">
        <v>1</v>
      </c>
      <c r="G331" s="47" t="str">
        <f>_xlfn.XLOOKUP(E331,TbdeEPI[EPI],TbdeEPI[TIPO],"Produção",0)</f>
        <v>Produção</v>
      </c>
      <c r="H331" s="47" t="s">
        <v>108</v>
      </c>
      <c r="I331" s="47" t="s">
        <v>110</v>
      </c>
      <c r="J331" s="47"/>
      <c r="K331" s="47">
        <f>COUNTIF($I$2:I331,I331)</f>
        <v>106</v>
      </c>
      <c r="L331" s="47" t="str">
        <f>ControleProdução[[#This Row],[Recebido Por]]&amp;ControleProdução[[#This Row],[Qtd]]</f>
        <v>FELIPE106</v>
      </c>
    </row>
    <row r="332" spans="1:12" ht="20.100000000000001" customHeight="1" x14ac:dyDescent="0.25">
      <c r="A332" s="52">
        <v>45240</v>
      </c>
      <c r="B332" s="52" t="str">
        <f>UPPER(TEXT(ControleProdução[[#This Row],[Data]],"mmm"))</f>
        <v>NOV</v>
      </c>
      <c r="C332" s="47">
        <f>YEAR(ControleProdução[[#This Row],[Data]])</f>
        <v>2023</v>
      </c>
      <c r="D332" s="52" t="s">
        <v>21</v>
      </c>
      <c r="E332" s="47" t="s">
        <v>85</v>
      </c>
      <c r="F332" s="47">
        <v>1</v>
      </c>
      <c r="G332" s="47" t="str">
        <f>_xlfn.XLOOKUP(E332,TbdeEPI[EPI],TbdeEPI[TIPO],"Produção",0)</f>
        <v>Produção</v>
      </c>
      <c r="H332" s="47" t="s">
        <v>108</v>
      </c>
      <c r="I332" s="47" t="s">
        <v>110</v>
      </c>
      <c r="J332" s="47"/>
      <c r="K332" s="47">
        <f>COUNTIF($I$2:I332,I332)</f>
        <v>107</v>
      </c>
      <c r="L332" s="47" t="str">
        <f>ControleProdução[[#This Row],[Recebido Por]]&amp;ControleProdução[[#This Row],[Qtd]]</f>
        <v>FELIPE107</v>
      </c>
    </row>
    <row r="333" spans="1:12" ht="20.100000000000001" customHeight="1" x14ac:dyDescent="0.25">
      <c r="A333" s="52">
        <v>45240</v>
      </c>
      <c r="B333" s="52" t="str">
        <f>UPPER(TEXT(ControleProdução[[#This Row],[Data]],"mmm"))</f>
        <v>NOV</v>
      </c>
      <c r="C333" s="47">
        <f>YEAR(ControleProdução[[#This Row],[Data]])</f>
        <v>2023</v>
      </c>
      <c r="D333" s="52" t="s">
        <v>21</v>
      </c>
      <c r="E333" s="47" t="s">
        <v>74</v>
      </c>
      <c r="F333" s="47">
        <v>10</v>
      </c>
      <c r="G333" s="47" t="str">
        <f>_xlfn.XLOOKUP(E333,TbdeEPI[EPI],TbdeEPI[TIPO],"Produção",0)</f>
        <v>Produção</v>
      </c>
      <c r="H333" s="47" t="s">
        <v>108</v>
      </c>
      <c r="I333" s="47" t="s">
        <v>110</v>
      </c>
      <c r="J333" s="47"/>
      <c r="K333" s="47">
        <f>COUNTIF($I$2:I333,I333)</f>
        <v>108</v>
      </c>
      <c r="L333" s="47" t="str">
        <f>ControleProdução[[#This Row],[Recebido Por]]&amp;ControleProdução[[#This Row],[Qtd]]</f>
        <v>FELIPE108</v>
      </c>
    </row>
    <row r="334" spans="1:12" ht="20.100000000000001" customHeight="1" x14ac:dyDescent="0.25">
      <c r="A334" s="52">
        <v>45240</v>
      </c>
      <c r="B334" s="52" t="str">
        <f>UPPER(TEXT(ControleProdução[[#This Row],[Data]],"mmm"))</f>
        <v>NOV</v>
      </c>
      <c r="C334" s="47">
        <f>YEAR(ControleProdução[[#This Row],[Data]])</f>
        <v>2023</v>
      </c>
      <c r="D334" s="52" t="s">
        <v>21</v>
      </c>
      <c r="E334" s="47" t="s">
        <v>75</v>
      </c>
      <c r="F334" s="47">
        <v>1</v>
      </c>
      <c r="G334" s="47" t="str">
        <f>_xlfn.XLOOKUP(E334,TbdeEPI[EPI],TbdeEPI[TIPO],"Produção",0)</f>
        <v>Produção</v>
      </c>
      <c r="H334" s="47" t="s">
        <v>108</v>
      </c>
      <c r="I334" s="47" t="s">
        <v>320</v>
      </c>
      <c r="J334" s="47"/>
      <c r="K334" s="47">
        <f>COUNTIF($I$2:I334,I334)</f>
        <v>2</v>
      </c>
      <c r="L334" s="47" t="str">
        <f>ControleProdução[[#This Row],[Recebido Por]]&amp;ControleProdução[[#This Row],[Qtd]]</f>
        <v>FERNANDO2</v>
      </c>
    </row>
    <row r="335" spans="1:12" ht="20.100000000000001" customHeight="1" x14ac:dyDescent="0.25">
      <c r="A335" s="52">
        <v>45240</v>
      </c>
      <c r="B335" s="52" t="str">
        <f>UPPER(TEXT(ControleProdução[[#This Row],[Data]],"mmm"))</f>
        <v>NOV</v>
      </c>
      <c r="C335" s="47">
        <f>YEAR(ControleProdução[[#This Row],[Data]])</f>
        <v>2023</v>
      </c>
      <c r="D335" s="52" t="s">
        <v>21</v>
      </c>
      <c r="E335" s="47" t="s">
        <v>330</v>
      </c>
      <c r="F335" s="47">
        <v>1</v>
      </c>
      <c r="G335" s="47" t="str">
        <f>_xlfn.XLOOKUP(E335,TbdeEPI[EPI],TbdeEPI[TIPO],"Produção",0)</f>
        <v>EPI</v>
      </c>
      <c r="H335" s="47" t="s">
        <v>108</v>
      </c>
      <c r="I335" s="47" t="s">
        <v>139</v>
      </c>
      <c r="J335" s="47"/>
      <c r="K335" s="47">
        <f>COUNTIF($I$2:I335,I335)</f>
        <v>18</v>
      </c>
      <c r="L335" s="47" t="str">
        <f>ControleProdução[[#This Row],[Recebido Por]]&amp;ControleProdução[[#This Row],[Qtd]]</f>
        <v>JOÃO CARLOS18</v>
      </c>
    </row>
    <row r="336" spans="1:12" ht="20.100000000000001" customHeight="1" x14ac:dyDescent="0.25">
      <c r="A336" s="52">
        <v>45240</v>
      </c>
      <c r="B336" s="52" t="str">
        <f>UPPER(TEXT(ControleProdução[[#This Row],[Data]],"mmm"))</f>
        <v>NOV</v>
      </c>
      <c r="C336" s="47">
        <f>YEAR(ControleProdução[[#This Row],[Data]])</f>
        <v>2023</v>
      </c>
      <c r="D336" s="52" t="s">
        <v>21</v>
      </c>
      <c r="E336" s="47" t="s">
        <v>95</v>
      </c>
      <c r="F336" s="47">
        <v>6</v>
      </c>
      <c r="G336" s="47" t="str">
        <f>_xlfn.XLOOKUP(E336,TbdeEPI[EPI],TbdeEPI[TIPO],"Produção",0)</f>
        <v>Produção</v>
      </c>
      <c r="H336" s="47" t="s">
        <v>108</v>
      </c>
      <c r="I336" s="47" t="s">
        <v>107</v>
      </c>
      <c r="J336" s="47"/>
      <c r="K336" s="47">
        <f>COUNTIF($I$2:I336,I336)</f>
        <v>26</v>
      </c>
      <c r="L336" s="47" t="str">
        <f>ControleProdução[[#This Row],[Recebido Por]]&amp;ControleProdução[[#This Row],[Qtd]]</f>
        <v>ALAN26</v>
      </c>
    </row>
    <row r="337" spans="1:12" ht="20.100000000000001" customHeight="1" x14ac:dyDescent="0.25">
      <c r="A337" s="52">
        <v>45240</v>
      </c>
      <c r="B337" s="52" t="str">
        <f>UPPER(TEXT(ControleProdução[[#This Row],[Data]],"mmm"))</f>
        <v>NOV</v>
      </c>
      <c r="C337" s="47">
        <f>YEAR(ControleProdução[[#This Row],[Data]])</f>
        <v>2023</v>
      </c>
      <c r="D337" s="52" t="s">
        <v>21</v>
      </c>
      <c r="E337" s="47" t="s">
        <v>330</v>
      </c>
      <c r="F337" s="47">
        <v>1</v>
      </c>
      <c r="G337" s="47" t="str">
        <f>_xlfn.XLOOKUP(E337,TbdeEPI[EPI],TbdeEPI[TIPO],"Produção",0)</f>
        <v>EPI</v>
      </c>
      <c r="H337" s="47" t="s">
        <v>108</v>
      </c>
      <c r="I337" s="47" t="s">
        <v>113</v>
      </c>
      <c r="J337" s="47"/>
      <c r="K337" s="47">
        <f>COUNTIF($I$2:I337,I337)</f>
        <v>12</v>
      </c>
      <c r="L337" s="47" t="str">
        <f>ControleProdução[[#This Row],[Recebido Por]]&amp;ControleProdução[[#This Row],[Qtd]]</f>
        <v>MOISES12</v>
      </c>
    </row>
    <row r="338" spans="1:12" ht="20.100000000000001" customHeight="1" x14ac:dyDescent="0.25">
      <c r="A338" s="52">
        <v>45240</v>
      </c>
      <c r="B338" s="52" t="str">
        <f>UPPER(TEXT(ControleProdução[[#This Row],[Data]],"mmm"))</f>
        <v>NOV</v>
      </c>
      <c r="C338" s="47">
        <f>YEAR(ControleProdução[[#This Row],[Data]])</f>
        <v>2023</v>
      </c>
      <c r="D338" s="52" t="s">
        <v>21</v>
      </c>
      <c r="E338" s="47" t="s">
        <v>323</v>
      </c>
      <c r="F338" s="47">
        <v>1</v>
      </c>
      <c r="G338" s="47" t="str">
        <f>_xlfn.XLOOKUP(E338,TbdeEPI[EPI],TbdeEPI[TIPO],"Produção",0)</f>
        <v>Produção</v>
      </c>
      <c r="H338" s="47" t="s">
        <v>108</v>
      </c>
      <c r="I338" s="47" t="s">
        <v>324</v>
      </c>
      <c r="J338" s="47"/>
      <c r="K338" s="47">
        <f>COUNTIF($I$2:I338,I338)</f>
        <v>1</v>
      </c>
      <c r="L338" s="47" t="str">
        <f>ControleProdução[[#This Row],[Recebido Por]]&amp;ControleProdução[[#This Row],[Qtd]]</f>
        <v>YARA1</v>
      </c>
    </row>
    <row r="339" spans="1:12" ht="20.100000000000001" customHeight="1" x14ac:dyDescent="0.25">
      <c r="A339" s="52">
        <v>45240</v>
      </c>
      <c r="B339" s="52" t="str">
        <f>UPPER(TEXT(ControleProdução[[#This Row],[Data]],"mmm"))</f>
        <v>NOV</v>
      </c>
      <c r="C339" s="47">
        <f>YEAR(ControleProdução[[#This Row],[Data]])</f>
        <v>2023</v>
      </c>
      <c r="D339" s="52" t="s">
        <v>21</v>
      </c>
      <c r="E339" s="47" t="s">
        <v>323</v>
      </c>
      <c r="F339" s="47">
        <v>1</v>
      </c>
      <c r="G339" s="47" t="str">
        <f>_xlfn.XLOOKUP(E339,TbdeEPI[EPI],TbdeEPI[TIPO],"Produção",0)</f>
        <v>Produção</v>
      </c>
      <c r="H339" s="47" t="s">
        <v>108</v>
      </c>
      <c r="I339" s="47" t="s">
        <v>299</v>
      </c>
      <c r="J339" s="47"/>
      <c r="K339" s="47">
        <f>COUNTIF($I$2:I339,I339)</f>
        <v>1</v>
      </c>
      <c r="L339" s="47" t="str">
        <f>ControleProdução[[#This Row],[Recebido Por]]&amp;ControleProdução[[#This Row],[Qtd]]</f>
        <v>LARISSA1</v>
      </c>
    </row>
    <row r="340" spans="1:12" ht="20.100000000000001" customHeight="1" x14ac:dyDescent="0.25">
      <c r="A340" s="52">
        <v>45240</v>
      </c>
      <c r="B340" s="52" t="str">
        <f>UPPER(TEXT(ControleProdução[[#This Row],[Data]],"mmm"))</f>
        <v>NOV</v>
      </c>
      <c r="C340" s="47">
        <f>YEAR(ControleProdução[[#This Row],[Data]])</f>
        <v>2023</v>
      </c>
      <c r="D340" s="52" t="s">
        <v>21</v>
      </c>
      <c r="E340" s="47" t="s">
        <v>169</v>
      </c>
      <c r="F340" s="47">
        <v>4</v>
      </c>
      <c r="G340" s="47" t="str">
        <f>_xlfn.XLOOKUP(E340,TbdeEPI[EPI],TbdeEPI[TIPO],"Produção",0)</f>
        <v>Produção</v>
      </c>
      <c r="H340" s="47" t="s">
        <v>108</v>
      </c>
      <c r="I340" s="47" t="s">
        <v>153</v>
      </c>
      <c r="J340" s="47"/>
      <c r="K340" s="47">
        <f>COUNTIF($I$2:I340,I340)</f>
        <v>8</v>
      </c>
      <c r="L340" s="47" t="str">
        <f>ControleProdução[[#This Row],[Recebido Por]]&amp;ControleProdução[[#This Row],[Qtd]]</f>
        <v>CALEB8</v>
      </c>
    </row>
    <row r="341" spans="1:12" ht="20.100000000000001" customHeight="1" x14ac:dyDescent="0.25">
      <c r="A341" s="52">
        <v>45241</v>
      </c>
      <c r="B341" s="52" t="str">
        <f>UPPER(TEXT(ControleProdução[[#This Row],[Data]],"mmm"))</f>
        <v>NOV</v>
      </c>
      <c r="C341" s="47">
        <f>YEAR(ControleProdução[[#This Row],[Data]])</f>
        <v>2023</v>
      </c>
      <c r="D341" s="52" t="s">
        <v>21</v>
      </c>
      <c r="E341" s="47" t="s">
        <v>319</v>
      </c>
      <c r="F341" s="47">
        <v>1</v>
      </c>
      <c r="G341" s="47" t="str">
        <f>_xlfn.XLOOKUP(E341,TbdeEPI[EPI],TbdeEPI[TIPO],"Produção",0)</f>
        <v>EPI</v>
      </c>
      <c r="H341" s="47" t="s">
        <v>108</v>
      </c>
      <c r="I341" s="47" t="s">
        <v>140</v>
      </c>
      <c r="J341" s="47"/>
      <c r="K341" s="47">
        <f>COUNTIF($I$2:I341,I341)</f>
        <v>11</v>
      </c>
      <c r="L341" s="47" t="str">
        <f>ControleProdução[[#This Row],[Recebido Por]]&amp;ControleProdução[[#This Row],[Qtd]]</f>
        <v>ARTHUR11</v>
      </c>
    </row>
    <row r="342" spans="1:12" ht="20.100000000000001" customHeight="1" x14ac:dyDescent="0.25">
      <c r="A342" s="52">
        <v>45241</v>
      </c>
      <c r="B342" s="52" t="str">
        <f>UPPER(TEXT(ControleProdução[[#This Row],[Data]],"mmm"))</f>
        <v>NOV</v>
      </c>
      <c r="C342" s="47">
        <f>YEAR(ControleProdução[[#This Row],[Data]])</f>
        <v>2023</v>
      </c>
      <c r="D342" s="52" t="s">
        <v>21</v>
      </c>
      <c r="E342" s="47" t="s">
        <v>89</v>
      </c>
      <c r="F342" s="47">
        <v>1</v>
      </c>
      <c r="G342" s="47" t="str">
        <f>_xlfn.XLOOKUP(E342,TbdeEPI[EPI],TbdeEPI[TIPO],"Produção",0)</f>
        <v>Produção</v>
      </c>
      <c r="H342" s="47" t="s">
        <v>108</v>
      </c>
      <c r="I342" s="47" t="s">
        <v>147</v>
      </c>
      <c r="J342" s="47"/>
      <c r="K342" s="47">
        <f>COUNTIF($I$2:I342,I342)</f>
        <v>4</v>
      </c>
      <c r="L342" s="47" t="str">
        <f>ControleProdução[[#This Row],[Recebido Por]]&amp;ControleProdução[[#This Row],[Qtd]]</f>
        <v>JOAO PEDRO4</v>
      </c>
    </row>
    <row r="343" spans="1:12" ht="20.100000000000001" customHeight="1" x14ac:dyDescent="0.25">
      <c r="A343" s="52">
        <v>45241</v>
      </c>
      <c r="B343" s="52" t="str">
        <f>UPPER(TEXT(ControleProdução[[#This Row],[Data]],"mmm"))</f>
        <v>NOV</v>
      </c>
      <c r="C343" s="47">
        <f>YEAR(ControleProdução[[#This Row],[Data]])</f>
        <v>2023</v>
      </c>
      <c r="D343" s="52" t="s">
        <v>21</v>
      </c>
      <c r="E343" s="47" t="s">
        <v>18</v>
      </c>
      <c r="F343" s="47">
        <v>1</v>
      </c>
      <c r="G343" s="47" t="str">
        <f>_xlfn.XLOOKUP(E343,TbdeEPI[EPI],TbdeEPI[TIPO],"Produção",0)</f>
        <v>Produção</v>
      </c>
      <c r="H343" s="47" t="s">
        <v>108</v>
      </c>
      <c r="I343" s="47" t="s">
        <v>110</v>
      </c>
      <c r="J343" s="47"/>
      <c r="K343" s="47">
        <f>COUNTIF($I$2:I343,I343)</f>
        <v>109</v>
      </c>
      <c r="L343" s="47" t="str">
        <f>ControleProdução[[#This Row],[Recebido Por]]&amp;ControleProdução[[#This Row],[Qtd]]</f>
        <v>FELIPE109</v>
      </c>
    </row>
    <row r="344" spans="1:12" ht="20.100000000000001" customHeight="1" x14ac:dyDescent="0.25">
      <c r="A344" s="52">
        <v>45241</v>
      </c>
      <c r="B344" s="52" t="str">
        <f>UPPER(TEXT(ControleProdução[[#This Row],[Data]],"mmm"))</f>
        <v>NOV</v>
      </c>
      <c r="C344" s="47">
        <f>YEAR(ControleProdução[[#This Row],[Data]])</f>
        <v>2023</v>
      </c>
      <c r="D344" s="52" t="s">
        <v>21</v>
      </c>
      <c r="E344" s="47" t="s">
        <v>325</v>
      </c>
      <c r="F344" s="47">
        <v>1</v>
      </c>
      <c r="G344" s="47" t="str">
        <f>_xlfn.XLOOKUP(E344,TbdeEPI[EPI],TbdeEPI[TIPO],"Produção",0)</f>
        <v>Produção</v>
      </c>
      <c r="H344" s="47" t="s">
        <v>150</v>
      </c>
      <c r="I344" s="47" t="s">
        <v>108</v>
      </c>
      <c r="J344" s="47"/>
      <c r="K344" s="47">
        <f>COUNTIF($I$2:I344,I344)</f>
        <v>41</v>
      </c>
      <c r="L344" s="47" t="str">
        <f>ControleProdução[[#This Row],[Recebido Por]]&amp;ControleProdução[[#This Row],[Qtd]]</f>
        <v>RHUAN41</v>
      </c>
    </row>
    <row r="345" spans="1:12" ht="20.100000000000001" customHeight="1" x14ac:dyDescent="0.25">
      <c r="A345" s="52">
        <v>45241</v>
      </c>
      <c r="B345" s="52" t="str">
        <f>UPPER(TEXT(ControleProdução[[#This Row],[Data]],"mmm"))</f>
        <v>NOV</v>
      </c>
      <c r="C345" s="47">
        <f>YEAR(ControleProdução[[#This Row],[Data]])</f>
        <v>2023</v>
      </c>
      <c r="D345" s="52" t="s">
        <v>21</v>
      </c>
      <c r="E345" s="47" t="s">
        <v>325</v>
      </c>
      <c r="F345" s="47">
        <v>1</v>
      </c>
      <c r="G345" s="47" t="str">
        <f>_xlfn.XLOOKUP(E345,TbdeEPI[EPI],TbdeEPI[TIPO],"Produção",0)</f>
        <v>Produção</v>
      </c>
      <c r="H345" s="47" t="s">
        <v>108</v>
      </c>
      <c r="I345" s="47" t="s">
        <v>155</v>
      </c>
      <c r="J345" s="47"/>
      <c r="K345" s="47">
        <f>COUNTIF($I$2:I345,I345)</f>
        <v>10</v>
      </c>
      <c r="L345" s="47" t="str">
        <f>ControleProdução[[#This Row],[Recebido Por]]&amp;ControleProdução[[#This Row],[Qtd]]</f>
        <v>ASNAN10</v>
      </c>
    </row>
    <row r="346" spans="1:12" ht="20.100000000000001" customHeight="1" x14ac:dyDescent="0.25">
      <c r="A346" s="52">
        <v>45241</v>
      </c>
      <c r="B346" s="52" t="str">
        <f>UPPER(TEXT(ControleProdução[[#This Row],[Data]],"mmm"))</f>
        <v>NOV</v>
      </c>
      <c r="C346" s="47">
        <f>YEAR(ControleProdução[[#This Row],[Data]])</f>
        <v>2023</v>
      </c>
      <c r="D346" s="52" t="s">
        <v>21</v>
      </c>
      <c r="E346" s="47" t="s">
        <v>325</v>
      </c>
      <c r="F346" s="47">
        <v>1</v>
      </c>
      <c r="G346" s="47" t="str">
        <f>_xlfn.XLOOKUP(E346,TbdeEPI[EPI],TbdeEPI[TIPO],"Produção",0)</f>
        <v>Produção</v>
      </c>
      <c r="H346" s="47" t="s">
        <v>108</v>
      </c>
      <c r="I346" s="47" t="s">
        <v>107</v>
      </c>
      <c r="J346" s="47"/>
      <c r="K346" s="47">
        <f>COUNTIF($I$2:I346,I346)</f>
        <v>27</v>
      </c>
      <c r="L346" s="47" t="str">
        <f>ControleProdução[[#This Row],[Recebido Por]]&amp;ControleProdução[[#This Row],[Qtd]]</f>
        <v>ALAN27</v>
      </c>
    </row>
    <row r="347" spans="1:12" ht="20.100000000000001" customHeight="1" x14ac:dyDescent="0.25">
      <c r="A347" s="52">
        <v>45241</v>
      </c>
      <c r="B347" s="52" t="str">
        <f>UPPER(TEXT(ControleProdução[[#This Row],[Data]],"mmm"))</f>
        <v>NOV</v>
      </c>
      <c r="C347" s="47">
        <f>YEAR(ControleProdução[[#This Row],[Data]])</f>
        <v>2023</v>
      </c>
      <c r="D347" s="52" t="s">
        <v>21</v>
      </c>
      <c r="E347" s="47" t="s">
        <v>325</v>
      </c>
      <c r="F347" s="47">
        <v>1</v>
      </c>
      <c r="G347" s="47" t="str">
        <f>_xlfn.XLOOKUP(E347,TbdeEPI[EPI],TbdeEPI[TIPO],"Produção",0)</f>
        <v>Produção</v>
      </c>
      <c r="H347" s="47" t="s">
        <v>108</v>
      </c>
      <c r="I347" s="47" t="s">
        <v>171</v>
      </c>
      <c r="J347" s="47"/>
      <c r="K347" s="47">
        <f>COUNTIF($I$2:I347,I347)</f>
        <v>4</v>
      </c>
      <c r="L347" s="47" t="str">
        <f>ControleProdução[[#This Row],[Recebido Por]]&amp;ControleProdução[[#This Row],[Qtd]]</f>
        <v>KEVIN4</v>
      </c>
    </row>
    <row r="348" spans="1:12" ht="20.100000000000001" customHeight="1" x14ac:dyDescent="0.25">
      <c r="A348" s="52">
        <v>45241</v>
      </c>
      <c r="B348" s="52" t="str">
        <f>UPPER(TEXT(ControleProdução[[#This Row],[Data]],"mmm"))</f>
        <v>NOV</v>
      </c>
      <c r="C348" s="47">
        <f>YEAR(ControleProdução[[#This Row],[Data]])</f>
        <v>2023</v>
      </c>
      <c r="D348" s="52" t="s">
        <v>21</v>
      </c>
      <c r="E348" s="47" t="s">
        <v>325</v>
      </c>
      <c r="F348" s="47">
        <v>1</v>
      </c>
      <c r="G348" s="47" t="str">
        <f>_xlfn.XLOOKUP(E348,TbdeEPI[EPI],TbdeEPI[TIPO],"Produção",0)</f>
        <v>Produção</v>
      </c>
      <c r="H348" s="47" t="s">
        <v>108</v>
      </c>
      <c r="I348" s="47" t="s">
        <v>173</v>
      </c>
      <c r="J348" s="47"/>
      <c r="K348" s="47">
        <f>COUNTIF($I$2:I348,I348)</f>
        <v>3</v>
      </c>
      <c r="L348" s="47" t="str">
        <f>ControleProdução[[#This Row],[Recebido Por]]&amp;ControleProdução[[#This Row],[Qtd]]</f>
        <v>JACKSON3</v>
      </c>
    </row>
    <row r="349" spans="1:12" ht="20.100000000000001" customHeight="1" x14ac:dyDescent="0.25">
      <c r="A349" s="52">
        <v>45241</v>
      </c>
      <c r="B349" s="52" t="str">
        <f>UPPER(TEXT(ControleProdução[[#This Row],[Data]],"mmm"))</f>
        <v>NOV</v>
      </c>
      <c r="C349" s="47">
        <f>YEAR(ControleProdução[[#This Row],[Data]])</f>
        <v>2023</v>
      </c>
      <c r="D349" s="52" t="s">
        <v>21</v>
      </c>
      <c r="E349" s="47" t="s">
        <v>325</v>
      </c>
      <c r="F349" s="47">
        <v>1</v>
      </c>
      <c r="G349" s="47" t="str">
        <f>_xlfn.XLOOKUP(E349,TbdeEPI[EPI],TbdeEPI[TIPO],"Produção",0)</f>
        <v>Produção</v>
      </c>
      <c r="H349" s="47" t="s">
        <v>108</v>
      </c>
      <c r="I349" s="47" t="s">
        <v>134</v>
      </c>
      <c r="J349" s="47"/>
      <c r="K349" s="47">
        <f>COUNTIF($I$2:I349,I349)</f>
        <v>13</v>
      </c>
      <c r="L349" s="47" t="str">
        <f>ControleProdução[[#This Row],[Recebido Por]]&amp;ControleProdução[[#This Row],[Qtd]]</f>
        <v>MANUA13</v>
      </c>
    </row>
    <row r="350" spans="1:12" ht="20.100000000000001" customHeight="1" x14ac:dyDescent="0.25">
      <c r="A350" s="52">
        <v>45241</v>
      </c>
      <c r="B350" s="52" t="str">
        <f>UPPER(TEXT(ControleProdução[[#This Row],[Data]],"mmm"))</f>
        <v>NOV</v>
      </c>
      <c r="C350" s="47">
        <f>YEAR(ControleProdução[[#This Row],[Data]])</f>
        <v>2023</v>
      </c>
      <c r="D350" s="52" t="s">
        <v>21</v>
      </c>
      <c r="E350" s="47" t="s">
        <v>325</v>
      </c>
      <c r="F350" s="47">
        <v>1</v>
      </c>
      <c r="G350" s="47" t="str">
        <f>_xlfn.XLOOKUP(E350,TbdeEPI[EPI],TbdeEPI[TIPO],"Produção",0)</f>
        <v>Produção</v>
      </c>
      <c r="H350" s="47" t="s">
        <v>108</v>
      </c>
      <c r="I350" s="47" t="s">
        <v>152</v>
      </c>
      <c r="J350" s="47"/>
      <c r="K350" s="47">
        <f>COUNTIF($I$2:I350,I350)</f>
        <v>5</v>
      </c>
      <c r="L350" s="47" t="str">
        <f>ControleProdução[[#This Row],[Recebido Por]]&amp;ControleProdução[[#This Row],[Qtd]]</f>
        <v>ROBERTO5</v>
      </c>
    </row>
    <row r="351" spans="1:12" ht="20.100000000000001" customHeight="1" x14ac:dyDescent="0.25">
      <c r="A351" s="52">
        <v>45241</v>
      </c>
      <c r="B351" s="52" t="str">
        <f>UPPER(TEXT(ControleProdução[[#This Row],[Data]],"mmm"))</f>
        <v>NOV</v>
      </c>
      <c r="C351" s="47">
        <f>YEAR(ControleProdução[[#This Row],[Data]])</f>
        <v>2023</v>
      </c>
      <c r="D351" s="52" t="s">
        <v>21</v>
      </c>
      <c r="E351" s="47" t="s">
        <v>325</v>
      </c>
      <c r="F351" s="47">
        <v>1</v>
      </c>
      <c r="G351" s="47" t="str">
        <f>_xlfn.XLOOKUP(E351,TbdeEPI[EPI],TbdeEPI[TIPO],"Produção",0)</f>
        <v>Produção</v>
      </c>
      <c r="H351" s="47" t="s">
        <v>108</v>
      </c>
      <c r="I351" s="47" t="s">
        <v>291</v>
      </c>
      <c r="J351" s="47"/>
      <c r="K351" s="47">
        <f>COUNTIF($I$2:I351,I351)</f>
        <v>1</v>
      </c>
      <c r="L351" s="47" t="str">
        <f>ControleProdução[[#This Row],[Recebido Por]]&amp;ControleProdução[[#This Row],[Qtd]]</f>
        <v>GLAUSE1</v>
      </c>
    </row>
    <row r="352" spans="1:12" ht="20.100000000000001" customHeight="1" x14ac:dyDescent="0.25">
      <c r="A352" s="52">
        <v>45241</v>
      </c>
      <c r="B352" s="52" t="str">
        <f>UPPER(TEXT(ControleProdução[[#This Row],[Data]],"mmm"))</f>
        <v>NOV</v>
      </c>
      <c r="C352" s="47">
        <f>YEAR(ControleProdução[[#This Row],[Data]])</f>
        <v>2023</v>
      </c>
      <c r="D352" s="52" t="s">
        <v>21</v>
      </c>
      <c r="E352" s="47" t="s">
        <v>325</v>
      </c>
      <c r="F352" s="47">
        <v>1</v>
      </c>
      <c r="G352" s="47" t="str">
        <f>_xlfn.XLOOKUP(E352,TbdeEPI[EPI],TbdeEPI[TIPO],"Produção",0)</f>
        <v>Produção</v>
      </c>
      <c r="H352" s="47" t="s">
        <v>108</v>
      </c>
      <c r="I352" s="47" t="s">
        <v>277</v>
      </c>
      <c r="J352" s="47"/>
      <c r="K352" s="47">
        <f>COUNTIF($I$2:I352,I352)</f>
        <v>1</v>
      </c>
      <c r="L352" s="47" t="str">
        <f>ControleProdução[[#This Row],[Recebido Por]]&amp;ControleProdução[[#This Row],[Qtd]]</f>
        <v>LEANDRO1</v>
      </c>
    </row>
    <row r="353" spans="1:12" ht="20.100000000000001" customHeight="1" x14ac:dyDescent="0.25">
      <c r="A353" s="52">
        <v>45241</v>
      </c>
      <c r="B353" s="52" t="str">
        <f>UPPER(TEXT(ControleProdução[[#This Row],[Data]],"mmm"))</f>
        <v>NOV</v>
      </c>
      <c r="C353" s="47">
        <f>YEAR(ControleProdução[[#This Row],[Data]])</f>
        <v>2023</v>
      </c>
      <c r="D353" s="52" t="s">
        <v>21</v>
      </c>
      <c r="E353" s="47" t="s">
        <v>325</v>
      </c>
      <c r="F353" s="47">
        <v>1</v>
      </c>
      <c r="G353" s="47" t="str">
        <f>_xlfn.XLOOKUP(E353,TbdeEPI[EPI],TbdeEPI[TIPO],"Produção",0)</f>
        <v>Produção</v>
      </c>
      <c r="H353" s="47" t="s">
        <v>108</v>
      </c>
      <c r="I353" s="47" t="s">
        <v>265</v>
      </c>
      <c r="J353" s="47"/>
      <c r="K353" s="47">
        <f>COUNTIF($I$2:I353,I353)</f>
        <v>2</v>
      </c>
      <c r="L353" s="47" t="str">
        <f>ControleProdução[[#This Row],[Recebido Por]]&amp;ControleProdução[[#This Row],[Qtd]]</f>
        <v>GILDSON2</v>
      </c>
    </row>
    <row r="354" spans="1:12" ht="20.100000000000001" customHeight="1" x14ac:dyDescent="0.25">
      <c r="A354" s="52">
        <v>45241</v>
      </c>
      <c r="B354" s="52" t="str">
        <f>UPPER(TEXT(ControleProdução[[#This Row],[Data]],"mmm"))</f>
        <v>NOV</v>
      </c>
      <c r="C354" s="47">
        <f>YEAR(ControleProdução[[#This Row],[Data]])</f>
        <v>2023</v>
      </c>
      <c r="D354" s="52" t="s">
        <v>21</v>
      </c>
      <c r="E354" s="47" t="s">
        <v>325</v>
      </c>
      <c r="F354" s="47">
        <v>1</v>
      </c>
      <c r="G354" s="47" t="str">
        <f>_xlfn.XLOOKUP(E354,TbdeEPI[EPI],TbdeEPI[TIPO],"Produção",0)</f>
        <v>Produção</v>
      </c>
      <c r="H354" s="47" t="s">
        <v>108</v>
      </c>
      <c r="I354" s="47" t="s">
        <v>326</v>
      </c>
      <c r="J354" s="47"/>
      <c r="K354" s="47">
        <f>COUNTIF($I$2:I354,I354)</f>
        <v>1</v>
      </c>
      <c r="L354" s="47" t="str">
        <f>ControleProdução[[#This Row],[Recebido Por]]&amp;ControleProdução[[#This Row],[Qtd]]</f>
        <v>CRISTIANO1</v>
      </c>
    </row>
    <row r="355" spans="1:12" ht="20.100000000000001" customHeight="1" x14ac:dyDescent="0.25">
      <c r="A355" s="52">
        <v>45241</v>
      </c>
      <c r="B355" s="52" t="str">
        <f>UPPER(TEXT(ControleProdução[[#This Row],[Data]],"mmm"))</f>
        <v>NOV</v>
      </c>
      <c r="C355" s="47">
        <f>YEAR(ControleProdução[[#This Row],[Data]])</f>
        <v>2023</v>
      </c>
      <c r="D355" s="52" t="s">
        <v>21</v>
      </c>
      <c r="E355" s="47" t="s">
        <v>325</v>
      </c>
      <c r="F355" s="47">
        <v>1</v>
      </c>
      <c r="G355" s="47" t="str">
        <f>_xlfn.XLOOKUP(E355,TbdeEPI[EPI],TbdeEPI[TIPO],"Produção",0)</f>
        <v>Produção</v>
      </c>
      <c r="H355" s="47" t="s">
        <v>108</v>
      </c>
      <c r="I355" s="47" t="s">
        <v>300</v>
      </c>
      <c r="J355" s="47"/>
      <c r="K355" s="47">
        <f>COUNTIF($I$2:I355,I355)</f>
        <v>4</v>
      </c>
      <c r="L355" s="47" t="str">
        <f>ControleProdução[[#This Row],[Recebido Por]]&amp;ControleProdução[[#This Row],[Qtd]]</f>
        <v>JOSE ORLANDO4</v>
      </c>
    </row>
    <row r="356" spans="1:12" ht="20.100000000000001" customHeight="1" x14ac:dyDescent="0.25">
      <c r="A356" s="52">
        <v>45241</v>
      </c>
      <c r="B356" s="52" t="str">
        <f>UPPER(TEXT(ControleProdução[[#This Row],[Data]],"mmm"))</f>
        <v>NOV</v>
      </c>
      <c r="C356" s="47">
        <f>YEAR(ControleProdução[[#This Row],[Data]])</f>
        <v>2023</v>
      </c>
      <c r="D356" s="52" t="s">
        <v>21</v>
      </c>
      <c r="E356" s="47" t="s">
        <v>325</v>
      </c>
      <c r="F356" s="47">
        <v>1</v>
      </c>
      <c r="G356" s="47" t="str">
        <f>_xlfn.XLOOKUP(E356,TbdeEPI[EPI],TbdeEPI[TIPO],"Produção",0)</f>
        <v>Produção</v>
      </c>
      <c r="H356" s="47" t="s">
        <v>108</v>
      </c>
      <c r="I356" s="47" t="s">
        <v>317</v>
      </c>
      <c r="J356" s="47"/>
      <c r="K356" s="47">
        <f>COUNTIF($I$2:I356,I356)</f>
        <v>4</v>
      </c>
      <c r="L356" s="47" t="str">
        <f>ControleProdução[[#This Row],[Recebido Por]]&amp;ControleProdução[[#This Row],[Qtd]]</f>
        <v>EVERARDO4</v>
      </c>
    </row>
    <row r="357" spans="1:12" ht="20.100000000000001" customHeight="1" x14ac:dyDescent="0.25">
      <c r="A357" s="52">
        <v>45241</v>
      </c>
      <c r="B357" s="52" t="str">
        <f>UPPER(TEXT(ControleProdução[[#This Row],[Data]],"mmm"))</f>
        <v>NOV</v>
      </c>
      <c r="C357" s="47">
        <f>YEAR(ControleProdução[[#This Row],[Data]])</f>
        <v>2023</v>
      </c>
      <c r="D357" s="52" t="s">
        <v>21</v>
      </c>
      <c r="E357" s="47" t="s">
        <v>325</v>
      </c>
      <c r="F357" s="47">
        <v>1</v>
      </c>
      <c r="G357" s="47" t="str">
        <f>_xlfn.XLOOKUP(E357,TbdeEPI[EPI],TbdeEPI[TIPO],"Produção",0)</f>
        <v>Produção</v>
      </c>
      <c r="H357" s="47" t="s">
        <v>108</v>
      </c>
      <c r="I357" s="47" t="s">
        <v>157</v>
      </c>
      <c r="J357" s="47"/>
      <c r="K357" s="47">
        <f>COUNTIF($I$2:I357,I357)</f>
        <v>3</v>
      </c>
      <c r="L357" s="47" t="str">
        <f>ControleProdução[[#This Row],[Recebido Por]]&amp;ControleProdução[[#This Row],[Qtd]]</f>
        <v>MATHEUS LUCAS3</v>
      </c>
    </row>
    <row r="358" spans="1:12" ht="20.100000000000001" customHeight="1" x14ac:dyDescent="0.25">
      <c r="A358" s="52">
        <v>45241</v>
      </c>
      <c r="B358" s="52" t="str">
        <f>UPPER(TEXT(ControleProdução[[#This Row],[Data]],"mmm"))</f>
        <v>NOV</v>
      </c>
      <c r="C358" s="47">
        <f>YEAR(ControleProdução[[#This Row],[Data]])</f>
        <v>2023</v>
      </c>
      <c r="D358" s="52" t="s">
        <v>21</v>
      </c>
      <c r="E358" s="47" t="s">
        <v>325</v>
      </c>
      <c r="F358" s="47">
        <v>1</v>
      </c>
      <c r="G358" s="47" t="str">
        <f>_xlfn.XLOOKUP(E358,TbdeEPI[EPI],TbdeEPI[TIPO],"Produção",0)</f>
        <v>Produção</v>
      </c>
      <c r="H358" s="47" t="s">
        <v>108</v>
      </c>
      <c r="I358" s="47" t="s">
        <v>140</v>
      </c>
      <c r="J358" s="47"/>
      <c r="K358" s="47">
        <f>COUNTIF($I$2:I358,I358)</f>
        <v>12</v>
      </c>
      <c r="L358" s="47" t="str">
        <f>ControleProdução[[#This Row],[Recebido Por]]&amp;ControleProdução[[#This Row],[Qtd]]</f>
        <v>ARTHUR12</v>
      </c>
    </row>
    <row r="359" spans="1:12" ht="20.100000000000001" customHeight="1" x14ac:dyDescent="0.25">
      <c r="A359" s="52">
        <v>45241</v>
      </c>
      <c r="B359" s="52" t="str">
        <f>UPPER(TEXT(ControleProdução[[#This Row],[Data]],"mmm"))</f>
        <v>NOV</v>
      </c>
      <c r="C359" s="47">
        <f>YEAR(ControleProdução[[#This Row],[Data]])</f>
        <v>2023</v>
      </c>
      <c r="D359" s="52" t="s">
        <v>21</v>
      </c>
      <c r="E359" s="47" t="s">
        <v>325</v>
      </c>
      <c r="F359" s="47">
        <v>1</v>
      </c>
      <c r="G359" s="47" t="str">
        <f>_xlfn.XLOOKUP(E359,TbdeEPI[EPI],TbdeEPI[TIPO],"Produção",0)</f>
        <v>Produção</v>
      </c>
      <c r="H359" s="47" t="s">
        <v>108</v>
      </c>
      <c r="I359" s="47" t="s">
        <v>113</v>
      </c>
      <c r="J359" s="47"/>
      <c r="K359" s="47">
        <f>COUNTIF($I$2:I359,I359)</f>
        <v>13</v>
      </c>
      <c r="L359" s="47" t="str">
        <f>ControleProdução[[#This Row],[Recebido Por]]&amp;ControleProdução[[#This Row],[Qtd]]</f>
        <v>MOISES13</v>
      </c>
    </row>
    <row r="360" spans="1:12" ht="20.100000000000001" customHeight="1" x14ac:dyDescent="0.25">
      <c r="A360" s="52">
        <v>45243</v>
      </c>
      <c r="B360" s="52" t="str">
        <f>UPPER(TEXT(ControleProdução[[#This Row],[Data]],"mmm"))</f>
        <v>NOV</v>
      </c>
      <c r="C360" s="47">
        <f>YEAR(ControleProdução[[#This Row],[Data]])</f>
        <v>2023</v>
      </c>
      <c r="D360" s="52" t="s">
        <v>21</v>
      </c>
      <c r="E360" s="47" t="s">
        <v>322</v>
      </c>
      <c r="F360" s="47">
        <v>1</v>
      </c>
      <c r="G360" s="47" t="str">
        <f>_xlfn.XLOOKUP(E360,TbdeEPI[EPI],TbdeEPI[TIPO],"Produção",0)</f>
        <v>Produção</v>
      </c>
      <c r="H360" s="47" t="s">
        <v>108</v>
      </c>
      <c r="I360" s="47" t="s">
        <v>324</v>
      </c>
      <c r="J360" s="47"/>
      <c r="K360" s="47">
        <f>COUNTIF($I$2:I360,I360)</f>
        <v>2</v>
      </c>
      <c r="L360" s="47" t="str">
        <f>ControleProdução[[#This Row],[Recebido Por]]&amp;ControleProdução[[#This Row],[Qtd]]</f>
        <v>YARA2</v>
      </c>
    </row>
    <row r="361" spans="1:12" ht="20.100000000000001" customHeight="1" x14ac:dyDescent="0.25">
      <c r="A361" s="52">
        <v>45243</v>
      </c>
      <c r="B361" s="52" t="str">
        <f>UPPER(TEXT(ControleProdução[[#This Row],[Data]],"mmm"))</f>
        <v>NOV</v>
      </c>
      <c r="C361" s="47">
        <f>YEAR(ControleProdução[[#This Row],[Data]])</f>
        <v>2023</v>
      </c>
      <c r="D361" s="52" t="s">
        <v>21</v>
      </c>
      <c r="E361" s="47" t="s">
        <v>325</v>
      </c>
      <c r="F361" s="47">
        <v>1</v>
      </c>
      <c r="G361" s="47" t="str">
        <f>_xlfn.XLOOKUP(E361,TbdeEPI[EPI],TbdeEPI[TIPO],"Produção",0)</f>
        <v>Produção</v>
      </c>
      <c r="H361" s="47" t="s">
        <v>108</v>
      </c>
      <c r="I361" s="47" t="s">
        <v>139</v>
      </c>
      <c r="J361" s="47"/>
      <c r="K361" s="47">
        <f>COUNTIF($I$2:I361,I361)</f>
        <v>19</v>
      </c>
      <c r="L361" s="47" t="str">
        <f>ControleProdução[[#This Row],[Recebido Por]]&amp;ControleProdução[[#This Row],[Qtd]]</f>
        <v>JOÃO CARLOS19</v>
      </c>
    </row>
    <row r="362" spans="1:12" ht="20.100000000000001" customHeight="1" x14ac:dyDescent="0.25">
      <c r="A362" s="52">
        <v>45243</v>
      </c>
      <c r="B362" s="52" t="str">
        <f>UPPER(TEXT(ControleProdução[[#This Row],[Data]],"mmm"))</f>
        <v>NOV</v>
      </c>
      <c r="C362" s="47">
        <f>YEAR(ControleProdução[[#This Row],[Data]])</f>
        <v>2023</v>
      </c>
      <c r="D362" s="52" t="s">
        <v>21</v>
      </c>
      <c r="E362" s="47" t="s">
        <v>325</v>
      </c>
      <c r="F362" s="47">
        <v>1</v>
      </c>
      <c r="G362" s="47" t="str">
        <f>_xlfn.XLOOKUP(E362,TbdeEPI[EPI],TbdeEPI[TIPO],"Produção",0)</f>
        <v>Produção</v>
      </c>
      <c r="H362" s="47" t="s">
        <v>108</v>
      </c>
      <c r="I362" s="47" t="s">
        <v>153</v>
      </c>
      <c r="J362" s="47"/>
      <c r="K362" s="47">
        <f>COUNTIF($I$2:I362,I362)</f>
        <v>9</v>
      </c>
      <c r="L362" s="47" t="str">
        <f>ControleProdução[[#This Row],[Recebido Por]]&amp;ControleProdução[[#This Row],[Qtd]]</f>
        <v>CALEB9</v>
      </c>
    </row>
    <row r="363" spans="1:12" ht="20.100000000000001" customHeight="1" x14ac:dyDescent="0.25">
      <c r="A363" s="52">
        <v>45243</v>
      </c>
      <c r="B363" s="52" t="str">
        <f>UPPER(TEXT(ControleProdução[[#This Row],[Data]],"mmm"))</f>
        <v>NOV</v>
      </c>
      <c r="C363" s="47">
        <f>YEAR(ControleProdução[[#This Row],[Data]])</f>
        <v>2023</v>
      </c>
      <c r="D363" s="52" t="s">
        <v>21</v>
      </c>
      <c r="E363" s="47" t="s">
        <v>1</v>
      </c>
      <c r="F363" s="47">
        <v>2</v>
      </c>
      <c r="G363" s="47" t="str">
        <f>_xlfn.XLOOKUP(E363,TbdeEPI[EPI],TbdeEPI[TIPO],"Produção",0)</f>
        <v>Produção</v>
      </c>
      <c r="H363" s="47" t="s">
        <v>108</v>
      </c>
      <c r="I363" s="47" t="s">
        <v>110</v>
      </c>
      <c r="J363" s="47"/>
      <c r="K363" s="47">
        <f>COUNTIF($I$2:I363,I363)</f>
        <v>110</v>
      </c>
      <c r="L363" s="47" t="str">
        <f>ControleProdução[[#This Row],[Recebido Por]]&amp;ControleProdução[[#This Row],[Qtd]]</f>
        <v>FELIPE110</v>
      </c>
    </row>
    <row r="364" spans="1:12" ht="20.100000000000001" customHeight="1" x14ac:dyDescent="0.25">
      <c r="A364" s="52">
        <v>45243</v>
      </c>
      <c r="B364" s="52" t="str">
        <f>UPPER(TEXT(ControleProdução[[#This Row],[Data]],"mmm"))</f>
        <v>NOV</v>
      </c>
      <c r="C364" s="47">
        <f>YEAR(ControleProdução[[#This Row],[Data]])</f>
        <v>2023</v>
      </c>
      <c r="D364" s="52" t="s">
        <v>21</v>
      </c>
      <c r="E364" s="47" t="s">
        <v>74</v>
      </c>
      <c r="F364" s="47">
        <v>10</v>
      </c>
      <c r="G364" s="47" t="str">
        <f>_xlfn.XLOOKUP(E364,TbdeEPI[EPI],TbdeEPI[TIPO],"Produção",0)</f>
        <v>Produção</v>
      </c>
      <c r="H364" s="47" t="s">
        <v>108</v>
      </c>
      <c r="I364" s="47" t="s">
        <v>110</v>
      </c>
      <c r="J364" s="47"/>
      <c r="K364" s="47">
        <f>COUNTIF($I$2:I364,I364)</f>
        <v>111</v>
      </c>
      <c r="L364" s="47" t="str">
        <f>ControleProdução[[#This Row],[Recebido Por]]&amp;ControleProdução[[#This Row],[Qtd]]</f>
        <v>FELIPE111</v>
      </c>
    </row>
    <row r="365" spans="1:12" ht="20.100000000000001" customHeight="1" x14ac:dyDescent="0.25">
      <c r="A365" s="52">
        <v>45243</v>
      </c>
      <c r="B365" s="52" t="str">
        <f>UPPER(TEXT(ControleProdução[[#This Row],[Data]],"mmm"))</f>
        <v>NOV</v>
      </c>
      <c r="C365" s="47">
        <f>YEAR(ControleProdução[[#This Row],[Data]])</f>
        <v>2023</v>
      </c>
      <c r="D365" s="52" t="s">
        <v>21</v>
      </c>
      <c r="E365" s="47" t="s">
        <v>2</v>
      </c>
      <c r="F365" s="47">
        <v>1</v>
      </c>
      <c r="G365" s="47" t="str">
        <f>_xlfn.XLOOKUP(E365,TbdeEPI[EPI],TbdeEPI[TIPO],"Produção",0)</f>
        <v>Produção</v>
      </c>
      <c r="H365" s="47" t="s">
        <v>108</v>
      </c>
      <c r="I365" s="47" t="s">
        <v>110</v>
      </c>
      <c r="J365" s="47"/>
      <c r="K365" s="47">
        <f>COUNTIF($I$2:I365,I365)</f>
        <v>112</v>
      </c>
      <c r="L365" s="47" t="str">
        <f>ControleProdução[[#This Row],[Recebido Por]]&amp;ControleProdução[[#This Row],[Qtd]]</f>
        <v>FELIPE112</v>
      </c>
    </row>
    <row r="366" spans="1:12" ht="20.100000000000001" customHeight="1" x14ac:dyDescent="0.25">
      <c r="A366" s="52">
        <v>45243</v>
      </c>
      <c r="B366" s="52" t="str">
        <f>UPPER(TEXT(ControleProdução[[#This Row],[Data]],"mmm"))</f>
        <v>NOV</v>
      </c>
      <c r="C366" s="47">
        <f>YEAR(ControleProdução[[#This Row],[Data]])</f>
        <v>2023</v>
      </c>
      <c r="D366" s="52" t="s">
        <v>21</v>
      </c>
      <c r="E366" s="47" t="s">
        <v>78</v>
      </c>
      <c r="F366" s="47">
        <v>1</v>
      </c>
      <c r="G366" s="47" t="str">
        <f>_xlfn.XLOOKUP(E366,TbdeEPI[EPI],TbdeEPI[TIPO],"Produção",0)</f>
        <v>Produção</v>
      </c>
      <c r="H366" s="47" t="s">
        <v>108</v>
      </c>
      <c r="I366" s="47" t="s">
        <v>110</v>
      </c>
      <c r="J366" s="47"/>
      <c r="K366" s="47">
        <f>COUNTIF($I$2:I366,I366)</f>
        <v>113</v>
      </c>
      <c r="L366" s="47" t="str">
        <f>ControleProdução[[#This Row],[Recebido Por]]&amp;ControleProdução[[#This Row],[Qtd]]</f>
        <v>FELIPE113</v>
      </c>
    </row>
    <row r="367" spans="1:12" ht="20.100000000000001" customHeight="1" x14ac:dyDescent="0.25">
      <c r="A367" s="52">
        <v>45243</v>
      </c>
      <c r="B367" s="52" t="str">
        <f>UPPER(TEXT(ControleProdução[[#This Row],[Data]],"mmm"))</f>
        <v>NOV</v>
      </c>
      <c r="C367" s="47">
        <f>YEAR(ControleProdução[[#This Row],[Data]])</f>
        <v>2023</v>
      </c>
      <c r="D367" s="52" t="s">
        <v>21</v>
      </c>
      <c r="E367" s="47" t="s">
        <v>12</v>
      </c>
      <c r="F367" s="47">
        <v>1</v>
      </c>
      <c r="G367" s="47" t="str">
        <f>_xlfn.XLOOKUP(E367,TbdeEPI[EPI],TbdeEPI[TIPO],"Produção",0)</f>
        <v>Produção</v>
      </c>
      <c r="H367" s="47" t="s">
        <v>108</v>
      </c>
      <c r="I367" s="47" t="s">
        <v>110</v>
      </c>
      <c r="J367" s="47"/>
      <c r="K367" s="47">
        <f>COUNTIF($I$2:I367,I367)</f>
        <v>114</v>
      </c>
      <c r="L367" s="47" t="str">
        <f>ControleProdução[[#This Row],[Recebido Por]]&amp;ControleProdução[[#This Row],[Qtd]]</f>
        <v>FELIPE114</v>
      </c>
    </row>
    <row r="368" spans="1:12" ht="20.100000000000001" customHeight="1" x14ac:dyDescent="0.25">
      <c r="A368" s="52">
        <v>45243</v>
      </c>
      <c r="B368" s="52" t="str">
        <f>UPPER(TEXT(ControleProdução[[#This Row],[Data]],"mmm"))</f>
        <v>NOV</v>
      </c>
      <c r="C368" s="47">
        <f>YEAR(ControleProdução[[#This Row],[Data]])</f>
        <v>2023</v>
      </c>
      <c r="D368" s="52" t="s">
        <v>21</v>
      </c>
      <c r="E368" s="47" t="s">
        <v>85</v>
      </c>
      <c r="F368" s="47">
        <v>1</v>
      </c>
      <c r="G368" s="47" t="str">
        <f>_xlfn.XLOOKUP(E368,TbdeEPI[EPI],TbdeEPI[TIPO],"Produção",0)</f>
        <v>Produção</v>
      </c>
      <c r="H368" s="47" t="s">
        <v>108</v>
      </c>
      <c r="I368" s="47" t="s">
        <v>110</v>
      </c>
      <c r="J368" s="47"/>
      <c r="K368" s="47">
        <f>COUNTIF($I$2:I368,I368)</f>
        <v>115</v>
      </c>
      <c r="L368" s="47" t="str">
        <f>ControleProdução[[#This Row],[Recebido Por]]&amp;ControleProdução[[#This Row],[Qtd]]</f>
        <v>FELIPE115</v>
      </c>
    </row>
    <row r="369" spans="1:12" ht="20.100000000000001" customHeight="1" x14ac:dyDescent="0.25">
      <c r="A369" s="52">
        <v>45243</v>
      </c>
      <c r="B369" s="52" t="str">
        <f>UPPER(TEXT(ControleProdução[[#This Row],[Data]],"mmm"))</f>
        <v>NOV</v>
      </c>
      <c r="C369" s="47">
        <f>YEAR(ControleProdução[[#This Row],[Data]])</f>
        <v>2023</v>
      </c>
      <c r="D369" s="52" t="s">
        <v>21</v>
      </c>
      <c r="E369" s="47" t="s">
        <v>79</v>
      </c>
      <c r="F369" s="47">
        <v>1</v>
      </c>
      <c r="G369" s="47" t="str">
        <f>_xlfn.XLOOKUP(E369,TbdeEPI[EPI],TbdeEPI[TIPO],"Produção",0)</f>
        <v>Produção</v>
      </c>
      <c r="H369" s="47" t="s">
        <v>108</v>
      </c>
      <c r="I369" s="47" t="s">
        <v>110</v>
      </c>
      <c r="J369" s="47"/>
      <c r="K369" s="47">
        <f>COUNTIF($I$2:I369,I369)</f>
        <v>116</v>
      </c>
      <c r="L369" s="47" t="str">
        <f>ControleProdução[[#This Row],[Recebido Por]]&amp;ControleProdução[[#This Row],[Qtd]]</f>
        <v>FELIPE116</v>
      </c>
    </row>
    <row r="370" spans="1:12" ht="20.100000000000001" customHeight="1" x14ac:dyDescent="0.25">
      <c r="A370" s="52">
        <v>45243</v>
      </c>
      <c r="B370" s="52" t="str">
        <f>UPPER(TEXT(ControleProdução[[#This Row],[Data]],"mmm"))</f>
        <v>NOV</v>
      </c>
      <c r="C370" s="47">
        <f>YEAR(ControleProdução[[#This Row],[Data]])</f>
        <v>2023</v>
      </c>
      <c r="D370" s="52" t="s">
        <v>21</v>
      </c>
      <c r="E370" s="47" t="s">
        <v>75</v>
      </c>
      <c r="F370" s="47">
        <v>4</v>
      </c>
      <c r="G370" s="47" t="str">
        <f>_xlfn.XLOOKUP(E370,TbdeEPI[EPI],TbdeEPI[TIPO],"Produção",0)</f>
        <v>Produção</v>
      </c>
      <c r="H370" s="47" t="s">
        <v>108</v>
      </c>
      <c r="I370" s="47" t="s">
        <v>171</v>
      </c>
      <c r="J370" s="47"/>
      <c r="K370" s="47">
        <f>COUNTIF($I$2:I370,I370)</f>
        <v>5</v>
      </c>
      <c r="L370" s="47" t="str">
        <f>ControleProdução[[#This Row],[Recebido Por]]&amp;ControleProdução[[#This Row],[Qtd]]</f>
        <v>KEVIN5</v>
      </c>
    </row>
    <row r="371" spans="1:12" ht="20.100000000000001" customHeight="1" x14ac:dyDescent="0.25">
      <c r="A371" s="52">
        <v>45243</v>
      </c>
      <c r="B371" s="52" t="str">
        <f>UPPER(TEXT(ControleProdução[[#This Row],[Data]],"mmm"))</f>
        <v>NOV</v>
      </c>
      <c r="C371" s="47">
        <f>YEAR(ControleProdução[[#This Row],[Data]])</f>
        <v>2023</v>
      </c>
      <c r="D371" s="52" t="s">
        <v>21</v>
      </c>
      <c r="E371" s="47" t="s">
        <v>169</v>
      </c>
      <c r="F371" s="47">
        <v>4</v>
      </c>
      <c r="G371" s="47" t="str">
        <f>_xlfn.XLOOKUP(E371,TbdeEPI[EPI],TbdeEPI[TIPO],"Produção",0)</f>
        <v>Produção</v>
      </c>
      <c r="H371" s="47" t="s">
        <v>108</v>
      </c>
      <c r="I371" s="47" t="s">
        <v>139</v>
      </c>
      <c r="J371" s="47"/>
      <c r="K371" s="47">
        <f>COUNTIF($I$2:I371,I371)</f>
        <v>20</v>
      </c>
      <c r="L371" s="47" t="str">
        <f>ControleProdução[[#This Row],[Recebido Por]]&amp;ControleProdução[[#This Row],[Qtd]]</f>
        <v>JOÃO CARLOS20</v>
      </c>
    </row>
    <row r="372" spans="1:12" ht="20.100000000000001" customHeight="1" x14ac:dyDescent="0.25">
      <c r="A372" s="52">
        <v>45243</v>
      </c>
      <c r="B372" s="52" t="str">
        <f>UPPER(TEXT(ControleProdução[[#This Row],[Data]],"mmm"))</f>
        <v>NOV</v>
      </c>
      <c r="C372" s="47">
        <f>YEAR(ControleProdução[[#This Row],[Data]])</f>
        <v>2023</v>
      </c>
      <c r="D372" s="52" t="s">
        <v>21</v>
      </c>
      <c r="E372" s="47" t="s">
        <v>325</v>
      </c>
      <c r="F372" s="47">
        <v>1</v>
      </c>
      <c r="G372" s="47" t="str">
        <f>_xlfn.XLOOKUP(E372,TbdeEPI[EPI],TbdeEPI[TIPO],"Produção",0)</f>
        <v>Produção</v>
      </c>
      <c r="H372" s="47" t="s">
        <v>108</v>
      </c>
      <c r="I372" s="47" t="s">
        <v>156</v>
      </c>
      <c r="J372" s="47"/>
      <c r="K372" s="47">
        <f>COUNTIF($I$2:I372,I372)</f>
        <v>15</v>
      </c>
      <c r="L372" s="47" t="str">
        <f>ControleProdução[[#This Row],[Recebido Por]]&amp;ControleProdução[[#This Row],[Qtd]]</f>
        <v>ALAIM15</v>
      </c>
    </row>
    <row r="373" spans="1:12" ht="20.100000000000001" customHeight="1" x14ac:dyDescent="0.25">
      <c r="A373" s="52">
        <v>45243</v>
      </c>
      <c r="B373" s="52" t="str">
        <f>UPPER(TEXT(ControleProdução[[#This Row],[Data]],"mmm"))</f>
        <v>NOV</v>
      </c>
      <c r="C373" s="47">
        <f>YEAR(ControleProdução[[#This Row],[Data]])</f>
        <v>2023</v>
      </c>
      <c r="D373" s="52" t="s">
        <v>21</v>
      </c>
      <c r="E373" s="47" t="s">
        <v>325</v>
      </c>
      <c r="F373" s="47">
        <v>1</v>
      </c>
      <c r="G373" s="47" t="str">
        <f>_xlfn.XLOOKUP(E373,TbdeEPI[EPI],TbdeEPI[TIPO],"Produção",0)</f>
        <v>Produção</v>
      </c>
      <c r="H373" s="47" t="s">
        <v>108</v>
      </c>
      <c r="I373" s="47" t="s">
        <v>321</v>
      </c>
      <c r="J373" s="47"/>
      <c r="K373" s="47">
        <f>COUNTIF($I$2:I373,I373)</f>
        <v>2</v>
      </c>
      <c r="L373" s="47" t="str">
        <f>ControleProdução[[#This Row],[Recebido Por]]&amp;ControleProdução[[#This Row],[Qtd]]</f>
        <v>FLAVIO2</v>
      </c>
    </row>
    <row r="374" spans="1:12" ht="20.100000000000001" customHeight="1" x14ac:dyDescent="0.25">
      <c r="A374" s="52">
        <v>45243</v>
      </c>
      <c r="B374" s="52" t="str">
        <f>UPPER(TEXT(ControleProdução[[#This Row],[Data]],"mmm"))</f>
        <v>NOV</v>
      </c>
      <c r="C374" s="47">
        <f>YEAR(ControleProdução[[#This Row],[Data]])</f>
        <v>2023</v>
      </c>
      <c r="D374" s="52" t="s">
        <v>21</v>
      </c>
      <c r="E374" s="47" t="s">
        <v>325</v>
      </c>
      <c r="F374" s="47">
        <v>1</v>
      </c>
      <c r="G374" s="47" t="str">
        <f>_xlfn.XLOOKUP(E374,TbdeEPI[EPI],TbdeEPI[TIPO],"Produção",0)</f>
        <v>Produção</v>
      </c>
      <c r="H374" s="47" t="s">
        <v>108</v>
      </c>
      <c r="I374" s="47" t="s">
        <v>116</v>
      </c>
      <c r="J374" s="47"/>
      <c r="K374" s="47">
        <f>COUNTIF($I$2:I374,I374)</f>
        <v>6</v>
      </c>
      <c r="L374" s="47" t="str">
        <f>ControleProdução[[#This Row],[Recebido Por]]&amp;ControleProdução[[#This Row],[Qtd]]</f>
        <v>ALDENOR6</v>
      </c>
    </row>
    <row r="375" spans="1:12" ht="20.100000000000001" customHeight="1" x14ac:dyDescent="0.25">
      <c r="A375" s="52">
        <v>45243</v>
      </c>
      <c r="B375" s="52" t="str">
        <f>UPPER(TEXT(ControleProdução[[#This Row],[Data]],"mmm"))</f>
        <v>NOV</v>
      </c>
      <c r="C375" s="47">
        <f>YEAR(ControleProdução[[#This Row],[Data]])</f>
        <v>2023</v>
      </c>
      <c r="D375" s="52" t="s">
        <v>21</v>
      </c>
      <c r="E375" s="47" t="s">
        <v>325</v>
      </c>
      <c r="F375" s="47">
        <v>1</v>
      </c>
      <c r="G375" s="47" t="str">
        <f>_xlfn.XLOOKUP(E375,TbdeEPI[EPI],TbdeEPI[TIPO],"Produção",0)</f>
        <v>Produção</v>
      </c>
      <c r="H375" s="47" t="s">
        <v>108</v>
      </c>
      <c r="I375" s="47" t="s">
        <v>273</v>
      </c>
      <c r="J375" s="47"/>
      <c r="K375" s="47">
        <f>COUNTIF($I$2:I375,I375)</f>
        <v>1</v>
      </c>
      <c r="L375" s="47" t="str">
        <f>ControleProdução[[#This Row],[Recebido Por]]&amp;ControleProdução[[#This Row],[Qtd]]</f>
        <v>LEONARDO1</v>
      </c>
    </row>
    <row r="376" spans="1:12" ht="20.100000000000001" customHeight="1" x14ac:dyDescent="0.25">
      <c r="A376" s="52">
        <v>45243</v>
      </c>
      <c r="B376" s="52" t="str">
        <f>UPPER(TEXT(ControleProdução[[#This Row],[Data]],"mmm"))</f>
        <v>NOV</v>
      </c>
      <c r="C376" s="47">
        <f>YEAR(ControleProdução[[#This Row],[Data]])</f>
        <v>2023</v>
      </c>
      <c r="D376" s="52" t="s">
        <v>21</v>
      </c>
      <c r="E376" s="47" t="s">
        <v>47</v>
      </c>
      <c r="F376" s="47">
        <v>2</v>
      </c>
      <c r="G376" s="47" t="str">
        <f>_xlfn.XLOOKUP(E376,TbdeEPI[EPI],TbdeEPI[TIPO],"Produção",0)</f>
        <v>Produção</v>
      </c>
      <c r="H376" s="47" t="s">
        <v>108</v>
      </c>
      <c r="I376" s="47" t="s">
        <v>107</v>
      </c>
      <c r="J376" s="47"/>
      <c r="K376" s="47">
        <f>COUNTIF($I$2:I376,I376)</f>
        <v>28</v>
      </c>
      <c r="L376" s="47" t="str">
        <f>ControleProdução[[#This Row],[Recebido Por]]&amp;ControleProdução[[#This Row],[Qtd]]</f>
        <v>ALAN28</v>
      </c>
    </row>
    <row r="377" spans="1:12" ht="20.100000000000001" customHeight="1" x14ac:dyDescent="0.25">
      <c r="A377" s="52">
        <v>45243</v>
      </c>
      <c r="B377" s="52" t="str">
        <f>UPPER(TEXT(ControleProdução[[#This Row],[Data]],"mmm"))</f>
        <v>NOV</v>
      </c>
      <c r="C377" s="47">
        <f>YEAR(ControleProdução[[#This Row],[Data]])</f>
        <v>2023</v>
      </c>
      <c r="D377" s="52" t="s">
        <v>21</v>
      </c>
      <c r="E377" s="47" t="s">
        <v>352</v>
      </c>
      <c r="F377" s="47">
        <v>1</v>
      </c>
      <c r="G377" s="47" t="str">
        <f>_xlfn.XLOOKUP(E377,TbdeEPI[EPI],TbdeEPI[TIPO],"Produção",0)</f>
        <v>Produção</v>
      </c>
      <c r="H377" s="47" t="s">
        <v>108</v>
      </c>
      <c r="I377" s="47" t="s">
        <v>110</v>
      </c>
      <c r="J377" s="47"/>
      <c r="K377" s="47">
        <f>COUNTIF($I$2:I377,I377)</f>
        <v>117</v>
      </c>
      <c r="L377" s="47" t="str">
        <f>ControleProdução[[#This Row],[Recebido Por]]&amp;ControleProdução[[#This Row],[Qtd]]</f>
        <v>FELIPE117</v>
      </c>
    </row>
    <row r="378" spans="1:12" ht="20.100000000000001" customHeight="1" x14ac:dyDescent="0.25">
      <c r="A378" s="52">
        <v>45243</v>
      </c>
      <c r="B378" s="52" t="str">
        <f>UPPER(TEXT(ControleProdução[[#This Row],[Data]],"mmm"))</f>
        <v>NOV</v>
      </c>
      <c r="C378" s="47">
        <f>YEAR(ControleProdução[[#This Row],[Data]])</f>
        <v>2023</v>
      </c>
      <c r="D378" s="52" t="s">
        <v>21</v>
      </c>
      <c r="E378" s="47" t="s">
        <v>14</v>
      </c>
      <c r="F378" s="47">
        <v>1</v>
      </c>
      <c r="G378" s="47" t="str">
        <f>_xlfn.XLOOKUP(E378,TbdeEPI[EPI],TbdeEPI[TIPO],"Produção",0)</f>
        <v>Produção</v>
      </c>
      <c r="H378" s="47" t="s">
        <v>108</v>
      </c>
      <c r="I378" s="47" t="s">
        <v>110</v>
      </c>
      <c r="J378" s="47"/>
      <c r="K378" s="47">
        <f>COUNTIF($I$2:I378,I378)</f>
        <v>118</v>
      </c>
      <c r="L378" s="47" t="str">
        <f>ControleProdução[[#This Row],[Recebido Por]]&amp;ControleProdução[[#This Row],[Qtd]]</f>
        <v>FELIPE118</v>
      </c>
    </row>
    <row r="379" spans="1:12" ht="20.100000000000001" customHeight="1" x14ac:dyDescent="0.25">
      <c r="A379" s="52">
        <v>45244</v>
      </c>
      <c r="B379" s="52" t="str">
        <f>UPPER(TEXT(ControleProdução[[#This Row],[Data]],"mmm"))</f>
        <v>NOV</v>
      </c>
      <c r="C379" s="47">
        <f>YEAR(ControleProdução[[#This Row],[Data]])</f>
        <v>2023</v>
      </c>
      <c r="D379" s="52" t="s">
        <v>21</v>
      </c>
      <c r="E379" s="47" t="s">
        <v>319</v>
      </c>
      <c r="F379" s="47">
        <v>1</v>
      </c>
      <c r="G379" s="47" t="str">
        <f>_xlfn.XLOOKUP(E379,TbdeEPI[EPI],TbdeEPI[TIPO],"Produção",0)</f>
        <v>EPI</v>
      </c>
      <c r="H379" s="47" t="s">
        <v>108</v>
      </c>
      <c r="I379" s="47" t="s">
        <v>171</v>
      </c>
      <c r="J379" s="47"/>
      <c r="K379" s="47">
        <f>COUNTIF($I$2:I379,I379)</f>
        <v>6</v>
      </c>
      <c r="L379" s="47" t="str">
        <f>ControleProdução[[#This Row],[Recebido Por]]&amp;ControleProdução[[#This Row],[Qtd]]</f>
        <v>KEVIN6</v>
      </c>
    </row>
    <row r="380" spans="1:12" ht="20.100000000000001" customHeight="1" x14ac:dyDescent="0.25">
      <c r="A380" s="52">
        <v>45244</v>
      </c>
      <c r="B380" s="52" t="str">
        <f>UPPER(TEXT(ControleProdução[[#This Row],[Data]],"mmm"))</f>
        <v>NOV</v>
      </c>
      <c r="C380" s="47">
        <f>YEAR(ControleProdução[[#This Row],[Data]])</f>
        <v>2023</v>
      </c>
      <c r="D380" s="52" t="s">
        <v>21</v>
      </c>
      <c r="E380" s="47" t="s">
        <v>319</v>
      </c>
      <c r="F380" s="47">
        <v>1</v>
      </c>
      <c r="G380" s="47" t="str">
        <f>_xlfn.XLOOKUP(E380,TbdeEPI[EPI],TbdeEPI[TIPO],"Produção",0)</f>
        <v>EPI</v>
      </c>
      <c r="H380" s="47" t="s">
        <v>108</v>
      </c>
      <c r="I380" s="47" t="s">
        <v>134</v>
      </c>
      <c r="J380" s="47"/>
      <c r="K380" s="47">
        <f>COUNTIF($I$2:I380,I380)</f>
        <v>14</v>
      </c>
      <c r="L380" s="47" t="str">
        <f>ControleProdução[[#This Row],[Recebido Por]]&amp;ControleProdução[[#This Row],[Qtd]]</f>
        <v>MANUA14</v>
      </c>
    </row>
    <row r="381" spans="1:12" ht="20.100000000000001" customHeight="1" x14ac:dyDescent="0.25">
      <c r="A381" s="52">
        <v>45244</v>
      </c>
      <c r="B381" s="52" t="str">
        <f>UPPER(TEXT(ControleProdução[[#This Row],[Data]],"mmm"))</f>
        <v>NOV</v>
      </c>
      <c r="C381" s="47">
        <f>YEAR(ControleProdução[[#This Row],[Data]])</f>
        <v>2023</v>
      </c>
      <c r="D381" s="52" t="s">
        <v>21</v>
      </c>
      <c r="E381" s="47" t="s">
        <v>330</v>
      </c>
      <c r="F381" s="47">
        <v>1</v>
      </c>
      <c r="G381" s="47" t="str">
        <f>_xlfn.XLOOKUP(E381,TbdeEPI[EPI],TbdeEPI[TIPO],"Produção",0)</f>
        <v>EPI</v>
      </c>
      <c r="H381" s="47" t="s">
        <v>108</v>
      </c>
      <c r="I381" s="47" t="s">
        <v>241</v>
      </c>
      <c r="J381" s="47"/>
      <c r="K381" s="47">
        <f>COUNTIF($I$2:I381,I381)</f>
        <v>1</v>
      </c>
      <c r="L381" s="47" t="str">
        <f>ControleProdução[[#This Row],[Recebido Por]]&amp;ControleProdução[[#This Row],[Qtd]]</f>
        <v>ANTONIO1</v>
      </c>
    </row>
    <row r="382" spans="1:12" ht="20.100000000000001" customHeight="1" x14ac:dyDescent="0.25">
      <c r="A382" s="52">
        <v>45244</v>
      </c>
      <c r="B382" s="52" t="str">
        <f>UPPER(TEXT(ControleProdução[[#This Row],[Data]],"mmm"))</f>
        <v>NOV</v>
      </c>
      <c r="C382" s="47">
        <f>YEAR(ControleProdução[[#This Row],[Data]])</f>
        <v>2023</v>
      </c>
      <c r="D382" s="52" t="s">
        <v>21</v>
      </c>
      <c r="E382" s="47" t="s">
        <v>30</v>
      </c>
      <c r="F382" s="47">
        <v>1</v>
      </c>
      <c r="G382" s="47" t="str">
        <f>_xlfn.XLOOKUP(E382,TbdeEPI[EPI],TbdeEPI[TIPO],"Produção",0)</f>
        <v>Produção</v>
      </c>
      <c r="H382" s="47" t="s">
        <v>108</v>
      </c>
      <c r="I382" s="47" t="s">
        <v>146</v>
      </c>
      <c r="J382" s="47"/>
      <c r="K382" s="47">
        <f>COUNTIF($I$2:I382,I382)</f>
        <v>8</v>
      </c>
      <c r="L382" s="47" t="str">
        <f>ControleProdução[[#This Row],[Recebido Por]]&amp;ControleProdução[[#This Row],[Qtd]]</f>
        <v>DANIELA8</v>
      </c>
    </row>
    <row r="383" spans="1:12" ht="20.100000000000001" customHeight="1" x14ac:dyDescent="0.25">
      <c r="A383" s="52">
        <v>45244</v>
      </c>
      <c r="B383" s="52" t="str">
        <f>UPPER(TEXT(ControleProdução[[#This Row],[Data]],"mmm"))</f>
        <v>NOV</v>
      </c>
      <c r="C383" s="47">
        <f>YEAR(ControleProdução[[#This Row],[Data]])</f>
        <v>2023</v>
      </c>
      <c r="D383" s="52" t="s">
        <v>21</v>
      </c>
      <c r="E383" s="47" t="s">
        <v>27</v>
      </c>
      <c r="F383" s="47">
        <v>1</v>
      </c>
      <c r="G383" s="47" t="str">
        <f>_xlfn.XLOOKUP(E383,TbdeEPI[EPI],TbdeEPI[TIPO],"Produção",0)</f>
        <v>Produção</v>
      </c>
      <c r="H383" s="47" t="s">
        <v>108</v>
      </c>
      <c r="I383" s="47" t="s">
        <v>250</v>
      </c>
      <c r="J383" s="47"/>
      <c r="K383" s="47">
        <f>COUNTIF($I$2:I383,I383)</f>
        <v>1</v>
      </c>
      <c r="L383" s="47" t="str">
        <f>ControleProdução[[#This Row],[Recebido Por]]&amp;ControleProdução[[#This Row],[Qtd]]</f>
        <v>JOAO1</v>
      </c>
    </row>
    <row r="384" spans="1:12" ht="20.100000000000001" customHeight="1" x14ac:dyDescent="0.25">
      <c r="A384" s="52">
        <v>45244</v>
      </c>
      <c r="B384" s="52" t="str">
        <f>UPPER(TEXT(ControleProdução[[#This Row],[Data]],"mmm"))</f>
        <v>NOV</v>
      </c>
      <c r="C384" s="47">
        <f>YEAR(ControleProdução[[#This Row],[Data]])</f>
        <v>2023</v>
      </c>
      <c r="D384" s="52" t="s">
        <v>21</v>
      </c>
      <c r="E384" s="47" t="s">
        <v>75</v>
      </c>
      <c r="F384" s="47">
        <v>1</v>
      </c>
      <c r="G384" s="47" t="str">
        <f>_xlfn.XLOOKUP(E384,TbdeEPI[EPI],TbdeEPI[TIPO],"Produção",0)</f>
        <v>Produção</v>
      </c>
      <c r="H384" s="47" t="s">
        <v>108</v>
      </c>
      <c r="I384" s="47" t="s">
        <v>152</v>
      </c>
      <c r="J384" s="47"/>
      <c r="K384" s="47">
        <f>COUNTIF($I$2:I384,I384)</f>
        <v>6</v>
      </c>
      <c r="L384" s="47" t="str">
        <f>ControleProdução[[#This Row],[Recebido Por]]&amp;ControleProdução[[#This Row],[Qtd]]</f>
        <v>ROBERTO6</v>
      </c>
    </row>
    <row r="385" spans="1:12" ht="20.100000000000001" customHeight="1" x14ac:dyDescent="0.25">
      <c r="A385" s="52">
        <v>45244</v>
      </c>
      <c r="B385" s="52" t="str">
        <f>UPPER(TEXT(ControleProdução[[#This Row],[Data]],"mmm"))</f>
        <v>NOV</v>
      </c>
      <c r="C385" s="47">
        <f>YEAR(ControleProdução[[#This Row],[Data]])</f>
        <v>2023</v>
      </c>
      <c r="D385" s="52" t="s">
        <v>21</v>
      </c>
      <c r="E385" s="47" t="s">
        <v>1</v>
      </c>
      <c r="F385" s="47">
        <v>1</v>
      </c>
      <c r="G385" s="47" t="str">
        <f>_xlfn.XLOOKUP(E385,TbdeEPI[EPI],TbdeEPI[TIPO],"Produção",0)</f>
        <v>Produção</v>
      </c>
      <c r="H385" s="47" t="s">
        <v>108</v>
      </c>
      <c r="I385" s="47" t="s">
        <v>110</v>
      </c>
      <c r="J385" s="47"/>
      <c r="K385" s="47">
        <f>COUNTIF($I$2:I385,I385)</f>
        <v>119</v>
      </c>
      <c r="L385" s="47" t="str">
        <f>ControleProdução[[#This Row],[Recebido Por]]&amp;ControleProdução[[#This Row],[Qtd]]</f>
        <v>FELIPE119</v>
      </c>
    </row>
    <row r="386" spans="1:12" ht="20.100000000000001" customHeight="1" x14ac:dyDescent="0.25">
      <c r="A386" s="52">
        <v>45244</v>
      </c>
      <c r="B386" s="52" t="str">
        <f>UPPER(TEXT(ControleProdução[[#This Row],[Data]],"mmm"))</f>
        <v>NOV</v>
      </c>
      <c r="C386" s="47">
        <f>YEAR(ControleProdução[[#This Row],[Data]])</f>
        <v>2023</v>
      </c>
      <c r="D386" s="52" t="s">
        <v>21</v>
      </c>
      <c r="E386" s="47" t="s">
        <v>0</v>
      </c>
      <c r="F386" s="47">
        <v>1</v>
      </c>
      <c r="G386" s="47" t="str">
        <f>_xlfn.XLOOKUP(E386,TbdeEPI[EPI],TbdeEPI[TIPO],"Produção",0)</f>
        <v>Produção</v>
      </c>
      <c r="H386" s="47" t="s">
        <v>108</v>
      </c>
      <c r="I386" s="47" t="s">
        <v>110</v>
      </c>
      <c r="J386" s="47"/>
      <c r="K386" s="47">
        <f>COUNTIF($I$2:I386,I386)</f>
        <v>120</v>
      </c>
      <c r="L386" s="47" t="str">
        <f>ControleProdução[[#This Row],[Recebido Por]]&amp;ControleProdução[[#This Row],[Qtd]]</f>
        <v>FELIPE120</v>
      </c>
    </row>
    <row r="387" spans="1:12" ht="20.100000000000001" customHeight="1" x14ac:dyDescent="0.25">
      <c r="A387" s="52">
        <v>45244</v>
      </c>
      <c r="B387" s="52" t="str">
        <f>UPPER(TEXT(ControleProdução[[#This Row],[Data]],"mmm"))</f>
        <v>NOV</v>
      </c>
      <c r="C387" s="47">
        <f>YEAR(ControleProdução[[#This Row],[Data]])</f>
        <v>2023</v>
      </c>
      <c r="D387" s="52" t="s">
        <v>21</v>
      </c>
      <c r="E387" s="47" t="s">
        <v>319</v>
      </c>
      <c r="F387" s="47">
        <v>1</v>
      </c>
      <c r="G387" s="47" t="str">
        <f>_xlfn.XLOOKUP(E387,TbdeEPI[EPI],TbdeEPI[TIPO],"Produção",0)</f>
        <v>EPI</v>
      </c>
      <c r="H387" s="47" t="s">
        <v>108</v>
      </c>
      <c r="I387" s="47" t="s">
        <v>145</v>
      </c>
      <c r="J387" s="47"/>
      <c r="K387" s="47">
        <f>COUNTIF($I$2:I387,I387)</f>
        <v>6</v>
      </c>
      <c r="L387" s="47" t="str">
        <f>ControleProdução[[#This Row],[Recebido Por]]&amp;ControleProdução[[#This Row],[Qtd]]</f>
        <v>ELOISA6</v>
      </c>
    </row>
    <row r="388" spans="1:12" ht="20.100000000000001" customHeight="1" x14ac:dyDescent="0.25">
      <c r="A388" s="52">
        <v>45244</v>
      </c>
      <c r="B388" s="52" t="str">
        <f>UPPER(TEXT(ControleProdução[[#This Row],[Data]],"mmm"))</f>
        <v>NOV</v>
      </c>
      <c r="C388" s="47">
        <f>YEAR(ControleProdução[[#This Row],[Data]])</f>
        <v>2023</v>
      </c>
      <c r="D388" s="52" t="s">
        <v>21</v>
      </c>
      <c r="E388" s="47" t="s">
        <v>387</v>
      </c>
      <c r="F388" s="47">
        <v>1</v>
      </c>
      <c r="G388" s="47" t="str">
        <f>_xlfn.XLOOKUP(E388,TbdeEPI[EPI],TbdeEPI[TIPO],"Produção",0)</f>
        <v>Produção</v>
      </c>
      <c r="H388" s="47" t="s">
        <v>108</v>
      </c>
      <c r="I388" s="47" t="s">
        <v>317</v>
      </c>
      <c r="J388" s="47"/>
      <c r="K388" s="47">
        <f>COUNTIF($I$2:I388,I388)</f>
        <v>5</v>
      </c>
      <c r="L388" s="47" t="str">
        <f>ControleProdução[[#This Row],[Recebido Por]]&amp;ControleProdução[[#This Row],[Qtd]]</f>
        <v>EVERARDO5</v>
      </c>
    </row>
    <row r="389" spans="1:12" ht="20.100000000000001" customHeight="1" x14ac:dyDescent="0.25">
      <c r="A389" s="52">
        <v>45244</v>
      </c>
      <c r="B389" s="52" t="str">
        <f>UPPER(TEXT(ControleProdução[[#This Row],[Data]],"mmm"))</f>
        <v>NOV</v>
      </c>
      <c r="C389" s="47">
        <f>YEAR(ControleProdução[[#This Row],[Data]])</f>
        <v>2023</v>
      </c>
      <c r="D389" s="52" t="s">
        <v>21</v>
      </c>
      <c r="E389" s="47" t="s">
        <v>9</v>
      </c>
      <c r="F389" s="47">
        <v>1</v>
      </c>
      <c r="G389" s="47" t="str">
        <f>_xlfn.XLOOKUP(E389,TbdeEPI[EPI],TbdeEPI[TIPO],"Produção",0)</f>
        <v>EPI</v>
      </c>
      <c r="H389" s="47" t="s">
        <v>108</v>
      </c>
      <c r="I389" s="47" t="s">
        <v>147</v>
      </c>
      <c r="J389" s="47"/>
      <c r="K389" s="47">
        <f>COUNTIF($I$2:I389,I389)</f>
        <v>5</v>
      </c>
      <c r="L389" s="47" t="str">
        <f>ControleProdução[[#This Row],[Recebido Por]]&amp;ControleProdução[[#This Row],[Qtd]]</f>
        <v>JOAO PEDRO5</v>
      </c>
    </row>
    <row r="390" spans="1:12" ht="20.100000000000001" customHeight="1" x14ac:dyDescent="0.25">
      <c r="A390" s="52">
        <v>45244</v>
      </c>
      <c r="B390" s="52" t="str">
        <f>UPPER(TEXT(ControleProdução[[#This Row],[Data]],"mmm"))</f>
        <v>NOV</v>
      </c>
      <c r="C390" s="47">
        <f>YEAR(ControleProdução[[#This Row],[Data]])</f>
        <v>2023</v>
      </c>
      <c r="D390" s="52" t="s">
        <v>21</v>
      </c>
      <c r="E390" s="47" t="s">
        <v>9</v>
      </c>
      <c r="F390" s="47">
        <v>1</v>
      </c>
      <c r="G390" s="47" t="str">
        <f>_xlfn.XLOOKUP(E390,TbdeEPI[EPI],TbdeEPI[TIPO],"Produção",0)</f>
        <v>EPI</v>
      </c>
      <c r="H390" s="47" t="s">
        <v>108</v>
      </c>
      <c r="I390" s="47" t="s">
        <v>170</v>
      </c>
      <c r="J390" s="47"/>
      <c r="K390" s="47">
        <f>COUNTIF($I$2:I390,I390)</f>
        <v>17</v>
      </c>
      <c r="L390" s="47" t="str">
        <f>ControleProdução[[#This Row],[Recebido Por]]&amp;ControleProdução[[#This Row],[Qtd]]</f>
        <v>ALEXANDRE17</v>
      </c>
    </row>
    <row r="391" spans="1:12" ht="20.100000000000001" customHeight="1" x14ac:dyDescent="0.25">
      <c r="A391" s="52">
        <v>45244</v>
      </c>
      <c r="B391" s="52" t="str">
        <f>UPPER(TEXT(ControleProdução[[#This Row],[Data]],"mmm"))</f>
        <v>NOV</v>
      </c>
      <c r="C391" s="47">
        <f>YEAR(ControleProdução[[#This Row],[Data]])</f>
        <v>2023</v>
      </c>
      <c r="D391" s="52" t="s">
        <v>21</v>
      </c>
      <c r="E391" s="47" t="s">
        <v>95</v>
      </c>
      <c r="F391" s="47">
        <v>6</v>
      </c>
      <c r="G391" s="47" t="str">
        <f>_xlfn.XLOOKUP(E391,TbdeEPI[EPI],TbdeEPI[TIPO],"Produção",0)</f>
        <v>Produção</v>
      </c>
      <c r="H391" s="47" t="s">
        <v>108</v>
      </c>
      <c r="I391" s="47" t="s">
        <v>107</v>
      </c>
      <c r="J391" s="47"/>
      <c r="K391" s="47">
        <f>COUNTIF($I$2:I391,I391)</f>
        <v>29</v>
      </c>
      <c r="L391" s="47" t="str">
        <f>ControleProdução[[#This Row],[Recebido Por]]&amp;ControleProdução[[#This Row],[Qtd]]</f>
        <v>ALAN29</v>
      </c>
    </row>
    <row r="392" spans="1:12" ht="20.100000000000001" customHeight="1" x14ac:dyDescent="0.25">
      <c r="A392" s="52">
        <v>45244</v>
      </c>
      <c r="B392" s="52" t="str">
        <f>UPPER(TEXT(ControleProdução[[#This Row],[Data]],"mmm"))</f>
        <v>NOV</v>
      </c>
      <c r="C392" s="47">
        <f>YEAR(ControleProdução[[#This Row],[Data]])</f>
        <v>2023</v>
      </c>
      <c r="D392" s="52" t="s">
        <v>20</v>
      </c>
      <c r="E392" s="47" t="s">
        <v>1</v>
      </c>
      <c r="F392" s="47">
        <v>13</v>
      </c>
      <c r="G392" s="47" t="str">
        <f>_xlfn.XLOOKUP(E392,TbdeEPI[EPI],TbdeEPI[TIPO],"Produção",0)</f>
        <v>Produção</v>
      </c>
      <c r="H392" s="47" t="s">
        <v>149</v>
      </c>
      <c r="I392" s="47" t="s">
        <v>108</v>
      </c>
      <c r="J392" s="47"/>
      <c r="K392" s="47">
        <f>COUNTIF($I$2:I392,I392)</f>
        <v>42</v>
      </c>
      <c r="L392" s="47" t="str">
        <f>ControleProdução[[#This Row],[Recebido Por]]&amp;ControleProdução[[#This Row],[Qtd]]</f>
        <v>RHUAN42</v>
      </c>
    </row>
    <row r="393" spans="1:12" ht="20.100000000000001" customHeight="1" x14ac:dyDescent="0.25">
      <c r="A393" s="52">
        <v>45244</v>
      </c>
      <c r="B393" s="52" t="str">
        <f>UPPER(TEXT(ControleProdução[[#This Row],[Data]],"mmm"))</f>
        <v>NOV</v>
      </c>
      <c r="C393" s="47">
        <f>YEAR(ControleProdução[[#This Row],[Data]])</f>
        <v>2023</v>
      </c>
      <c r="D393" s="52" t="s">
        <v>20</v>
      </c>
      <c r="E393" s="47" t="s">
        <v>0</v>
      </c>
      <c r="F393" s="47">
        <v>4</v>
      </c>
      <c r="G393" s="47" t="str">
        <f>_xlfn.XLOOKUP(E393,TbdeEPI[EPI],TbdeEPI[TIPO],"Produção",0)</f>
        <v>Produção</v>
      </c>
      <c r="H393" s="47" t="s">
        <v>149</v>
      </c>
      <c r="I393" s="47" t="s">
        <v>108</v>
      </c>
      <c r="J393" s="47"/>
      <c r="K393" s="47">
        <f>COUNTIF($I$2:I393,I393)</f>
        <v>43</v>
      </c>
      <c r="L393" s="47" t="str">
        <f>ControleProdução[[#This Row],[Recebido Por]]&amp;ControleProdução[[#This Row],[Qtd]]</f>
        <v>RHUAN43</v>
      </c>
    </row>
    <row r="394" spans="1:12" ht="20.100000000000001" customHeight="1" x14ac:dyDescent="0.25">
      <c r="A394" s="52">
        <v>45244</v>
      </c>
      <c r="B394" s="52" t="str">
        <f>UPPER(TEXT(ControleProdução[[#This Row],[Data]],"mmm"))</f>
        <v>NOV</v>
      </c>
      <c r="C394" s="47">
        <f>YEAR(ControleProdução[[#This Row],[Data]])</f>
        <v>2023</v>
      </c>
      <c r="D394" s="52" t="s">
        <v>20</v>
      </c>
      <c r="E394" s="47" t="s">
        <v>79</v>
      </c>
      <c r="F394" s="47">
        <v>6</v>
      </c>
      <c r="G394" s="47" t="str">
        <f>_xlfn.XLOOKUP(E394,TbdeEPI[EPI],TbdeEPI[TIPO],"Produção",0)</f>
        <v>Produção</v>
      </c>
      <c r="H394" s="47" t="s">
        <v>149</v>
      </c>
      <c r="I394" s="47" t="s">
        <v>108</v>
      </c>
      <c r="J394" s="47"/>
      <c r="K394" s="47">
        <f>COUNTIF($I$2:I394,I394)</f>
        <v>44</v>
      </c>
      <c r="L394" s="47" t="str">
        <f>ControleProdução[[#This Row],[Recebido Por]]&amp;ControleProdução[[#This Row],[Qtd]]</f>
        <v>RHUAN44</v>
      </c>
    </row>
    <row r="395" spans="1:12" ht="20.100000000000001" customHeight="1" x14ac:dyDescent="0.25">
      <c r="A395" s="52">
        <v>45244</v>
      </c>
      <c r="B395" s="52" t="str">
        <f>UPPER(TEXT(ControleProdução[[#This Row],[Data]],"mmm"))</f>
        <v>NOV</v>
      </c>
      <c r="C395" s="47">
        <f>YEAR(ControleProdução[[#This Row],[Data]])</f>
        <v>2023</v>
      </c>
      <c r="D395" s="52" t="s">
        <v>20</v>
      </c>
      <c r="E395" s="47" t="s">
        <v>94</v>
      </c>
      <c r="F395" s="47">
        <v>7</v>
      </c>
      <c r="G395" s="47" t="str">
        <f>_xlfn.XLOOKUP(E395,TbdeEPI[EPI],TbdeEPI[TIPO],"Produção",0)</f>
        <v>Produção</v>
      </c>
      <c r="H395" s="47" t="s">
        <v>149</v>
      </c>
      <c r="I395" s="47" t="s">
        <v>108</v>
      </c>
      <c r="J395" s="47"/>
      <c r="K395" s="47">
        <f>COUNTIF($I$2:I395,I395)</f>
        <v>45</v>
      </c>
      <c r="L395" s="47" t="str">
        <f>ControleProdução[[#This Row],[Recebido Por]]&amp;ControleProdução[[#This Row],[Qtd]]</f>
        <v>RHUAN45</v>
      </c>
    </row>
    <row r="396" spans="1:12" ht="20.100000000000001" customHeight="1" x14ac:dyDescent="0.25">
      <c r="A396" s="52">
        <v>45244</v>
      </c>
      <c r="B396" s="52" t="str">
        <f>UPPER(TEXT(ControleProdução[[#This Row],[Data]],"mmm"))</f>
        <v>NOV</v>
      </c>
      <c r="C396" s="47">
        <f>YEAR(ControleProdução[[#This Row],[Data]])</f>
        <v>2023</v>
      </c>
      <c r="D396" s="52" t="s">
        <v>20</v>
      </c>
      <c r="E396" s="47" t="s">
        <v>329</v>
      </c>
      <c r="F396" s="47">
        <v>4</v>
      </c>
      <c r="G396" s="47" t="str">
        <f>_xlfn.XLOOKUP(E396,TbdeEPI[EPI],TbdeEPI[TIPO],"Produção",0)</f>
        <v>Produção</v>
      </c>
      <c r="H396" s="47" t="s">
        <v>149</v>
      </c>
      <c r="I396" s="47" t="s">
        <v>108</v>
      </c>
      <c r="J396" s="47"/>
      <c r="K396" s="47">
        <f>COUNTIF($I$2:I396,I396)</f>
        <v>46</v>
      </c>
      <c r="L396" s="47" t="str">
        <f>ControleProdução[[#This Row],[Recebido Por]]&amp;ControleProdução[[#This Row],[Qtd]]</f>
        <v>RHUAN46</v>
      </c>
    </row>
    <row r="397" spans="1:12" ht="20.100000000000001" customHeight="1" x14ac:dyDescent="0.25">
      <c r="A397" s="52">
        <v>45244</v>
      </c>
      <c r="B397" s="52" t="str">
        <f>UPPER(TEXT(ControleProdução[[#This Row],[Data]],"mmm"))</f>
        <v>NOV</v>
      </c>
      <c r="C397" s="47">
        <f>YEAR(ControleProdução[[#This Row],[Data]])</f>
        <v>2023</v>
      </c>
      <c r="D397" s="52" t="s">
        <v>21</v>
      </c>
      <c r="E397" s="47" t="s">
        <v>352</v>
      </c>
      <c r="F397" s="47">
        <v>1</v>
      </c>
      <c r="G397" s="47" t="str">
        <f>_xlfn.XLOOKUP(E397,TbdeEPI[EPI],TbdeEPI[TIPO],"Produção",0)</f>
        <v>Produção</v>
      </c>
      <c r="H397" s="47" t="s">
        <v>108</v>
      </c>
      <c r="I397" s="47" t="s">
        <v>173</v>
      </c>
      <c r="J397" s="47"/>
      <c r="K397" s="47">
        <f>COUNTIF($I$2:I397,I397)</f>
        <v>4</v>
      </c>
      <c r="L397" s="47" t="str">
        <f>ControleProdução[[#This Row],[Recebido Por]]&amp;ControleProdução[[#This Row],[Qtd]]</f>
        <v>JACKSON4</v>
      </c>
    </row>
    <row r="398" spans="1:12" ht="20.100000000000001" customHeight="1" x14ac:dyDescent="0.25">
      <c r="A398" s="52">
        <v>45244</v>
      </c>
      <c r="B398" s="52" t="str">
        <f>UPPER(TEXT(ControleProdução[[#This Row],[Data]],"mmm"))</f>
        <v>NOV</v>
      </c>
      <c r="C398" s="47">
        <f>YEAR(ControleProdução[[#This Row],[Data]])</f>
        <v>2023</v>
      </c>
      <c r="D398" s="52" t="s">
        <v>20</v>
      </c>
      <c r="E398" s="47" t="s">
        <v>14</v>
      </c>
      <c r="F398" s="47">
        <v>4</v>
      </c>
      <c r="G398" s="47" t="str">
        <f>_xlfn.XLOOKUP(E398,TbdeEPI[EPI],TbdeEPI[TIPO],"Produção",0)</f>
        <v>Produção</v>
      </c>
      <c r="H398" s="47" t="s">
        <v>149</v>
      </c>
      <c r="I398" s="47" t="s">
        <v>108</v>
      </c>
      <c r="J398" s="47"/>
      <c r="K398" s="47">
        <f>COUNTIF($I$2:I398,I398)</f>
        <v>47</v>
      </c>
      <c r="L398" s="47" t="str">
        <f>ControleProdução[[#This Row],[Recebido Por]]&amp;ControleProdução[[#This Row],[Qtd]]</f>
        <v>RHUAN47</v>
      </c>
    </row>
    <row r="399" spans="1:12" ht="20.100000000000001" customHeight="1" x14ac:dyDescent="0.25">
      <c r="A399" s="52">
        <v>45245</v>
      </c>
      <c r="B399" s="52" t="str">
        <f>UPPER(TEXT(ControleProdução[[#This Row],[Data]],"mmm"))</f>
        <v>NOV</v>
      </c>
      <c r="C399" s="47">
        <f>YEAR(ControleProdução[[#This Row],[Data]])</f>
        <v>2023</v>
      </c>
      <c r="D399" s="52" t="s">
        <v>21</v>
      </c>
      <c r="E399" s="47" t="s">
        <v>75</v>
      </c>
      <c r="F399" s="47">
        <v>2</v>
      </c>
      <c r="G399" s="47" t="str">
        <f>_xlfn.XLOOKUP(E399,TbdeEPI[EPI],TbdeEPI[TIPO],"Produção",0)</f>
        <v>Produção</v>
      </c>
      <c r="H399" s="47" t="s">
        <v>108</v>
      </c>
      <c r="I399" s="47" t="s">
        <v>270</v>
      </c>
      <c r="J399" s="47"/>
      <c r="K399" s="47">
        <f>COUNTIF($I$2:I399,I399)</f>
        <v>3</v>
      </c>
      <c r="L399" s="47" t="str">
        <f>ControleProdução[[#This Row],[Recebido Por]]&amp;ControleProdução[[#This Row],[Qtd]]</f>
        <v>ALEX3</v>
      </c>
    </row>
    <row r="400" spans="1:12" ht="20.100000000000001" customHeight="1" x14ac:dyDescent="0.25">
      <c r="A400" s="52">
        <v>45245</v>
      </c>
      <c r="B400" s="52" t="str">
        <f>UPPER(TEXT(ControleProdução[[#This Row],[Data]],"mmm"))</f>
        <v>NOV</v>
      </c>
      <c r="C400" s="47">
        <f>YEAR(ControleProdução[[#This Row],[Data]])</f>
        <v>2023</v>
      </c>
      <c r="D400" s="52" t="s">
        <v>21</v>
      </c>
      <c r="E400" s="47" t="s">
        <v>1</v>
      </c>
      <c r="F400" s="47">
        <v>1</v>
      </c>
      <c r="G400" s="47" t="str">
        <f>_xlfn.XLOOKUP(E400,TbdeEPI[EPI],TbdeEPI[TIPO],"Produção",0)</f>
        <v>Produção</v>
      </c>
      <c r="H400" s="47" t="s">
        <v>108</v>
      </c>
      <c r="I400" s="47" t="s">
        <v>270</v>
      </c>
      <c r="J400" s="47"/>
      <c r="K400" s="47">
        <f>COUNTIF($I$2:I400,I400)</f>
        <v>4</v>
      </c>
      <c r="L400" s="47" t="str">
        <f>ControleProdução[[#This Row],[Recebido Por]]&amp;ControleProdução[[#This Row],[Qtd]]</f>
        <v>ALEX4</v>
      </c>
    </row>
    <row r="401" spans="1:12" ht="20.100000000000001" customHeight="1" x14ac:dyDescent="0.25">
      <c r="A401" s="52">
        <v>45245</v>
      </c>
      <c r="B401" s="52" t="str">
        <f>UPPER(TEXT(ControleProdução[[#This Row],[Data]],"mmm"))</f>
        <v>NOV</v>
      </c>
      <c r="C401" s="47">
        <f>YEAR(ControleProdução[[#This Row],[Data]])</f>
        <v>2023</v>
      </c>
      <c r="D401" s="52" t="s">
        <v>21</v>
      </c>
      <c r="E401" s="47" t="s">
        <v>75</v>
      </c>
      <c r="F401" s="47">
        <v>5</v>
      </c>
      <c r="G401" s="47" t="str">
        <f>_xlfn.XLOOKUP(E401,TbdeEPI[EPI],TbdeEPI[TIPO],"Produção",0)</f>
        <v>Produção</v>
      </c>
      <c r="H401" s="47" t="s">
        <v>108</v>
      </c>
      <c r="I401" s="47" t="s">
        <v>173</v>
      </c>
      <c r="J401" s="47"/>
      <c r="K401" s="47">
        <f>COUNTIF($I$2:I401,I401)</f>
        <v>5</v>
      </c>
      <c r="L401" s="47" t="str">
        <f>ControleProdução[[#This Row],[Recebido Por]]&amp;ControleProdução[[#This Row],[Qtd]]</f>
        <v>JACKSON5</v>
      </c>
    </row>
    <row r="402" spans="1:12" ht="20.100000000000001" customHeight="1" x14ac:dyDescent="0.25">
      <c r="A402" s="52">
        <v>45246</v>
      </c>
      <c r="B402" s="52" t="str">
        <f>UPPER(TEXT(ControleProdução[[#This Row],[Data]],"mmm"))</f>
        <v>NOV</v>
      </c>
      <c r="C402" s="47">
        <f>YEAR(ControleProdução[[#This Row],[Data]])</f>
        <v>2023</v>
      </c>
      <c r="D402" s="52" t="s">
        <v>21</v>
      </c>
      <c r="E402" s="47" t="s">
        <v>9</v>
      </c>
      <c r="F402" s="47">
        <v>1</v>
      </c>
      <c r="G402" s="47" t="str">
        <f>_xlfn.XLOOKUP(E402,TbdeEPI[EPI],TbdeEPI[TIPO],"Produção",0)</f>
        <v>EPI</v>
      </c>
      <c r="H402" s="47" t="s">
        <v>108</v>
      </c>
      <c r="I402" s="47" t="s">
        <v>134</v>
      </c>
      <c r="J402" s="47"/>
      <c r="K402" s="47">
        <f>COUNTIF($I$2:I402,I402)</f>
        <v>15</v>
      </c>
      <c r="L402" s="47" t="str">
        <f>ControleProdução[[#This Row],[Recebido Por]]&amp;ControleProdução[[#This Row],[Qtd]]</f>
        <v>MANUA15</v>
      </c>
    </row>
    <row r="403" spans="1:12" ht="20.100000000000001" customHeight="1" x14ac:dyDescent="0.25">
      <c r="A403" s="52">
        <v>45246</v>
      </c>
      <c r="B403" s="52" t="str">
        <f>UPPER(TEXT(ControleProdução[[#This Row],[Data]],"mmm"))</f>
        <v>NOV</v>
      </c>
      <c r="C403" s="47">
        <f>YEAR(ControleProdução[[#This Row],[Data]])</f>
        <v>2023</v>
      </c>
      <c r="D403" s="52" t="s">
        <v>21</v>
      </c>
      <c r="E403" s="47" t="s">
        <v>13</v>
      </c>
      <c r="F403" s="47">
        <v>1</v>
      </c>
      <c r="G403" s="47" t="str">
        <f>_xlfn.XLOOKUP(E403,TbdeEPI[EPI],TbdeEPI[TIPO],"Produção",0)</f>
        <v>Produção</v>
      </c>
      <c r="H403" s="47" t="s">
        <v>108</v>
      </c>
      <c r="I403" s="47" t="s">
        <v>149</v>
      </c>
      <c r="J403" s="47"/>
      <c r="K403" s="47">
        <f>COUNTIF($I$2:I403,I403)</f>
        <v>8</v>
      </c>
      <c r="L403" s="47" t="str">
        <f>ControleProdução[[#This Row],[Recebido Por]]&amp;ControleProdução[[#This Row],[Qtd]]</f>
        <v>RAFAEL8</v>
      </c>
    </row>
    <row r="404" spans="1:12" ht="20.100000000000001" customHeight="1" x14ac:dyDescent="0.25">
      <c r="A404" s="52">
        <v>45246</v>
      </c>
      <c r="B404" s="52" t="str">
        <f>UPPER(TEXT(ControleProdução[[#This Row],[Data]],"mmm"))</f>
        <v>NOV</v>
      </c>
      <c r="C404" s="47">
        <f>YEAR(ControleProdução[[#This Row],[Data]])</f>
        <v>2023</v>
      </c>
      <c r="D404" s="52" t="s">
        <v>21</v>
      </c>
      <c r="E404" s="47" t="s">
        <v>79</v>
      </c>
      <c r="F404" s="47">
        <v>1</v>
      </c>
      <c r="G404" s="47" t="str">
        <f>_xlfn.XLOOKUP(E404,TbdeEPI[EPI],TbdeEPI[TIPO],"Produção",0)</f>
        <v>Produção</v>
      </c>
      <c r="H404" s="47" t="s">
        <v>108</v>
      </c>
      <c r="I404" s="47" t="s">
        <v>149</v>
      </c>
      <c r="J404" s="47"/>
      <c r="K404" s="47">
        <f>COUNTIF($I$2:I404,I404)</f>
        <v>9</v>
      </c>
      <c r="L404" s="47" t="str">
        <f>ControleProdução[[#This Row],[Recebido Por]]&amp;ControleProdução[[#This Row],[Qtd]]</f>
        <v>RAFAEL9</v>
      </c>
    </row>
    <row r="405" spans="1:12" ht="20.100000000000001" customHeight="1" x14ac:dyDescent="0.25">
      <c r="A405" s="52">
        <v>45246</v>
      </c>
      <c r="B405" s="52" t="str">
        <f>UPPER(TEXT(ControleProdução[[#This Row],[Data]],"mmm"))</f>
        <v>NOV</v>
      </c>
      <c r="C405" s="47">
        <f>YEAR(ControleProdução[[#This Row],[Data]])</f>
        <v>2023</v>
      </c>
      <c r="D405" s="52" t="s">
        <v>21</v>
      </c>
      <c r="E405" s="47" t="s">
        <v>319</v>
      </c>
      <c r="F405" s="47">
        <v>1</v>
      </c>
      <c r="G405" s="47" t="str">
        <f>_xlfn.XLOOKUP(E405,TbdeEPI[EPI],TbdeEPI[TIPO],"Produção",0)</f>
        <v>EPI</v>
      </c>
      <c r="H405" s="47" t="s">
        <v>108</v>
      </c>
      <c r="I405" s="47" t="s">
        <v>140</v>
      </c>
      <c r="J405" s="47"/>
      <c r="K405" s="47">
        <f>COUNTIF($I$2:I405,I405)</f>
        <v>13</v>
      </c>
      <c r="L405" s="47" t="str">
        <f>ControleProdução[[#This Row],[Recebido Por]]&amp;ControleProdução[[#This Row],[Qtd]]</f>
        <v>ARTHUR13</v>
      </c>
    </row>
    <row r="406" spans="1:12" ht="20.100000000000001" customHeight="1" x14ac:dyDescent="0.25">
      <c r="A406" s="52">
        <v>45246</v>
      </c>
      <c r="B406" s="52" t="str">
        <f>UPPER(TEXT(ControleProdução[[#This Row],[Data]],"mmm"))</f>
        <v>NOV</v>
      </c>
      <c r="C406" s="47">
        <f>YEAR(ControleProdução[[#This Row],[Data]])</f>
        <v>2023</v>
      </c>
      <c r="D406" s="52" t="s">
        <v>21</v>
      </c>
      <c r="E406" s="47" t="s">
        <v>74</v>
      </c>
      <c r="F406" s="47">
        <v>2</v>
      </c>
      <c r="G406" s="47" t="str">
        <f>_xlfn.XLOOKUP(E406,TbdeEPI[EPI],TbdeEPI[TIPO],"Produção",0)</f>
        <v>Produção</v>
      </c>
      <c r="H406" s="47" t="s">
        <v>108</v>
      </c>
      <c r="I406" s="47" t="s">
        <v>171</v>
      </c>
      <c r="J406" s="47"/>
      <c r="K406" s="47">
        <f>COUNTIF($I$2:I406,I406)</f>
        <v>7</v>
      </c>
      <c r="L406" s="47" t="str">
        <f>ControleProdução[[#This Row],[Recebido Por]]&amp;ControleProdução[[#This Row],[Qtd]]</f>
        <v>KEVIN7</v>
      </c>
    </row>
    <row r="407" spans="1:12" ht="20.100000000000001" customHeight="1" x14ac:dyDescent="0.25">
      <c r="A407" s="52">
        <v>45246</v>
      </c>
      <c r="B407" s="52" t="str">
        <f>UPPER(TEXT(ControleProdução[[#This Row],[Data]],"mmm"))</f>
        <v>NOV</v>
      </c>
      <c r="C407" s="47">
        <f>YEAR(ControleProdução[[#This Row],[Data]])</f>
        <v>2023</v>
      </c>
      <c r="D407" s="52" t="s">
        <v>21</v>
      </c>
      <c r="E407" s="47" t="s">
        <v>75</v>
      </c>
      <c r="F407" s="47">
        <v>2</v>
      </c>
      <c r="G407" s="47" t="str">
        <f>_xlfn.XLOOKUP(E407,TbdeEPI[EPI],TbdeEPI[TIPO],"Produção",0)</f>
        <v>Produção</v>
      </c>
      <c r="H407" s="47" t="s">
        <v>108</v>
      </c>
      <c r="I407" s="47" t="s">
        <v>171</v>
      </c>
      <c r="J407" s="47"/>
      <c r="K407" s="47">
        <f>COUNTIF($I$2:I407,I407)</f>
        <v>8</v>
      </c>
      <c r="L407" s="47" t="str">
        <f>ControleProdução[[#This Row],[Recebido Por]]&amp;ControleProdução[[#This Row],[Qtd]]</f>
        <v>KEVIN8</v>
      </c>
    </row>
    <row r="408" spans="1:12" ht="20.100000000000001" customHeight="1" x14ac:dyDescent="0.25">
      <c r="A408" s="52">
        <v>45246</v>
      </c>
      <c r="B408" s="52" t="str">
        <f>UPPER(TEXT(ControleProdução[[#This Row],[Data]],"mmm"))</f>
        <v>NOV</v>
      </c>
      <c r="C408" s="47">
        <f>YEAR(ControleProdução[[#This Row],[Data]])</f>
        <v>2023</v>
      </c>
      <c r="D408" s="52" t="s">
        <v>21</v>
      </c>
      <c r="E408" s="47" t="s">
        <v>169</v>
      </c>
      <c r="F408" s="47">
        <v>2</v>
      </c>
      <c r="G408" s="47" t="str">
        <f>_xlfn.XLOOKUP(E408,TbdeEPI[EPI],TbdeEPI[TIPO],"Produção",0)</f>
        <v>Produção</v>
      </c>
      <c r="H408" s="47" t="s">
        <v>108</v>
      </c>
      <c r="I408" s="47" t="s">
        <v>134</v>
      </c>
      <c r="J408" s="47"/>
      <c r="K408" s="47">
        <f>COUNTIF($I$2:I408,I408)</f>
        <v>16</v>
      </c>
      <c r="L408" s="47" t="str">
        <f>ControleProdução[[#This Row],[Recebido Por]]&amp;ControleProdução[[#This Row],[Qtd]]</f>
        <v>MANUA16</v>
      </c>
    </row>
    <row r="409" spans="1:12" ht="20.100000000000001" customHeight="1" x14ac:dyDescent="0.25">
      <c r="A409" s="52">
        <v>45246</v>
      </c>
      <c r="B409" s="52" t="str">
        <f>UPPER(TEXT(ControleProdução[[#This Row],[Data]],"mmm"))</f>
        <v>NOV</v>
      </c>
      <c r="C409" s="47">
        <f>YEAR(ControleProdução[[#This Row],[Data]])</f>
        <v>2023</v>
      </c>
      <c r="D409" s="52" t="s">
        <v>21</v>
      </c>
      <c r="E409" s="47" t="s">
        <v>74</v>
      </c>
      <c r="F409" s="47">
        <v>7</v>
      </c>
      <c r="G409" s="47" t="str">
        <f>_xlfn.XLOOKUP(E409,TbdeEPI[EPI],TbdeEPI[TIPO],"Produção",0)</f>
        <v>Produção</v>
      </c>
      <c r="H409" s="47" t="s">
        <v>108</v>
      </c>
      <c r="I409" s="47" t="s">
        <v>139</v>
      </c>
      <c r="J409" s="47"/>
      <c r="K409" s="47">
        <f>COUNTIF($I$2:I409,I409)</f>
        <v>21</v>
      </c>
      <c r="L409" s="47" t="str">
        <f>ControleProdução[[#This Row],[Recebido Por]]&amp;ControleProdução[[#This Row],[Qtd]]</f>
        <v>JOÃO CARLOS21</v>
      </c>
    </row>
    <row r="410" spans="1:12" ht="20.100000000000001" customHeight="1" x14ac:dyDescent="0.25">
      <c r="A410" s="52">
        <v>45246</v>
      </c>
      <c r="B410" s="52" t="str">
        <f>UPPER(TEXT(ControleProdução[[#This Row],[Data]],"mmm"))</f>
        <v>NOV</v>
      </c>
      <c r="C410" s="47">
        <f>YEAR(ControleProdução[[#This Row],[Data]])</f>
        <v>2023</v>
      </c>
      <c r="D410" s="52" t="s">
        <v>21</v>
      </c>
      <c r="E410" s="47" t="s">
        <v>325</v>
      </c>
      <c r="F410" s="47">
        <v>1</v>
      </c>
      <c r="G410" s="47" t="str">
        <f>_xlfn.XLOOKUP(E410,TbdeEPI[EPI],TbdeEPI[TIPO],"Produção",0)</f>
        <v>Produção</v>
      </c>
      <c r="H410" s="47" t="s">
        <v>108</v>
      </c>
      <c r="I410" s="47" t="s">
        <v>248</v>
      </c>
      <c r="J410" s="47"/>
      <c r="K410" s="47">
        <f>COUNTIF($I$2:I410,I410)</f>
        <v>1</v>
      </c>
      <c r="L410" s="47" t="str">
        <f>ControleProdução[[#This Row],[Recebido Por]]&amp;ControleProdução[[#This Row],[Qtd]]</f>
        <v>JAIME1</v>
      </c>
    </row>
    <row r="411" spans="1:12" ht="20.100000000000001" customHeight="1" x14ac:dyDescent="0.25">
      <c r="A411" s="52">
        <v>45246</v>
      </c>
      <c r="B411" s="52" t="str">
        <f>UPPER(TEXT(ControleProdução[[#This Row],[Data]],"mmm"))</f>
        <v>NOV</v>
      </c>
      <c r="C411" s="47">
        <f>YEAR(ControleProdução[[#This Row],[Data]])</f>
        <v>2023</v>
      </c>
      <c r="D411" s="52" t="s">
        <v>21</v>
      </c>
      <c r="E411" s="47" t="s">
        <v>352</v>
      </c>
      <c r="F411" s="47">
        <v>2</v>
      </c>
      <c r="G411" s="47" t="str">
        <f>_xlfn.XLOOKUP(E411,TbdeEPI[EPI],TbdeEPI[TIPO],"Produção",0)</f>
        <v>Produção</v>
      </c>
      <c r="H411" s="47" t="s">
        <v>108</v>
      </c>
      <c r="I411" s="47" t="s">
        <v>155</v>
      </c>
      <c r="J411" s="47"/>
      <c r="K411" s="47">
        <f>COUNTIF($I$2:I411,I411)</f>
        <v>11</v>
      </c>
      <c r="L411" s="47" t="str">
        <f>ControleProdução[[#This Row],[Recebido Por]]&amp;ControleProdução[[#This Row],[Qtd]]</f>
        <v>ASNAN11</v>
      </c>
    </row>
    <row r="412" spans="1:12" ht="20.100000000000001" customHeight="1" x14ac:dyDescent="0.25">
      <c r="A412" s="52">
        <v>45246</v>
      </c>
      <c r="B412" s="52" t="str">
        <f>UPPER(TEXT(ControleProdução[[#This Row],[Data]],"mmm"))</f>
        <v>NOV</v>
      </c>
      <c r="C412" s="47">
        <f>YEAR(ControleProdução[[#This Row],[Data]])</f>
        <v>2023</v>
      </c>
      <c r="D412" s="52" t="s">
        <v>21</v>
      </c>
      <c r="E412" s="47" t="s">
        <v>14</v>
      </c>
      <c r="F412" s="47">
        <v>1</v>
      </c>
      <c r="G412" s="47" t="str">
        <f>_xlfn.XLOOKUP(E412,TbdeEPI[EPI],TbdeEPI[TIPO],"Produção",0)</f>
        <v>Produção</v>
      </c>
      <c r="H412" s="47" t="s">
        <v>108</v>
      </c>
      <c r="I412" s="47" t="s">
        <v>321</v>
      </c>
      <c r="J412" s="47"/>
      <c r="K412" s="47">
        <f>COUNTIF($I$2:I412,I412)</f>
        <v>3</v>
      </c>
      <c r="L412" s="47" t="str">
        <f>ControleProdução[[#This Row],[Recebido Por]]&amp;ControleProdução[[#This Row],[Qtd]]</f>
        <v>FLAVIO3</v>
      </c>
    </row>
    <row r="413" spans="1:12" ht="20.100000000000001" customHeight="1" x14ac:dyDescent="0.25">
      <c r="A413" s="52">
        <v>45246</v>
      </c>
      <c r="B413" s="52" t="str">
        <f>UPPER(TEXT(ControleProdução[[#This Row],[Data]],"mmm"))</f>
        <v>NOV</v>
      </c>
      <c r="C413" s="47">
        <f>YEAR(ControleProdução[[#This Row],[Data]])</f>
        <v>2023</v>
      </c>
      <c r="D413" s="52" t="s">
        <v>21</v>
      </c>
      <c r="E413" s="47" t="s">
        <v>14</v>
      </c>
      <c r="F413" s="47">
        <v>1</v>
      </c>
      <c r="G413" s="47" t="str">
        <f>_xlfn.XLOOKUP(E413,TbdeEPI[EPI],TbdeEPI[TIPO],"Produção",0)</f>
        <v>Produção</v>
      </c>
      <c r="H413" s="47" t="s">
        <v>108</v>
      </c>
      <c r="I413" s="47" t="s">
        <v>110</v>
      </c>
      <c r="J413" s="47"/>
      <c r="K413" s="47">
        <f>COUNTIF($I$2:I413,I413)</f>
        <v>121</v>
      </c>
      <c r="L413" s="47" t="str">
        <f>ControleProdução[[#This Row],[Recebido Por]]&amp;ControleProdução[[#This Row],[Qtd]]</f>
        <v>FELIPE121</v>
      </c>
    </row>
    <row r="414" spans="1:12" ht="20.100000000000001" customHeight="1" x14ac:dyDescent="0.25">
      <c r="A414" s="52">
        <v>45247</v>
      </c>
      <c r="B414" s="52" t="str">
        <f>UPPER(TEXT(ControleProdução[[#This Row],[Data]],"mmm"))</f>
        <v>NOV</v>
      </c>
      <c r="C414" s="47">
        <f>YEAR(ControleProdução[[#This Row],[Data]])</f>
        <v>2023</v>
      </c>
      <c r="D414" s="52" t="s">
        <v>21</v>
      </c>
      <c r="E414" s="47" t="s">
        <v>319</v>
      </c>
      <c r="F414" s="47">
        <v>1</v>
      </c>
      <c r="G414" s="47" t="str">
        <f>_xlfn.XLOOKUP(E414,TbdeEPI[EPI],TbdeEPI[TIPO],"Produção",0)</f>
        <v>EPI</v>
      </c>
      <c r="H414" s="47" t="s">
        <v>108</v>
      </c>
      <c r="I414" s="47" t="s">
        <v>140</v>
      </c>
      <c r="J414" s="47"/>
      <c r="K414" s="47">
        <f>COUNTIF($I$2:I414,I414)</f>
        <v>14</v>
      </c>
      <c r="L414" s="47" t="str">
        <f>ControleProdução[[#This Row],[Recebido Por]]&amp;ControleProdução[[#This Row],[Qtd]]</f>
        <v>ARTHUR14</v>
      </c>
    </row>
    <row r="415" spans="1:12" ht="20.100000000000001" customHeight="1" x14ac:dyDescent="0.25">
      <c r="A415" s="52">
        <v>45247</v>
      </c>
      <c r="B415" s="52" t="str">
        <f>UPPER(TEXT(ControleProdução[[#This Row],[Data]],"mmm"))</f>
        <v>NOV</v>
      </c>
      <c r="C415" s="47">
        <f>YEAR(ControleProdução[[#This Row],[Data]])</f>
        <v>2023</v>
      </c>
      <c r="D415" s="52" t="s">
        <v>21</v>
      </c>
      <c r="E415" s="47" t="s">
        <v>27</v>
      </c>
      <c r="F415" s="47">
        <v>1</v>
      </c>
      <c r="G415" s="47" t="str">
        <f>_xlfn.XLOOKUP(E415,TbdeEPI[EPI],TbdeEPI[TIPO],"Produção",0)</f>
        <v>Produção</v>
      </c>
      <c r="H415" s="47" t="s">
        <v>108</v>
      </c>
      <c r="I415" s="47" t="s">
        <v>282</v>
      </c>
      <c r="J415" s="47"/>
      <c r="K415" s="47">
        <f>COUNTIF($I$2:I415,I415)</f>
        <v>2</v>
      </c>
      <c r="L415" s="47" t="str">
        <f>ControleProdução[[#This Row],[Recebido Por]]&amp;ControleProdução[[#This Row],[Qtd]]</f>
        <v>KAYLA2</v>
      </c>
    </row>
    <row r="416" spans="1:12" ht="20.100000000000001" customHeight="1" x14ac:dyDescent="0.25">
      <c r="A416" s="52">
        <v>45247</v>
      </c>
      <c r="B416" s="52" t="str">
        <f>UPPER(TEXT(ControleProdução[[#This Row],[Data]],"mmm"))</f>
        <v>NOV</v>
      </c>
      <c r="C416" s="47">
        <f>YEAR(ControleProdução[[#This Row],[Data]])</f>
        <v>2023</v>
      </c>
      <c r="D416" s="52" t="s">
        <v>21</v>
      </c>
      <c r="E416" s="47" t="s">
        <v>0</v>
      </c>
      <c r="F416" s="47">
        <v>1</v>
      </c>
      <c r="G416" s="47" t="str">
        <f>_xlfn.XLOOKUP(E416,TbdeEPI[EPI],TbdeEPI[TIPO],"Produção",0)</f>
        <v>Produção</v>
      </c>
      <c r="H416" s="47" t="s">
        <v>108</v>
      </c>
      <c r="I416" s="47" t="s">
        <v>156</v>
      </c>
      <c r="J416" s="47"/>
      <c r="K416" s="47">
        <f>COUNTIF($I$2:I416,I416)</f>
        <v>16</v>
      </c>
      <c r="L416" s="47" t="str">
        <f>ControleProdução[[#This Row],[Recebido Por]]&amp;ControleProdução[[#This Row],[Qtd]]</f>
        <v>ALAIM16</v>
      </c>
    </row>
    <row r="417" spans="1:12" ht="20.100000000000001" customHeight="1" x14ac:dyDescent="0.25">
      <c r="A417" s="52">
        <v>45247</v>
      </c>
      <c r="B417" s="52" t="str">
        <f>UPPER(TEXT(ControleProdução[[#This Row],[Data]],"mmm"))</f>
        <v>NOV</v>
      </c>
      <c r="C417" s="47">
        <f>YEAR(ControleProdução[[#This Row],[Data]])</f>
        <v>2023</v>
      </c>
      <c r="D417" s="52" t="s">
        <v>21</v>
      </c>
      <c r="E417" s="47" t="s">
        <v>78</v>
      </c>
      <c r="F417" s="47">
        <v>1</v>
      </c>
      <c r="G417" s="47" t="str">
        <f>_xlfn.XLOOKUP(E417,TbdeEPI[EPI],TbdeEPI[TIPO],"Produção",0)</f>
        <v>Produção</v>
      </c>
      <c r="H417" s="47" t="s">
        <v>108</v>
      </c>
      <c r="I417" s="47" t="s">
        <v>149</v>
      </c>
      <c r="J417" s="47"/>
      <c r="K417" s="47">
        <f>COUNTIF($I$2:I417,I417)</f>
        <v>10</v>
      </c>
      <c r="L417" s="47" t="str">
        <f>ControleProdução[[#This Row],[Recebido Por]]&amp;ControleProdução[[#This Row],[Qtd]]</f>
        <v>RAFAEL10</v>
      </c>
    </row>
    <row r="418" spans="1:12" ht="20.100000000000001" customHeight="1" x14ac:dyDescent="0.25">
      <c r="A418" s="52">
        <v>45247</v>
      </c>
      <c r="B418" s="52" t="str">
        <f>UPPER(TEXT(ControleProdução[[#This Row],[Data]],"mmm"))</f>
        <v>NOV</v>
      </c>
      <c r="C418" s="47">
        <f>YEAR(ControleProdução[[#This Row],[Data]])</f>
        <v>2023</v>
      </c>
      <c r="D418" s="52" t="s">
        <v>20</v>
      </c>
      <c r="E418" s="47" t="s">
        <v>78</v>
      </c>
      <c r="F418" s="47">
        <v>3</v>
      </c>
      <c r="G418" s="47" t="str">
        <f>_xlfn.XLOOKUP(E418,TbdeEPI[EPI],TbdeEPI[TIPO],"Produção",0)</f>
        <v>Produção</v>
      </c>
      <c r="H418" s="47" t="s">
        <v>150</v>
      </c>
      <c r="I418" s="47" t="s">
        <v>108</v>
      </c>
      <c r="J418" s="47"/>
      <c r="K418" s="47">
        <f>COUNTIF($I$2:I418,I418)</f>
        <v>48</v>
      </c>
      <c r="L418" s="47" t="str">
        <f>ControleProdução[[#This Row],[Recebido Por]]&amp;ControleProdução[[#This Row],[Qtd]]</f>
        <v>RHUAN48</v>
      </c>
    </row>
    <row r="419" spans="1:12" ht="20.100000000000001" customHeight="1" x14ac:dyDescent="0.25">
      <c r="A419" s="52">
        <v>45247</v>
      </c>
      <c r="B419" s="52" t="str">
        <f>UPPER(TEXT(ControleProdução[[#This Row],[Data]],"mmm"))</f>
        <v>NOV</v>
      </c>
      <c r="C419" s="47">
        <f>YEAR(ControleProdução[[#This Row],[Data]])</f>
        <v>2023</v>
      </c>
      <c r="D419" s="52" t="s">
        <v>21</v>
      </c>
      <c r="E419" s="47" t="s">
        <v>93</v>
      </c>
      <c r="F419" s="47">
        <v>1</v>
      </c>
      <c r="G419" s="47" t="str">
        <f>_xlfn.XLOOKUP(E419,TbdeEPI[EPI],TbdeEPI[TIPO],"Produção",0)</f>
        <v>Produção</v>
      </c>
      <c r="H419" s="47" t="s">
        <v>108</v>
      </c>
      <c r="I419" s="47" t="s">
        <v>139</v>
      </c>
      <c r="J419" s="54"/>
      <c r="K419" s="47">
        <f>COUNTIF($I$2:I419,I419)</f>
        <v>22</v>
      </c>
      <c r="L419" s="47" t="str">
        <f>ControleProdução[[#This Row],[Recebido Por]]&amp;ControleProdução[[#This Row],[Qtd]]</f>
        <v>JOÃO CARLOS22</v>
      </c>
    </row>
    <row r="420" spans="1:12" ht="20.100000000000001" customHeight="1" x14ac:dyDescent="0.25">
      <c r="A420" s="52">
        <v>45247</v>
      </c>
      <c r="B420" s="52" t="str">
        <f>UPPER(TEXT(ControleProdução[[#This Row],[Data]],"mmm"))</f>
        <v>NOV</v>
      </c>
      <c r="C420" s="47">
        <f>YEAR(ControleProdução[[#This Row],[Data]])</f>
        <v>2023</v>
      </c>
      <c r="D420" s="52" t="s">
        <v>21</v>
      </c>
      <c r="E420" s="47" t="s">
        <v>169</v>
      </c>
      <c r="F420" s="47">
        <v>2</v>
      </c>
      <c r="G420" s="47" t="str">
        <f>_xlfn.XLOOKUP(E420,TbdeEPI[EPI],TbdeEPI[TIPO],"Produção",0)</f>
        <v>Produção</v>
      </c>
      <c r="H420" s="47" t="s">
        <v>108</v>
      </c>
      <c r="I420" s="47" t="s">
        <v>156</v>
      </c>
      <c r="J420" s="47"/>
      <c r="K420" s="47">
        <f>COUNTIF($I$2:I420,I420)</f>
        <v>17</v>
      </c>
      <c r="L420" s="47" t="str">
        <f>ControleProdução[[#This Row],[Recebido Por]]&amp;ControleProdução[[#This Row],[Qtd]]</f>
        <v>ALAIM17</v>
      </c>
    </row>
    <row r="421" spans="1:12" ht="20.100000000000001" customHeight="1" x14ac:dyDescent="0.25">
      <c r="A421" s="52">
        <v>45247</v>
      </c>
      <c r="B421" s="52" t="str">
        <f>UPPER(TEXT(ControleProdução[[#This Row],[Data]],"mmm"))</f>
        <v>NOV</v>
      </c>
      <c r="C421" s="47">
        <f>YEAR(ControleProdução[[#This Row],[Data]])</f>
        <v>2023</v>
      </c>
      <c r="D421" s="52" t="s">
        <v>21</v>
      </c>
      <c r="E421" s="47" t="s">
        <v>304</v>
      </c>
      <c r="F421" s="47">
        <v>10</v>
      </c>
      <c r="G421" s="47" t="str">
        <f>_xlfn.XLOOKUP(E421,TbdeEPI[EPI],TbdeEPI[TIPO],"Produção",0)</f>
        <v>Produção</v>
      </c>
      <c r="H421" s="47" t="s">
        <v>108</v>
      </c>
      <c r="I421" s="47" t="s">
        <v>300</v>
      </c>
      <c r="J421" s="47"/>
      <c r="K421" s="47">
        <f>COUNTIF($I$2:I421,I421)</f>
        <v>5</v>
      </c>
      <c r="L421" s="47" t="str">
        <f>ControleProdução[[#This Row],[Recebido Por]]&amp;ControleProdução[[#This Row],[Qtd]]</f>
        <v>JOSE ORLANDO5</v>
      </c>
    </row>
    <row r="422" spans="1:12" ht="20.100000000000001" customHeight="1" x14ac:dyDescent="0.25">
      <c r="A422" s="52">
        <v>45247</v>
      </c>
      <c r="B422" s="52" t="str">
        <f>UPPER(TEXT(ControleProdução[[#This Row],[Data]],"mmm"))</f>
        <v>NOV</v>
      </c>
      <c r="C422" s="47">
        <f>YEAR(ControleProdução[[#This Row],[Data]])</f>
        <v>2023</v>
      </c>
      <c r="D422" s="52" t="s">
        <v>21</v>
      </c>
      <c r="E422" s="47" t="s">
        <v>94</v>
      </c>
      <c r="F422" s="47">
        <v>1</v>
      </c>
      <c r="G422" s="47" t="str">
        <f>_xlfn.XLOOKUP(E422,TbdeEPI[EPI],TbdeEPI[TIPO],"Produção",0)</f>
        <v>Produção</v>
      </c>
      <c r="H422" s="47" t="s">
        <v>108</v>
      </c>
      <c r="I422" s="47" t="s">
        <v>134</v>
      </c>
      <c r="J422" s="47"/>
      <c r="K422" s="47">
        <f>COUNTIF($I$2:I422,I422)</f>
        <v>17</v>
      </c>
      <c r="L422" s="47" t="str">
        <f>ControleProdução[[#This Row],[Recebido Por]]&amp;ControleProdução[[#This Row],[Qtd]]</f>
        <v>MANUA17</v>
      </c>
    </row>
    <row r="423" spans="1:12" ht="20.100000000000001" customHeight="1" x14ac:dyDescent="0.25">
      <c r="A423" s="52">
        <v>45247</v>
      </c>
      <c r="B423" s="52" t="str">
        <f>UPPER(TEXT(ControleProdução[[#This Row],[Data]],"mmm"))</f>
        <v>NOV</v>
      </c>
      <c r="C423" s="47">
        <f>YEAR(ControleProdução[[#This Row],[Data]])</f>
        <v>2023</v>
      </c>
      <c r="D423" s="52" t="s">
        <v>21</v>
      </c>
      <c r="E423" s="47" t="s">
        <v>352</v>
      </c>
      <c r="F423" s="47">
        <v>1</v>
      </c>
      <c r="G423" s="47" t="str">
        <f>_xlfn.XLOOKUP(E423,TbdeEPI[EPI],TbdeEPI[TIPO],"Produção",0)</f>
        <v>Produção</v>
      </c>
      <c r="H423" s="47" t="s">
        <v>108</v>
      </c>
      <c r="I423" s="47" t="s">
        <v>140</v>
      </c>
      <c r="J423" s="47"/>
      <c r="K423" s="47">
        <f>COUNTIF($I$2:I423,I423)</f>
        <v>15</v>
      </c>
      <c r="L423" s="47" t="str">
        <f>ControleProdução[[#This Row],[Recebido Por]]&amp;ControleProdução[[#This Row],[Qtd]]</f>
        <v>ARTHUR15</v>
      </c>
    </row>
    <row r="424" spans="1:12" ht="20.100000000000001" customHeight="1" x14ac:dyDescent="0.25">
      <c r="A424" s="52">
        <v>45247</v>
      </c>
      <c r="B424" s="52" t="str">
        <f>UPPER(TEXT(ControleProdução[[#This Row],[Data]],"mmm"))</f>
        <v>NOV</v>
      </c>
      <c r="C424" s="47">
        <f>YEAR(ControleProdução[[#This Row],[Data]])</f>
        <v>2023</v>
      </c>
      <c r="D424" s="52" t="s">
        <v>21</v>
      </c>
      <c r="E424" s="47" t="s">
        <v>352</v>
      </c>
      <c r="F424" s="47">
        <v>1</v>
      </c>
      <c r="G424" s="47" t="str">
        <f>_xlfn.XLOOKUP(E424,TbdeEPI[EPI],TbdeEPI[TIPO],"Produção",0)</f>
        <v>Produção</v>
      </c>
      <c r="H424" s="47" t="s">
        <v>108</v>
      </c>
      <c r="I424" s="47" t="s">
        <v>149</v>
      </c>
      <c r="J424" s="47"/>
      <c r="K424" s="47">
        <f>COUNTIF($I$2:I424,I424)</f>
        <v>11</v>
      </c>
      <c r="L424" s="47" t="str">
        <f>ControleProdução[[#This Row],[Recebido Por]]&amp;ControleProdução[[#This Row],[Qtd]]</f>
        <v>RAFAEL11</v>
      </c>
    </row>
    <row r="425" spans="1:12" ht="20.100000000000001" customHeight="1" x14ac:dyDescent="0.25">
      <c r="A425" s="52">
        <v>45247</v>
      </c>
      <c r="B425" s="52" t="str">
        <f>UPPER(TEXT(ControleProdução[[#This Row],[Data]],"mmm"))</f>
        <v>NOV</v>
      </c>
      <c r="C425" s="47">
        <f>YEAR(ControleProdução[[#This Row],[Data]])</f>
        <v>2023</v>
      </c>
      <c r="D425" s="52" t="s">
        <v>21</v>
      </c>
      <c r="E425" s="47" t="s">
        <v>14</v>
      </c>
      <c r="F425" s="47">
        <v>1</v>
      </c>
      <c r="G425" s="47" t="str">
        <f>_xlfn.XLOOKUP(E425,TbdeEPI[EPI],TbdeEPI[TIPO],"Produção",0)</f>
        <v>Produção</v>
      </c>
      <c r="H425" s="47" t="s">
        <v>108</v>
      </c>
      <c r="I425" s="47" t="s">
        <v>156</v>
      </c>
      <c r="J425" s="47"/>
      <c r="K425" s="47">
        <f>COUNTIF($I$2:I425,I425)</f>
        <v>18</v>
      </c>
      <c r="L425" s="47" t="str">
        <f>ControleProdução[[#This Row],[Recebido Por]]&amp;ControleProdução[[#This Row],[Qtd]]</f>
        <v>ALAIM18</v>
      </c>
    </row>
    <row r="426" spans="1:12" ht="20.100000000000001" customHeight="1" x14ac:dyDescent="0.25">
      <c r="A426" s="52">
        <v>45248</v>
      </c>
      <c r="B426" s="52" t="str">
        <f>UPPER(TEXT(ControleProdução[[#This Row],[Data]],"mmm"))</f>
        <v>NOV</v>
      </c>
      <c r="C426" s="47">
        <f>YEAR(ControleProdução[[#This Row],[Data]])</f>
        <v>2023</v>
      </c>
      <c r="D426" s="52" t="s">
        <v>21</v>
      </c>
      <c r="E426" s="47" t="s">
        <v>95</v>
      </c>
      <c r="F426" s="47">
        <v>6</v>
      </c>
      <c r="G426" s="47" t="str">
        <f>_xlfn.XLOOKUP(E426,TbdeEPI[EPI],TbdeEPI[TIPO],"Produção",0)</f>
        <v>Produção</v>
      </c>
      <c r="H426" s="47" t="s">
        <v>108</v>
      </c>
      <c r="I426" s="47" t="s">
        <v>107</v>
      </c>
      <c r="J426" s="47"/>
      <c r="K426" s="47">
        <f>COUNTIF($I$2:I426,I426)</f>
        <v>30</v>
      </c>
      <c r="L426" s="47" t="str">
        <f>ControleProdução[[#This Row],[Recebido Por]]&amp;ControleProdução[[#This Row],[Qtd]]</f>
        <v>ALAN30</v>
      </c>
    </row>
    <row r="427" spans="1:12" ht="20.100000000000001" customHeight="1" x14ac:dyDescent="0.25">
      <c r="A427" s="52">
        <v>45248</v>
      </c>
      <c r="B427" s="52" t="str">
        <f>UPPER(TEXT(ControleProdução[[#This Row],[Data]],"mmm"))</f>
        <v>NOV</v>
      </c>
      <c r="C427" s="47">
        <f>YEAR(ControleProdução[[#This Row],[Data]])</f>
        <v>2023</v>
      </c>
      <c r="D427" s="52" t="s">
        <v>21</v>
      </c>
      <c r="E427" s="47" t="s">
        <v>169</v>
      </c>
      <c r="F427" s="47">
        <v>4</v>
      </c>
      <c r="G427" s="47" t="str">
        <f>_xlfn.XLOOKUP(E427,TbdeEPI[EPI],TbdeEPI[TIPO],"Produção",0)</f>
        <v>Produção</v>
      </c>
      <c r="H427" s="47" t="s">
        <v>108</v>
      </c>
      <c r="I427" s="47" t="s">
        <v>134</v>
      </c>
      <c r="J427" s="47"/>
      <c r="K427" s="47">
        <f>COUNTIF($I$2:I427,I427)</f>
        <v>18</v>
      </c>
      <c r="L427" s="47" t="str">
        <f>ControleProdução[[#This Row],[Recebido Por]]&amp;ControleProdução[[#This Row],[Qtd]]</f>
        <v>MANUA18</v>
      </c>
    </row>
    <row r="428" spans="1:12" ht="20.100000000000001" customHeight="1" x14ac:dyDescent="0.25">
      <c r="A428" s="52">
        <v>45248</v>
      </c>
      <c r="B428" s="52" t="str">
        <f>UPPER(TEXT(ControleProdução[[#This Row],[Data]],"mmm"))</f>
        <v>NOV</v>
      </c>
      <c r="C428" s="47">
        <f>YEAR(ControleProdução[[#This Row],[Data]])</f>
        <v>2023</v>
      </c>
      <c r="D428" s="52" t="s">
        <v>21</v>
      </c>
      <c r="E428" s="47" t="s">
        <v>75</v>
      </c>
      <c r="F428" s="47">
        <v>4</v>
      </c>
      <c r="G428" s="47" t="str">
        <f>_xlfn.XLOOKUP(E428,TbdeEPI[EPI],TbdeEPI[TIPO],"Produção",0)</f>
        <v>Produção</v>
      </c>
      <c r="H428" s="47" t="s">
        <v>108</v>
      </c>
      <c r="I428" s="47" t="s">
        <v>134</v>
      </c>
      <c r="J428" s="47"/>
      <c r="K428" s="47">
        <f>COUNTIF($I$2:I428,I428)</f>
        <v>19</v>
      </c>
      <c r="L428" s="47" t="str">
        <f>ControleProdução[[#This Row],[Recebido Por]]&amp;ControleProdução[[#This Row],[Qtd]]</f>
        <v>MANUA19</v>
      </c>
    </row>
    <row r="429" spans="1:12" ht="20.100000000000001" customHeight="1" x14ac:dyDescent="0.25">
      <c r="A429" s="52">
        <v>45248</v>
      </c>
      <c r="B429" s="52" t="str">
        <f>UPPER(TEXT(ControleProdução[[#This Row],[Data]],"mmm"))</f>
        <v>NOV</v>
      </c>
      <c r="C429" s="47">
        <f>YEAR(ControleProdução[[#This Row],[Data]])</f>
        <v>2023</v>
      </c>
      <c r="D429" s="52" t="s">
        <v>21</v>
      </c>
      <c r="E429" s="47" t="s">
        <v>1</v>
      </c>
      <c r="F429" s="47">
        <v>2</v>
      </c>
      <c r="G429" s="47" t="str">
        <f>_xlfn.XLOOKUP(E429,TbdeEPI[EPI],TbdeEPI[TIPO],"Produção",0)</f>
        <v>Produção</v>
      </c>
      <c r="H429" s="47" t="s">
        <v>108</v>
      </c>
      <c r="I429" s="47" t="s">
        <v>110</v>
      </c>
      <c r="J429" s="47"/>
      <c r="K429" s="47">
        <f>COUNTIF($I$2:I429,I429)</f>
        <v>122</v>
      </c>
      <c r="L429" s="47" t="str">
        <f>ControleProdução[[#This Row],[Recebido Por]]&amp;ControleProdução[[#This Row],[Qtd]]</f>
        <v>FELIPE122</v>
      </c>
    </row>
    <row r="430" spans="1:12" ht="20.100000000000001" customHeight="1" x14ac:dyDescent="0.25">
      <c r="A430" s="52">
        <v>45248</v>
      </c>
      <c r="B430" s="52" t="str">
        <f>UPPER(TEXT(ControleProdução[[#This Row],[Data]],"mmm"))</f>
        <v>NOV</v>
      </c>
      <c r="C430" s="47">
        <f>YEAR(ControleProdução[[#This Row],[Data]])</f>
        <v>2023</v>
      </c>
      <c r="D430" s="52" t="s">
        <v>21</v>
      </c>
      <c r="E430" s="47" t="s">
        <v>93</v>
      </c>
      <c r="F430" s="47">
        <v>1</v>
      </c>
      <c r="G430" s="47" t="str">
        <f>_xlfn.XLOOKUP(E430,TbdeEPI[EPI],TbdeEPI[TIPO],"Produção",0)</f>
        <v>Produção</v>
      </c>
      <c r="H430" s="47" t="s">
        <v>108</v>
      </c>
      <c r="I430" s="47" t="s">
        <v>110</v>
      </c>
      <c r="J430" s="47"/>
      <c r="K430" s="47">
        <f>COUNTIF($I$2:I430,I430)</f>
        <v>123</v>
      </c>
      <c r="L430" s="47" t="str">
        <f>ControleProdução[[#This Row],[Recebido Por]]&amp;ControleProdução[[#This Row],[Qtd]]</f>
        <v>FELIPE123</v>
      </c>
    </row>
    <row r="431" spans="1:12" ht="20.100000000000001" customHeight="1" x14ac:dyDescent="0.25">
      <c r="A431" s="52">
        <v>45248</v>
      </c>
      <c r="B431" s="52" t="str">
        <f>UPPER(TEXT(ControleProdução[[#This Row],[Data]],"mmm"))</f>
        <v>NOV</v>
      </c>
      <c r="C431" s="47">
        <f>YEAR(ControleProdução[[#This Row],[Data]])</f>
        <v>2023</v>
      </c>
      <c r="D431" s="52" t="s">
        <v>21</v>
      </c>
      <c r="E431" s="47" t="s">
        <v>78</v>
      </c>
      <c r="F431" s="47">
        <v>1</v>
      </c>
      <c r="G431" s="47" t="str">
        <f>_xlfn.XLOOKUP(E431,TbdeEPI[EPI],TbdeEPI[TIPO],"Produção",0)</f>
        <v>Produção</v>
      </c>
      <c r="H431" s="47" t="s">
        <v>108</v>
      </c>
      <c r="I431" s="47" t="s">
        <v>110</v>
      </c>
      <c r="J431" s="47"/>
      <c r="K431" s="47">
        <f>COUNTIF($I$2:I431,I431)</f>
        <v>124</v>
      </c>
      <c r="L431" s="47" t="str">
        <f>ControleProdução[[#This Row],[Recebido Por]]&amp;ControleProdução[[#This Row],[Qtd]]</f>
        <v>FELIPE124</v>
      </c>
    </row>
    <row r="432" spans="1:12" ht="20.100000000000001" customHeight="1" x14ac:dyDescent="0.25">
      <c r="A432" s="52">
        <v>45248</v>
      </c>
      <c r="B432" s="52" t="str">
        <f>UPPER(TEXT(ControleProdução[[#This Row],[Data]],"mmm"))</f>
        <v>NOV</v>
      </c>
      <c r="C432" s="47">
        <f>YEAR(ControleProdução[[#This Row],[Data]])</f>
        <v>2023</v>
      </c>
      <c r="D432" s="52" t="s">
        <v>21</v>
      </c>
      <c r="E432" s="47" t="s">
        <v>85</v>
      </c>
      <c r="F432" s="47">
        <v>1</v>
      </c>
      <c r="G432" s="47" t="str">
        <f>_xlfn.XLOOKUP(E432,TbdeEPI[EPI],TbdeEPI[TIPO],"Produção",0)</f>
        <v>Produção</v>
      </c>
      <c r="H432" s="47" t="s">
        <v>108</v>
      </c>
      <c r="I432" s="47" t="s">
        <v>110</v>
      </c>
      <c r="J432" s="47"/>
      <c r="K432" s="47">
        <f>COUNTIF($I$2:I432,I432)</f>
        <v>125</v>
      </c>
      <c r="L432" s="47" t="str">
        <f>ControleProdução[[#This Row],[Recebido Por]]&amp;ControleProdução[[#This Row],[Qtd]]</f>
        <v>FELIPE125</v>
      </c>
    </row>
    <row r="433" spans="1:12" ht="20.100000000000001" customHeight="1" x14ac:dyDescent="0.25">
      <c r="A433" s="52">
        <v>45248</v>
      </c>
      <c r="B433" s="52" t="str">
        <f>UPPER(TEXT(ControleProdução[[#This Row],[Data]],"mmm"))</f>
        <v>NOV</v>
      </c>
      <c r="C433" s="47">
        <f>YEAR(ControleProdução[[#This Row],[Data]])</f>
        <v>2023</v>
      </c>
      <c r="D433" s="52" t="s">
        <v>21</v>
      </c>
      <c r="E433" s="47" t="s">
        <v>79</v>
      </c>
      <c r="F433" s="47">
        <v>1</v>
      </c>
      <c r="G433" s="47" t="str">
        <f>_xlfn.XLOOKUP(E433,TbdeEPI[EPI],TbdeEPI[TIPO],"Produção",0)</f>
        <v>Produção</v>
      </c>
      <c r="H433" s="47" t="s">
        <v>108</v>
      </c>
      <c r="I433" s="47" t="s">
        <v>110</v>
      </c>
      <c r="J433" s="47"/>
      <c r="K433" s="47">
        <f>COUNTIF($I$2:I433,I433)</f>
        <v>126</v>
      </c>
      <c r="L433" s="47" t="str">
        <f>ControleProdução[[#This Row],[Recebido Por]]&amp;ControleProdução[[#This Row],[Qtd]]</f>
        <v>FELIPE126</v>
      </c>
    </row>
    <row r="434" spans="1:12" ht="20.100000000000001" customHeight="1" x14ac:dyDescent="0.25">
      <c r="A434" s="52">
        <v>45248</v>
      </c>
      <c r="B434" s="52" t="str">
        <f>UPPER(TEXT(ControleProdução[[#This Row],[Data]],"mmm"))</f>
        <v>NOV</v>
      </c>
      <c r="C434" s="47">
        <f>YEAR(ControleProdução[[#This Row],[Data]])</f>
        <v>2023</v>
      </c>
      <c r="D434" s="52" t="s">
        <v>21</v>
      </c>
      <c r="E434" s="47" t="s">
        <v>89</v>
      </c>
      <c r="F434" s="47">
        <v>2</v>
      </c>
      <c r="G434" s="47" t="str">
        <f>_xlfn.XLOOKUP(E434,TbdeEPI[EPI],TbdeEPI[TIPO],"Produção",0)</f>
        <v>Produção</v>
      </c>
      <c r="H434" s="47" t="s">
        <v>108</v>
      </c>
      <c r="I434" s="47" t="s">
        <v>299</v>
      </c>
      <c r="J434" s="47"/>
      <c r="K434" s="47">
        <f>COUNTIF($I$2:I434,I434)</f>
        <v>2</v>
      </c>
      <c r="L434" s="47" t="str">
        <f>ControleProdução[[#This Row],[Recebido Por]]&amp;ControleProdução[[#This Row],[Qtd]]</f>
        <v>LARISSA2</v>
      </c>
    </row>
    <row r="435" spans="1:12" ht="20.100000000000001" customHeight="1" x14ac:dyDescent="0.25">
      <c r="A435" s="52">
        <v>45248</v>
      </c>
      <c r="B435" s="52" t="str">
        <f>UPPER(TEXT(ControleProdução[[#This Row],[Data]],"mmm"))</f>
        <v>NOV</v>
      </c>
      <c r="C435" s="47">
        <f>YEAR(ControleProdução[[#This Row],[Data]])</f>
        <v>2023</v>
      </c>
      <c r="D435" s="52" t="s">
        <v>21</v>
      </c>
      <c r="E435" s="47" t="s">
        <v>352</v>
      </c>
      <c r="F435" s="47">
        <v>1</v>
      </c>
      <c r="G435" s="47" t="str">
        <f>_xlfn.XLOOKUP(E435,TbdeEPI[EPI],TbdeEPI[TIPO],"Produção",0)</f>
        <v>Produção</v>
      </c>
      <c r="H435" s="47" t="s">
        <v>108</v>
      </c>
      <c r="I435" s="47" t="s">
        <v>110</v>
      </c>
      <c r="J435" s="47"/>
      <c r="K435" s="47">
        <f>COUNTIF($I$2:I435,I435)</f>
        <v>127</v>
      </c>
      <c r="L435" s="47" t="str">
        <f>ControleProdução[[#This Row],[Recebido Por]]&amp;ControleProdução[[#This Row],[Qtd]]</f>
        <v>FELIPE127</v>
      </c>
    </row>
    <row r="436" spans="1:12" ht="20.100000000000001" customHeight="1" x14ac:dyDescent="0.25">
      <c r="A436" s="52">
        <v>45248</v>
      </c>
      <c r="B436" s="52" t="str">
        <f>UPPER(TEXT(ControleProdução[[#This Row],[Data]],"mmm"))</f>
        <v>NOV</v>
      </c>
      <c r="C436" s="47">
        <f>YEAR(ControleProdução[[#This Row],[Data]])</f>
        <v>2023</v>
      </c>
      <c r="D436" s="52" t="s">
        <v>21</v>
      </c>
      <c r="E436" s="47" t="s">
        <v>352</v>
      </c>
      <c r="F436" s="47">
        <v>2</v>
      </c>
      <c r="G436" s="47" t="str">
        <f>_xlfn.XLOOKUP(E436,TbdeEPI[EPI],TbdeEPI[TIPO],"Produção",0)</f>
        <v>Produção</v>
      </c>
      <c r="H436" s="47" t="s">
        <v>108</v>
      </c>
      <c r="I436" s="47" t="s">
        <v>299</v>
      </c>
      <c r="J436" s="47"/>
      <c r="K436" s="47">
        <f>COUNTIF($I$2:I436,I436)</f>
        <v>3</v>
      </c>
      <c r="L436" s="47" t="str">
        <f>ControleProdução[[#This Row],[Recebido Por]]&amp;ControleProdução[[#This Row],[Qtd]]</f>
        <v>LARISSA3</v>
      </c>
    </row>
    <row r="437" spans="1:12" ht="20.100000000000001" customHeight="1" x14ac:dyDescent="0.25">
      <c r="A437" s="52">
        <v>45248</v>
      </c>
      <c r="B437" s="52" t="str">
        <f>UPPER(TEXT(ControleProdução[[#This Row],[Data]],"mmm"))</f>
        <v>NOV</v>
      </c>
      <c r="C437" s="47">
        <f>YEAR(ControleProdução[[#This Row],[Data]])</f>
        <v>2023</v>
      </c>
      <c r="D437" s="52" t="s">
        <v>21</v>
      </c>
      <c r="E437" s="47" t="s">
        <v>14</v>
      </c>
      <c r="F437" s="47">
        <v>1</v>
      </c>
      <c r="G437" s="47" t="str">
        <f>_xlfn.XLOOKUP(E437,TbdeEPI[EPI],TbdeEPI[TIPO],"Produção",0)</f>
        <v>Produção</v>
      </c>
      <c r="H437" s="47" t="s">
        <v>108</v>
      </c>
      <c r="I437" s="47" t="s">
        <v>110</v>
      </c>
      <c r="J437" s="47"/>
      <c r="K437" s="47">
        <f>COUNTIF($I$2:I437,I437)</f>
        <v>128</v>
      </c>
      <c r="L437" s="47" t="str">
        <f>ControleProdução[[#This Row],[Recebido Por]]&amp;ControleProdução[[#This Row],[Qtd]]</f>
        <v>FELIPE128</v>
      </c>
    </row>
    <row r="438" spans="1:12" ht="20.100000000000001" customHeight="1" x14ac:dyDescent="0.25">
      <c r="A438" s="52">
        <v>45250</v>
      </c>
      <c r="B438" s="52" t="str">
        <f>UPPER(TEXT(ControleProdução[[#This Row],[Data]],"mmm"))</f>
        <v>NOV</v>
      </c>
      <c r="C438" s="47">
        <f>YEAR(ControleProdução[[#This Row],[Data]])</f>
        <v>2023</v>
      </c>
      <c r="D438" s="52" t="s">
        <v>21</v>
      </c>
      <c r="E438" s="47" t="s">
        <v>74</v>
      </c>
      <c r="F438" s="47">
        <v>10</v>
      </c>
      <c r="G438" s="47" t="str">
        <f>_xlfn.XLOOKUP(E438,TbdeEPI[EPI],TbdeEPI[TIPO],"Produção",0)</f>
        <v>Produção</v>
      </c>
      <c r="H438" s="47" t="s">
        <v>108</v>
      </c>
      <c r="I438" s="47" t="s">
        <v>110</v>
      </c>
      <c r="J438" s="47"/>
      <c r="K438" s="47">
        <f>COUNTIF($I$2:I438,I438)</f>
        <v>129</v>
      </c>
      <c r="L438" s="47" t="str">
        <f>ControleProdução[[#This Row],[Recebido Por]]&amp;ControleProdução[[#This Row],[Qtd]]</f>
        <v>FELIPE129</v>
      </c>
    </row>
    <row r="439" spans="1:12" ht="20.100000000000001" customHeight="1" x14ac:dyDescent="0.25">
      <c r="A439" s="52">
        <v>45250</v>
      </c>
      <c r="B439" s="52" t="str">
        <f>UPPER(TEXT(ControleProdução[[#This Row],[Data]],"mmm"))</f>
        <v>NOV</v>
      </c>
      <c r="C439" s="47">
        <f>YEAR(ControleProdução[[#This Row],[Data]])</f>
        <v>2023</v>
      </c>
      <c r="D439" s="52" t="s">
        <v>21</v>
      </c>
      <c r="E439" s="47" t="s">
        <v>2</v>
      </c>
      <c r="F439" s="47">
        <v>1</v>
      </c>
      <c r="G439" s="47" t="str">
        <f>_xlfn.XLOOKUP(E439,TbdeEPI[EPI],TbdeEPI[TIPO],"Produção",0)</f>
        <v>Produção</v>
      </c>
      <c r="H439" s="47" t="s">
        <v>108</v>
      </c>
      <c r="I439" s="47" t="s">
        <v>110</v>
      </c>
      <c r="J439" s="47"/>
      <c r="K439" s="47">
        <f>COUNTIF($I$2:I439,I439)</f>
        <v>130</v>
      </c>
      <c r="L439" s="47" t="str">
        <f>ControleProdução[[#This Row],[Recebido Por]]&amp;ControleProdução[[#This Row],[Qtd]]</f>
        <v>FELIPE130</v>
      </c>
    </row>
    <row r="440" spans="1:12" ht="20.100000000000001" customHeight="1" x14ac:dyDescent="0.25">
      <c r="A440" s="52">
        <v>45250</v>
      </c>
      <c r="B440" s="52" t="str">
        <f>UPPER(TEXT(ControleProdução[[#This Row],[Data]],"mmm"))</f>
        <v>NOV</v>
      </c>
      <c r="C440" s="47">
        <f>YEAR(ControleProdução[[#This Row],[Data]])</f>
        <v>2023</v>
      </c>
      <c r="D440" s="52" t="s">
        <v>21</v>
      </c>
      <c r="E440" s="47" t="s">
        <v>1</v>
      </c>
      <c r="F440" s="47">
        <v>2</v>
      </c>
      <c r="G440" s="47" t="str">
        <f>_xlfn.XLOOKUP(E440,TbdeEPI[EPI],TbdeEPI[TIPO],"Produção",0)</f>
        <v>Produção</v>
      </c>
      <c r="H440" s="47" t="s">
        <v>108</v>
      </c>
      <c r="I440" s="47" t="s">
        <v>110</v>
      </c>
      <c r="J440" s="47"/>
      <c r="K440" s="47">
        <f>COUNTIF($I$2:I440,I440)</f>
        <v>131</v>
      </c>
      <c r="L440" s="47" t="str">
        <f>ControleProdução[[#This Row],[Recebido Por]]&amp;ControleProdução[[#This Row],[Qtd]]</f>
        <v>FELIPE131</v>
      </c>
    </row>
    <row r="441" spans="1:12" ht="20.100000000000001" customHeight="1" x14ac:dyDescent="0.25">
      <c r="A441" s="52">
        <v>45250</v>
      </c>
      <c r="B441" s="52" t="str">
        <f>UPPER(TEXT(ControleProdução[[#This Row],[Data]],"mmm"))</f>
        <v>NOV</v>
      </c>
      <c r="C441" s="47">
        <f>YEAR(ControleProdução[[#This Row],[Data]])</f>
        <v>2023</v>
      </c>
      <c r="D441" s="52" t="s">
        <v>21</v>
      </c>
      <c r="E441" s="47" t="s">
        <v>27</v>
      </c>
      <c r="F441" s="47">
        <v>1</v>
      </c>
      <c r="G441" s="47" t="str">
        <f>_xlfn.XLOOKUP(E441,TbdeEPI[EPI],TbdeEPI[TIPO],"Produção",0)</f>
        <v>Produção</v>
      </c>
      <c r="H441" s="47" t="s">
        <v>108</v>
      </c>
      <c r="I441" s="47" t="s">
        <v>110</v>
      </c>
      <c r="J441" s="47"/>
      <c r="K441" s="47">
        <f>COUNTIF($I$2:I441,I441)</f>
        <v>132</v>
      </c>
      <c r="L441" s="47" t="str">
        <f>ControleProdução[[#This Row],[Recebido Por]]&amp;ControleProdução[[#This Row],[Qtd]]</f>
        <v>FELIPE132</v>
      </c>
    </row>
    <row r="442" spans="1:12" ht="20.100000000000001" customHeight="1" x14ac:dyDescent="0.25">
      <c r="A442" s="52">
        <v>45250</v>
      </c>
      <c r="B442" s="52" t="str">
        <f>UPPER(TEXT(ControleProdução[[#This Row],[Data]],"mmm"))</f>
        <v>NOV</v>
      </c>
      <c r="C442" s="47">
        <f>YEAR(ControleProdução[[#This Row],[Data]])</f>
        <v>2023</v>
      </c>
      <c r="D442" s="52" t="s">
        <v>21</v>
      </c>
      <c r="E442" s="47" t="s">
        <v>95</v>
      </c>
      <c r="F442" s="47">
        <v>6</v>
      </c>
      <c r="G442" s="47" t="str">
        <f>_xlfn.XLOOKUP(E442,TbdeEPI[EPI],TbdeEPI[TIPO],"Produção",0)</f>
        <v>Produção</v>
      </c>
      <c r="H442" s="47" t="s">
        <v>108</v>
      </c>
      <c r="I442" s="47" t="s">
        <v>107</v>
      </c>
      <c r="J442" s="47"/>
      <c r="K442" s="47">
        <f>COUNTIF($I$2:I442,I442)</f>
        <v>31</v>
      </c>
      <c r="L442" s="47" t="str">
        <f>ControleProdução[[#This Row],[Recebido Por]]&amp;ControleProdução[[#This Row],[Qtd]]</f>
        <v>ALAN31</v>
      </c>
    </row>
    <row r="443" spans="1:12" ht="20.100000000000001" customHeight="1" x14ac:dyDescent="0.25">
      <c r="A443" s="52">
        <v>45250</v>
      </c>
      <c r="B443" s="52" t="str">
        <f>UPPER(TEXT(ControleProdução[[#This Row],[Data]],"mmm"))</f>
        <v>NOV</v>
      </c>
      <c r="C443" s="47">
        <f>YEAR(ControleProdução[[#This Row],[Data]])</f>
        <v>2023</v>
      </c>
      <c r="D443" s="52" t="s">
        <v>21</v>
      </c>
      <c r="E443" s="47" t="s">
        <v>328</v>
      </c>
      <c r="F443" s="47">
        <v>1</v>
      </c>
      <c r="G443" s="47" t="str">
        <f>_xlfn.XLOOKUP(E443,TbdeEPI[EPI],TbdeEPI[TIPO],"Produção",0)</f>
        <v>Produção</v>
      </c>
      <c r="H443" s="47" t="s">
        <v>108</v>
      </c>
      <c r="I443" s="47" t="s">
        <v>110</v>
      </c>
      <c r="J443" s="47"/>
      <c r="K443" s="47">
        <f>COUNTIF($I$2:I443,I443)</f>
        <v>133</v>
      </c>
      <c r="L443" s="47" t="str">
        <f>ControleProdução[[#This Row],[Recebido Por]]&amp;ControleProdução[[#This Row],[Qtd]]</f>
        <v>FELIPE133</v>
      </c>
    </row>
    <row r="444" spans="1:12" ht="20.100000000000001" customHeight="1" x14ac:dyDescent="0.25">
      <c r="A444" s="52">
        <v>45250</v>
      </c>
      <c r="B444" s="52" t="str">
        <f>UPPER(TEXT(ControleProdução[[#This Row],[Data]],"mmm"))</f>
        <v>NOV</v>
      </c>
      <c r="C444" s="47">
        <f>YEAR(ControleProdução[[#This Row],[Data]])</f>
        <v>2023</v>
      </c>
      <c r="D444" s="52" t="s">
        <v>21</v>
      </c>
      <c r="E444" s="47" t="s">
        <v>27</v>
      </c>
      <c r="F444" s="47">
        <v>1</v>
      </c>
      <c r="G444" s="47" t="str">
        <f>_xlfn.XLOOKUP(E444,TbdeEPI[EPI],TbdeEPI[TIPO],"Produção",0)</f>
        <v>Produção</v>
      </c>
      <c r="H444" s="47" t="s">
        <v>108</v>
      </c>
      <c r="I444" s="47" t="s">
        <v>170</v>
      </c>
      <c r="J444" s="47"/>
      <c r="K444" s="47">
        <f>COUNTIF($I$2:I444,I444)</f>
        <v>18</v>
      </c>
      <c r="L444" s="47" t="str">
        <f>ControleProdução[[#This Row],[Recebido Por]]&amp;ControleProdução[[#This Row],[Qtd]]</f>
        <v>ALEXANDRE18</v>
      </c>
    </row>
    <row r="445" spans="1:12" ht="20.100000000000001" customHeight="1" x14ac:dyDescent="0.25">
      <c r="A445" s="52">
        <v>45250</v>
      </c>
      <c r="B445" s="52" t="str">
        <f>UPPER(TEXT(ControleProdução[[#This Row],[Data]],"mmm"))</f>
        <v>NOV</v>
      </c>
      <c r="C445" s="47">
        <f>YEAR(ControleProdução[[#This Row],[Data]])</f>
        <v>2023</v>
      </c>
      <c r="D445" s="52" t="s">
        <v>21</v>
      </c>
      <c r="E445" s="47" t="s">
        <v>27</v>
      </c>
      <c r="F445" s="47">
        <v>3</v>
      </c>
      <c r="G445" s="47" t="str">
        <f>_xlfn.XLOOKUP(E445,TbdeEPI[EPI],TbdeEPI[TIPO],"Produção",0)</f>
        <v>Produção</v>
      </c>
      <c r="H445" s="47" t="s">
        <v>108</v>
      </c>
      <c r="I445" s="47" t="s">
        <v>282</v>
      </c>
      <c r="J445" s="47"/>
      <c r="K445" s="47">
        <f>COUNTIF($I$2:I445,I445)</f>
        <v>3</v>
      </c>
      <c r="L445" s="47" t="str">
        <f>ControleProdução[[#This Row],[Recebido Por]]&amp;ControleProdução[[#This Row],[Qtd]]</f>
        <v>KAYLA3</v>
      </c>
    </row>
    <row r="446" spans="1:12" ht="20.100000000000001" customHeight="1" x14ac:dyDescent="0.25">
      <c r="A446" s="52">
        <v>45250</v>
      </c>
      <c r="B446" s="52" t="str">
        <f>UPPER(TEXT(ControleProdução[[#This Row],[Data]],"mmm"))</f>
        <v>NOV</v>
      </c>
      <c r="C446" s="47">
        <f>YEAR(ControleProdução[[#This Row],[Data]])</f>
        <v>2023</v>
      </c>
      <c r="D446" s="52" t="s">
        <v>21</v>
      </c>
      <c r="E446" s="47" t="s">
        <v>319</v>
      </c>
      <c r="F446" s="47">
        <v>1</v>
      </c>
      <c r="G446" s="47" t="str">
        <f>_xlfn.XLOOKUP(E446,TbdeEPI[EPI],TbdeEPI[TIPO],"Produção",0)</f>
        <v>EPI</v>
      </c>
      <c r="H446" s="47" t="s">
        <v>108</v>
      </c>
      <c r="I446" s="47" t="s">
        <v>140</v>
      </c>
      <c r="J446" s="47"/>
      <c r="K446" s="47">
        <f>COUNTIF($I$2:I446,I446)</f>
        <v>16</v>
      </c>
      <c r="L446" s="47" t="str">
        <f>ControleProdução[[#This Row],[Recebido Por]]&amp;ControleProdução[[#This Row],[Qtd]]</f>
        <v>ARTHUR16</v>
      </c>
    </row>
    <row r="447" spans="1:12" ht="20.100000000000001" customHeight="1" x14ac:dyDescent="0.25">
      <c r="A447" s="52">
        <v>45250</v>
      </c>
      <c r="B447" s="52" t="str">
        <f>UPPER(TEXT(ControleProdução[[#This Row],[Data]],"mmm"))</f>
        <v>NOV</v>
      </c>
      <c r="C447" s="47">
        <f>YEAR(ControleProdução[[#This Row],[Data]])</f>
        <v>2023</v>
      </c>
      <c r="D447" s="52" t="s">
        <v>21</v>
      </c>
      <c r="E447" s="47" t="s">
        <v>352</v>
      </c>
      <c r="F447" s="47">
        <v>1</v>
      </c>
      <c r="G447" s="47" t="str">
        <f>_xlfn.XLOOKUP(E447,TbdeEPI[EPI],TbdeEPI[TIPO],"Produção",0)</f>
        <v>Produção</v>
      </c>
      <c r="H447" s="47" t="s">
        <v>108</v>
      </c>
      <c r="I447" s="47" t="s">
        <v>149</v>
      </c>
      <c r="J447" s="47"/>
      <c r="K447" s="47">
        <f>COUNTIF($I$2:I447,I447)</f>
        <v>12</v>
      </c>
      <c r="L447" s="47" t="str">
        <f>ControleProdução[[#This Row],[Recebido Por]]&amp;ControleProdução[[#This Row],[Qtd]]</f>
        <v>RAFAEL12</v>
      </c>
    </row>
    <row r="448" spans="1:12" ht="20.100000000000001" customHeight="1" x14ac:dyDescent="0.25">
      <c r="A448" s="52">
        <v>45250</v>
      </c>
      <c r="B448" s="52" t="str">
        <f>UPPER(TEXT(ControleProdução[[#This Row],[Data]],"mmm"))</f>
        <v>NOV</v>
      </c>
      <c r="C448" s="47">
        <f>YEAR(ControleProdução[[#This Row],[Data]])</f>
        <v>2023</v>
      </c>
      <c r="D448" s="52" t="s">
        <v>21</v>
      </c>
      <c r="E448" s="47" t="s">
        <v>14</v>
      </c>
      <c r="F448" s="47">
        <v>1</v>
      </c>
      <c r="G448" s="47" t="str">
        <f>_xlfn.XLOOKUP(E448,TbdeEPI[EPI],TbdeEPI[TIPO],"Produção",0)</f>
        <v>Produção</v>
      </c>
      <c r="H448" s="47" t="s">
        <v>108</v>
      </c>
      <c r="I448" s="47" t="s">
        <v>110</v>
      </c>
      <c r="J448" s="47"/>
      <c r="K448" s="47">
        <f>COUNTIF($I$2:I448,I448)</f>
        <v>134</v>
      </c>
      <c r="L448" s="47" t="str">
        <f>ControleProdução[[#This Row],[Recebido Por]]&amp;ControleProdução[[#This Row],[Qtd]]</f>
        <v>FELIPE134</v>
      </c>
    </row>
    <row r="449" spans="1:12" ht="20.100000000000001" customHeight="1" x14ac:dyDescent="0.25">
      <c r="A449" s="52">
        <v>45251</v>
      </c>
      <c r="B449" s="52" t="str">
        <f>UPPER(TEXT(ControleProdução[[#This Row],[Data]],"mmm"))</f>
        <v>NOV</v>
      </c>
      <c r="C449" s="47">
        <f>YEAR(ControleProdução[[#This Row],[Data]])</f>
        <v>2023</v>
      </c>
      <c r="D449" s="52" t="s">
        <v>21</v>
      </c>
      <c r="E449" s="47" t="s">
        <v>169</v>
      </c>
      <c r="F449" s="47">
        <v>4</v>
      </c>
      <c r="G449" s="47" t="str">
        <f>_xlfn.XLOOKUP(E449,TbdeEPI[EPI],TbdeEPI[TIPO],"Produção",0)</f>
        <v>Produção</v>
      </c>
      <c r="H449" s="47" t="s">
        <v>108</v>
      </c>
      <c r="I449" s="47" t="s">
        <v>134</v>
      </c>
      <c r="J449" s="47"/>
      <c r="K449" s="47">
        <f>COUNTIF($I$2:I449,I449)</f>
        <v>20</v>
      </c>
      <c r="L449" s="47" t="str">
        <f>ControleProdução[[#This Row],[Recebido Por]]&amp;ControleProdução[[#This Row],[Qtd]]</f>
        <v>MANUA20</v>
      </c>
    </row>
    <row r="450" spans="1:12" ht="20.100000000000001" customHeight="1" x14ac:dyDescent="0.25">
      <c r="A450" s="52">
        <v>45251</v>
      </c>
      <c r="B450" s="52" t="str">
        <f>UPPER(TEXT(ControleProdução[[#This Row],[Data]],"mmm"))</f>
        <v>NOV</v>
      </c>
      <c r="C450" s="47">
        <f>YEAR(ControleProdução[[#This Row],[Data]])</f>
        <v>2023</v>
      </c>
      <c r="D450" s="52" t="s">
        <v>21</v>
      </c>
      <c r="E450" s="47" t="s">
        <v>89</v>
      </c>
      <c r="F450" s="47">
        <v>1</v>
      </c>
      <c r="G450" s="47" t="str">
        <f>_xlfn.XLOOKUP(E450,TbdeEPI[EPI],TbdeEPI[TIPO],"Produção",0)</f>
        <v>Produção</v>
      </c>
      <c r="H450" s="47" t="s">
        <v>108</v>
      </c>
      <c r="I450" s="47" t="s">
        <v>317</v>
      </c>
      <c r="J450" s="47"/>
      <c r="K450" s="47">
        <f>COUNTIF($I$2:I450,I450)</f>
        <v>6</v>
      </c>
      <c r="L450" s="47" t="str">
        <f>ControleProdução[[#This Row],[Recebido Por]]&amp;ControleProdução[[#This Row],[Qtd]]</f>
        <v>EVERARDO6</v>
      </c>
    </row>
    <row r="451" spans="1:12" ht="20.100000000000001" customHeight="1" x14ac:dyDescent="0.25">
      <c r="A451" s="52">
        <v>45251</v>
      </c>
      <c r="B451" s="52" t="str">
        <f>UPPER(TEXT(ControleProdução[[#This Row],[Data]],"mmm"))</f>
        <v>NOV</v>
      </c>
      <c r="C451" s="47">
        <f>YEAR(ControleProdução[[#This Row],[Data]])</f>
        <v>2023</v>
      </c>
      <c r="D451" s="52" t="s">
        <v>21</v>
      </c>
      <c r="E451" s="47" t="s">
        <v>75</v>
      </c>
      <c r="F451" s="47">
        <v>5</v>
      </c>
      <c r="G451" s="47" t="str">
        <f>_xlfn.XLOOKUP(E451,TbdeEPI[EPI],TbdeEPI[TIPO],"Produção",0)</f>
        <v>Produção</v>
      </c>
      <c r="H451" s="47" t="s">
        <v>108</v>
      </c>
      <c r="I451" s="47" t="s">
        <v>173</v>
      </c>
      <c r="J451" s="47"/>
      <c r="K451" s="47">
        <f>COUNTIF($I$2:I451,I451)</f>
        <v>6</v>
      </c>
      <c r="L451" s="47" t="str">
        <f>ControleProdução[[#This Row],[Recebido Por]]&amp;ControleProdução[[#This Row],[Qtd]]</f>
        <v>JACKSON6</v>
      </c>
    </row>
    <row r="452" spans="1:12" ht="20.100000000000001" customHeight="1" x14ac:dyDescent="0.25">
      <c r="A452" s="52">
        <v>45251</v>
      </c>
      <c r="B452" s="52" t="str">
        <f>UPPER(TEXT(ControleProdução[[#This Row],[Data]],"mmm"))</f>
        <v>NOV</v>
      </c>
      <c r="C452" s="47">
        <f>YEAR(ControleProdução[[#This Row],[Data]])</f>
        <v>2023</v>
      </c>
      <c r="D452" s="52" t="s">
        <v>21</v>
      </c>
      <c r="E452" s="47" t="s">
        <v>94</v>
      </c>
      <c r="F452" s="47">
        <v>1</v>
      </c>
      <c r="G452" s="47" t="str">
        <f>_xlfn.XLOOKUP(E452,TbdeEPI[EPI],TbdeEPI[TIPO],"Produção",0)</f>
        <v>Produção</v>
      </c>
      <c r="H452" s="47" t="s">
        <v>108</v>
      </c>
      <c r="I452" s="47" t="s">
        <v>139</v>
      </c>
      <c r="J452" s="47"/>
      <c r="K452" s="47">
        <f>COUNTIF($I$2:I452,I452)</f>
        <v>23</v>
      </c>
      <c r="L452" s="47" t="str">
        <f>ControleProdução[[#This Row],[Recebido Por]]&amp;ControleProdução[[#This Row],[Qtd]]</f>
        <v>JOÃO CARLOS23</v>
      </c>
    </row>
    <row r="453" spans="1:12" ht="20.100000000000001" customHeight="1" x14ac:dyDescent="0.25">
      <c r="A453" s="52">
        <v>45251</v>
      </c>
      <c r="B453" s="52" t="str">
        <f>UPPER(TEXT(ControleProdução[[#This Row],[Data]],"mmm"))</f>
        <v>NOV</v>
      </c>
      <c r="C453" s="47">
        <f>YEAR(ControleProdução[[#This Row],[Data]])</f>
        <v>2023</v>
      </c>
      <c r="D453" s="52" t="s">
        <v>20</v>
      </c>
      <c r="E453" s="47" t="s">
        <v>78</v>
      </c>
      <c r="F453" s="47">
        <v>24</v>
      </c>
      <c r="G453" s="47" t="str">
        <f>_xlfn.XLOOKUP(E453,TbdeEPI[EPI],TbdeEPI[TIPO],"Produção",0)</f>
        <v>Produção</v>
      </c>
      <c r="H453" s="47" t="s">
        <v>150</v>
      </c>
      <c r="I453" s="47" t="s">
        <v>108</v>
      </c>
      <c r="J453" s="47"/>
      <c r="K453" s="47">
        <f>COUNTIF($I$2:I453,I453)</f>
        <v>49</v>
      </c>
      <c r="L453" s="47" t="str">
        <f>ControleProdução[[#This Row],[Recebido Por]]&amp;ControleProdução[[#This Row],[Qtd]]</f>
        <v>RHUAN49</v>
      </c>
    </row>
    <row r="454" spans="1:12" ht="20.100000000000001" customHeight="1" x14ac:dyDescent="0.25">
      <c r="A454" s="52">
        <v>45251</v>
      </c>
      <c r="B454" s="52" t="str">
        <f>UPPER(TEXT(ControleProdução[[#This Row],[Data]],"mmm"))</f>
        <v>NOV</v>
      </c>
      <c r="C454" s="47">
        <f>YEAR(ControleProdução[[#This Row],[Data]])</f>
        <v>2023</v>
      </c>
      <c r="D454" s="52" t="s">
        <v>20</v>
      </c>
      <c r="E454" s="47" t="s">
        <v>9</v>
      </c>
      <c r="F454" s="47">
        <v>100</v>
      </c>
      <c r="G454" s="47" t="str">
        <f>_xlfn.XLOOKUP(E454,TbdeEPI[EPI],TbdeEPI[TIPO],"Produção",0)</f>
        <v>EPI</v>
      </c>
      <c r="H454" s="47" t="s">
        <v>150</v>
      </c>
      <c r="I454" s="47" t="s">
        <v>108</v>
      </c>
      <c r="J454" s="47"/>
      <c r="K454" s="47">
        <f>COUNTIF($I$2:I454,I454)</f>
        <v>50</v>
      </c>
      <c r="L454" s="47" t="str">
        <f>ControleProdução[[#This Row],[Recebido Por]]&amp;ControleProdução[[#This Row],[Qtd]]</f>
        <v>RHUAN50</v>
      </c>
    </row>
    <row r="455" spans="1:12" ht="20.100000000000001" customHeight="1" x14ac:dyDescent="0.25">
      <c r="A455" s="52">
        <v>45251</v>
      </c>
      <c r="B455" s="52" t="str">
        <f>UPPER(TEXT(ControleProdução[[#This Row],[Data]],"mmm"))</f>
        <v>NOV</v>
      </c>
      <c r="C455" s="47">
        <f>YEAR(ControleProdução[[#This Row],[Data]])</f>
        <v>2023</v>
      </c>
      <c r="D455" s="52" t="s">
        <v>21</v>
      </c>
      <c r="E455" s="47" t="s">
        <v>95</v>
      </c>
      <c r="F455" s="47">
        <v>6</v>
      </c>
      <c r="G455" s="47" t="str">
        <f>_xlfn.XLOOKUP(E455,TbdeEPI[EPI],TbdeEPI[TIPO],"Produção",0)</f>
        <v>Produção</v>
      </c>
      <c r="H455" s="47" t="s">
        <v>108</v>
      </c>
      <c r="I455" s="47" t="s">
        <v>107</v>
      </c>
      <c r="J455" s="47"/>
      <c r="K455" s="47">
        <f>COUNTIF($I$2:I455,I455)</f>
        <v>32</v>
      </c>
      <c r="L455" s="47" t="str">
        <f>ControleProdução[[#This Row],[Recebido Por]]&amp;ControleProdução[[#This Row],[Qtd]]</f>
        <v>ALAN32</v>
      </c>
    </row>
    <row r="456" spans="1:12" ht="20.100000000000001" customHeight="1" x14ac:dyDescent="0.25">
      <c r="A456" s="52">
        <v>45251</v>
      </c>
      <c r="B456" s="52" t="str">
        <f>UPPER(TEXT(ControleProdução[[#This Row],[Data]],"mmm"))</f>
        <v>NOV</v>
      </c>
      <c r="C456" s="47">
        <f>YEAR(ControleProdução[[#This Row],[Data]])</f>
        <v>2023</v>
      </c>
      <c r="D456" s="52" t="s">
        <v>21</v>
      </c>
      <c r="E456" s="47" t="s">
        <v>319</v>
      </c>
      <c r="F456" s="47">
        <v>1</v>
      </c>
      <c r="G456" s="47" t="str">
        <f>_xlfn.XLOOKUP(E456,TbdeEPI[EPI],TbdeEPI[TIPO],"Produção",0)</f>
        <v>EPI</v>
      </c>
      <c r="H456" s="47" t="s">
        <v>108</v>
      </c>
      <c r="I456" s="47" t="s">
        <v>140</v>
      </c>
      <c r="J456" s="47"/>
      <c r="K456" s="47">
        <f>COUNTIF($I$2:I456,I456)</f>
        <v>17</v>
      </c>
      <c r="L456" s="47" t="str">
        <f>ControleProdução[[#This Row],[Recebido Por]]&amp;ControleProdução[[#This Row],[Qtd]]</f>
        <v>ARTHUR17</v>
      </c>
    </row>
    <row r="457" spans="1:12" ht="20.100000000000001" customHeight="1" x14ac:dyDescent="0.25">
      <c r="A457" s="52">
        <v>45251</v>
      </c>
      <c r="B457" s="52" t="str">
        <f>UPPER(TEXT(ControleProdução[[#This Row],[Data]],"mmm"))</f>
        <v>NOV</v>
      </c>
      <c r="C457" s="47">
        <f>YEAR(ControleProdução[[#This Row],[Data]])</f>
        <v>2023</v>
      </c>
      <c r="D457" s="52" t="s">
        <v>21</v>
      </c>
      <c r="E457" s="47" t="s">
        <v>352</v>
      </c>
      <c r="F457" s="47">
        <v>1</v>
      </c>
      <c r="G457" s="47" t="str">
        <f>_xlfn.XLOOKUP(E457,TbdeEPI[EPI],TbdeEPI[TIPO],"Produção",0)</f>
        <v>Produção</v>
      </c>
      <c r="H457" s="47" t="s">
        <v>108</v>
      </c>
      <c r="I457" s="47" t="s">
        <v>134</v>
      </c>
      <c r="J457" s="47"/>
      <c r="K457" s="47">
        <f>COUNTIF($I$2:I457,I457)</f>
        <v>21</v>
      </c>
      <c r="L457" s="47" t="str">
        <f>ControleProdução[[#This Row],[Recebido Por]]&amp;ControleProdução[[#This Row],[Qtd]]</f>
        <v>MANUA21</v>
      </c>
    </row>
    <row r="458" spans="1:12" ht="20.100000000000001" customHeight="1" x14ac:dyDescent="0.25">
      <c r="A458" s="52">
        <v>45252</v>
      </c>
      <c r="B458" s="52" t="str">
        <f>UPPER(TEXT(ControleProdução[[#This Row],[Data]],"mmm"))</f>
        <v>NOV</v>
      </c>
      <c r="C458" s="47">
        <f>YEAR(ControleProdução[[#This Row],[Data]])</f>
        <v>2023</v>
      </c>
      <c r="D458" s="52" t="s">
        <v>21</v>
      </c>
      <c r="E458" s="47" t="s">
        <v>78</v>
      </c>
      <c r="F458" s="47">
        <v>1</v>
      </c>
      <c r="G458" s="47" t="str">
        <f>_xlfn.XLOOKUP(E458,TbdeEPI[EPI],TbdeEPI[TIPO],"Produção",0)</f>
        <v>Produção</v>
      </c>
      <c r="H458" s="47" t="s">
        <v>108</v>
      </c>
      <c r="I458" s="47" t="s">
        <v>152</v>
      </c>
      <c r="J458" s="47"/>
      <c r="K458" s="47">
        <f>COUNTIF($I$2:I458,I458)</f>
        <v>7</v>
      </c>
      <c r="L458" s="47" t="str">
        <f>ControleProdução[[#This Row],[Recebido Por]]&amp;ControleProdução[[#This Row],[Qtd]]</f>
        <v>ROBERTO7</v>
      </c>
    </row>
    <row r="459" spans="1:12" ht="20.100000000000001" customHeight="1" x14ac:dyDescent="0.25">
      <c r="A459" s="52">
        <v>45252</v>
      </c>
      <c r="B459" s="52" t="str">
        <f>UPPER(TEXT(ControleProdução[[#This Row],[Data]],"mmm"))</f>
        <v>NOV</v>
      </c>
      <c r="C459" s="47">
        <f>YEAR(ControleProdução[[#This Row],[Data]])</f>
        <v>2023</v>
      </c>
      <c r="D459" s="52" t="s">
        <v>21</v>
      </c>
      <c r="E459" s="47" t="s">
        <v>27</v>
      </c>
      <c r="F459" s="47">
        <v>1</v>
      </c>
      <c r="G459" s="47" t="str">
        <f>_xlfn.XLOOKUP(E459,TbdeEPI[EPI],TbdeEPI[TIPO],"Produção",0)</f>
        <v>Produção</v>
      </c>
      <c r="H459" s="47" t="s">
        <v>108</v>
      </c>
      <c r="I459" s="47" t="s">
        <v>156</v>
      </c>
      <c r="J459" s="47"/>
      <c r="K459" s="47">
        <f>COUNTIF($I$2:I459,I459)</f>
        <v>19</v>
      </c>
      <c r="L459" s="47" t="str">
        <f>ControleProdução[[#This Row],[Recebido Por]]&amp;ControleProdução[[#This Row],[Qtd]]</f>
        <v>ALAIM19</v>
      </c>
    </row>
    <row r="460" spans="1:12" ht="20.100000000000001" customHeight="1" x14ac:dyDescent="0.25">
      <c r="A460" s="52">
        <v>45252</v>
      </c>
      <c r="B460" s="52" t="str">
        <f>UPPER(TEXT(ControleProdução[[#This Row],[Data]],"mmm"))</f>
        <v>NOV</v>
      </c>
      <c r="C460" s="47">
        <f>YEAR(ControleProdução[[#This Row],[Data]])</f>
        <v>2023</v>
      </c>
      <c r="D460" s="52" t="s">
        <v>21</v>
      </c>
      <c r="E460" s="47" t="s">
        <v>169</v>
      </c>
      <c r="F460" s="47">
        <v>4</v>
      </c>
      <c r="G460" s="47" t="str">
        <f>_xlfn.XLOOKUP(E460,TbdeEPI[EPI],TbdeEPI[TIPO],"Produção",0)</f>
        <v>Produção</v>
      </c>
      <c r="H460" s="47" t="s">
        <v>108</v>
      </c>
      <c r="I460" s="47" t="s">
        <v>139</v>
      </c>
      <c r="J460" s="47"/>
      <c r="K460" s="47">
        <f>COUNTIF($I$2:I460,I460)</f>
        <v>24</v>
      </c>
      <c r="L460" s="47" t="str">
        <f>ControleProdução[[#This Row],[Recebido Por]]&amp;ControleProdução[[#This Row],[Qtd]]</f>
        <v>JOÃO CARLOS24</v>
      </c>
    </row>
    <row r="461" spans="1:12" ht="20.100000000000001" customHeight="1" x14ac:dyDescent="0.25">
      <c r="A461" s="52">
        <v>45252</v>
      </c>
      <c r="B461" s="52" t="str">
        <f>UPPER(TEXT(ControleProdução[[#This Row],[Data]],"mmm"))</f>
        <v>NOV</v>
      </c>
      <c r="C461" s="47">
        <f>YEAR(ControleProdução[[#This Row],[Data]])</f>
        <v>2023</v>
      </c>
      <c r="D461" s="52" t="s">
        <v>21</v>
      </c>
      <c r="E461" s="47" t="s">
        <v>78</v>
      </c>
      <c r="F461" s="47">
        <v>1</v>
      </c>
      <c r="G461" s="47" t="str">
        <f>_xlfn.XLOOKUP(E461,TbdeEPI[EPI],TbdeEPI[TIPO],"Produção",0)</f>
        <v>Produção</v>
      </c>
      <c r="H461" s="47" t="s">
        <v>108</v>
      </c>
      <c r="I461" s="47" t="s">
        <v>113</v>
      </c>
      <c r="J461" s="47"/>
      <c r="K461" s="47">
        <f>COUNTIF($I$2:I461,I461)</f>
        <v>14</v>
      </c>
      <c r="L461" s="47" t="str">
        <f>ControleProdução[[#This Row],[Recebido Por]]&amp;ControleProdução[[#This Row],[Qtd]]</f>
        <v>MOISES14</v>
      </c>
    </row>
    <row r="462" spans="1:12" ht="20.100000000000001" customHeight="1" x14ac:dyDescent="0.25">
      <c r="A462" s="52">
        <v>45252</v>
      </c>
      <c r="B462" s="52" t="str">
        <f>UPPER(TEXT(ControleProdução[[#This Row],[Data]],"mmm"))</f>
        <v>NOV</v>
      </c>
      <c r="C462" s="47">
        <f>YEAR(ControleProdução[[#This Row],[Data]])</f>
        <v>2023</v>
      </c>
      <c r="D462" s="52" t="s">
        <v>21</v>
      </c>
      <c r="E462" s="47" t="s">
        <v>9</v>
      </c>
      <c r="F462" s="47">
        <v>1</v>
      </c>
      <c r="G462" s="47" t="str">
        <f>_xlfn.XLOOKUP(E462,TbdeEPI[EPI],TbdeEPI[TIPO],"Produção",0)</f>
        <v>EPI</v>
      </c>
      <c r="H462" s="47" t="s">
        <v>108</v>
      </c>
      <c r="I462" s="47" t="s">
        <v>265</v>
      </c>
      <c r="J462" s="47"/>
      <c r="K462" s="47">
        <f>COUNTIF($I$2:I462,I462)</f>
        <v>3</v>
      </c>
      <c r="L462" s="47" t="str">
        <f>ControleProdução[[#This Row],[Recebido Por]]&amp;ControleProdução[[#This Row],[Qtd]]</f>
        <v>GILDSON3</v>
      </c>
    </row>
    <row r="463" spans="1:12" ht="20.100000000000001" customHeight="1" x14ac:dyDescent="0.25">
      <c r="A463" s="52">
        <v>45252</v>
      </c>
      <c r="B463" s="52" t="str">
        <f>UPPER(TEXT(ControleProdução[[#This Row],[Data]],"mmm"))</f>
        <v>NOV</v>
      </c>
      <c r="C463" s="47">
        <f>YEAR(ControleProdução[[#This Row],[Data]])</f>
        <v>2023</v>
      </c>
      <c r="D463" s="52" t="s">
        <v>21</v>
      </c>
      <c r="E463" s="47" t="s">
        <v>9</v>
      </c>
      <c r="F463" s="47">
        <v>1</v>
      </c>
      <c r="G463" s="47" t="str">
        <f>_xlfn.XLOOKUP(E463,TbdeEPI[EPI],TbdeEPI[TIPO],"Produção",0)</f>
        <v>EPI</v>
      </c>
      <c r="H463" s="47" t="s">
        <v>108</v>
      </c>
      <c r="I463" s="47" t="s">
        <v>153</v>
      </c>
      <c r="J463" s="47"/>
      <c r="K463" s="47">
        <f>COUNTIF($I$2:I463,I463)</f>
        <v>10</v>
      </c>
      <c r="L463" s="47" t="str">
        <f>ControleProdução[[#This Row],[Recebido Por]]&amp;ControleProdução[[#This Row],[Qtd]]</f>
        <v>CALEB10</v>
      </c>
    </row>
    <row r="464" spans="1:12" ht="20.100000000000001" customHeight="1" x14ac:dyDescent="0.25">
      <c r="A464" s="52">
        <v>45252</v>
      </c>
      <c r="B464" s="52" t="str">
        <f>UPPER(TEXT(ControleProdução[[#This Row],[Data]],"mmm"))</f>
        <v>NOV</v>
      </c>
      <c r="C464" s="47">
        <f>YEAR(ControleProdução[[#This Row],[Data]])</f>
        <v>2023</v>
      </c>
      <c r="D464" s="52" t="s">
        <v>21</v>
      </c>
      <c r="E464" s="47" t="s">
        <v>9</v>
      </c>
      <c r="F464" s="47">
        <v>1</v>
      </c>
      <c r="G464" s="47" t="str">
        <f>_xlfn.XLOOKUP(E464,TbdeEPI[EPI],TbdeEPI[TIPO],"Produção",0)</f>
        <v>EPI</v>
      </c>
      <c r="H464" s="47" t="s">
        <v>108</v>
      </c>
      <c r="I464" s="47" t="s">
        <v>273</v>
      </c>
      <c r="J464" s="47"/>
      <c r="K464" s="47">
        <f>COUNTIF($I$2:I464,I464)</f>
        <v>2</v>
      </c>
      <c r="L464" s="47" t="str">
        <f>ControleProdução[[#This Row],[Recebido Por]]&amp;ControleProdução[[#This Row],[Qtd]]</f>
        <v>LEONARDO2</v>
      </c>
    </row>
    <row r="465" spans="1:12" ht="20.100000000000001" customHeight="1" x14ac:dyDescent="0.25">
      <c r="A465" s="52">
        <v>45252</v>
      </c>
      <c r="B465" s="52" t="str">
        <f>UPPER(TEXT(ControleProdução[[#This Row],[Data]],"mmm"))</f>
        <v>NOV</v>
      </c>
      <c r="C465" s="47">
        <f>YEAR(ControleProdução[[#This Row],[Data]])</f>
        <v>2023</v>
      </c>
      <c r="D465" s="52" t="s">
        <v>21</v>
      </c>
      <c r="E465" s="47" t="s">
        <v>319</v>
      </c>
      <c r="F465" s="47">
        <v>1</v>
      </c>
      <c r="G465" s="47" t="str">
        <f>_xlfn.XLOOKUP(E465,TbdeEPI[EPI],TbdeEPI[TIPO],"Produção",0)</f>
        <v>EPI</v>
      </c>
      <c r="H465" s="47" t="s">
        <v>108</v>
      </c>
      <c r="I465" s="47" t="s">
        <v>140</v>
      </c>
      <c r="J465" s="47"/>
      <c r="K465" s="47">
        <f>COUNTIF($I$2:I465,I465)</f>
        <v>18</v>
      </c>
      <c r="L465" s="47" t="str">
        <f>ControleProdução[[#This Row],[Recebido Por]]&amp;ControleProdução[[#This Row],[Qtd]]</f>
        <v>ARTHUR18</v>
      </c>
    </row>
    <row r="466" spans="1:12" ht="20.100000000000001" customHeight="1" x14ac:dyDescent="0.25">
      <c r="A466" s="52">
        <v>45252</v>
      </c>
      <c r="B466" s="52" t="str">
        <f>UPPER(TEXT(ControleProdução[[#This Row],[Data]],"mmm"))</f>
        <v>NOV</v>
      </c>
      <c r="C466" s="47">
        <f>YEAR(ControleProdução[[#This Row],[Data]])</f>
        <v>2023</v>
      </c>
      <c r="D466" s="52" t="s">
        <v>21</v>
      </c>
      <c r="E466" s="47" t="s">
        <v>75</v>
      </c>
      <c r="F466" s="47">
        <v>5</v>
      </c>
      <c r="G466" s="47" t="str">
        <f>_xlfn.XLOOKUP(E466,TbdeEPI[EPI],TbdeEPI[TIPO],"Produção",0)</f>
        <v>Produção</v>
      </c>
      <c r="H466" s="47" t="s">
        <v>108</v>
      </c>
      <c r="I466" s="47" t="s">
        <v>134</v>
      </c>
      <c r="J466" s="47"/>
      <c r="K466" s="47">
        <f>COUNTIF($I$2:I466,I466)</f>
        <v>22</v>
      </c>
      <c r="L466" s="47" t="str">
        <f>ControleProdução[[#This Row],[Recebido Por]]&amp;ControleProdução[[#This Row],[Qtd]]</f>
        <v>MANUA22</v>
      </c>
    </row>
    <row r="467" spans="1:12" ht="20.100000000000001" customHeight="1" x14ac:dyDescent="0.25">
      <c r="A467" s="52">
        <v>45252</v>
      </c>
      <c r="B467" s="52" t="str">
        <f>UPPER(TEXT(ControleProdução[[#This Row],[Data]],"mmm"))</f>
        <v>NOV</v>
      </c>
      <c r="C467" s="47">
        <f>YEAR(ControleProdução[[#This Row],[Data]])</f>
        <v>2023</v>
      </c>
      <c r="D467" s="52" t="s">
        <v>21</v>
      </c>
      <c r="E467" s="47" t="s">
        <v>330</v>
      </c>
      <c r="F467" s="47">
        <v>1</v>
      </c>
      <c r="G467" s="47" t="str">
        <f>_xlfn.XLOOKUP(E467,TbdeEPI[EPI],TbdeEPI[TIPO],"Produção",0)</f>
        <v>EPI</v>
      </c>
      <c r="H467" s="47" t="s">
        <v>108</v>
      </c>
      <c r="I467" s="47" t="s">
        <v>155</v>
      </c>
      <c r="J467" s="47"/>
      <c r="K467" s="47">
        <f>COUNTIF($I$2:I467,I467)</f>
        <v>12</v>
      </c>
      <c r="L467" s="47" t="str">
        <f>ControleProdução[[#This Row],[Recebido Por]]&amp;ControleProdução[[#This Row],[Qtd]]</f>
        <v>ASNAN12</v>
      </c>
    </row>
    <row r="468" spans="1:12" ht="20.100000000000001" customHeight="1" x14ac:dyDescent="0.25">
      <c r="A468" s="52">
        <v>45252</v>
      </c>
      <c r="B468" s="52" t="str">
        <f>UPPER(TEXT(ControleProdução[[#This Row],[Data]],"mmm"))</f>
        <v>NOV</v>
      </c>
      <c r="C468" s="47">
        <f>YEAR(ControleProdução[[#This Row],[Data]])</f>
        <v>2023</v>
      </c>
      <c r="D468" s="52" t="s">
        <v>21</v>
      </c>
      <c r="E468" s="47" t="s">
        <v>74</v>
      </c>
      <c r="F468" s="47">
        <v>10</v>
      </c>
      <c r="G468" s="47" t="str">
        <f>_xlfn.XLOOKUP(E468,TbdeEPI[EPI],TbdeEPI[TIPO],"Produção",0)</f>
        <v>Produção</v>
      </c>
      <c r="H468" s="47" t="s">
        <v>108</v>
      </c>
      <c r="I468" s="47" t="s">
        <v>110</v>
      </c>
      <c r="J468" s="47"/>
      <c r="K468" s="47">
        <f>COUNTIF($I$2:I468,I468)</f>
        <v>135</v>
      </c>
      <c r="L468" s="47" t="str">
        <f>ControleProdução[[#This Row],[Recebido Por]]&amp;ControleProdução[[#This Row],[Qtd]]</f>
        <v>FELIPE135</v>
      </c>
    </row>
    <row r="469" spans="1:12" ht="20.100000000000001" customHeight="1" x14ac:dyDescent="0.25">
      <c r="A469" s="52">
        <v>45252</v>
      </c>
      <c r="B469" s="52" t="str">
        <f>UPPER(TEXT(ControleProdução[[#This Row],[Data]],"mmm"))</f>
        <v>NOV</v>
      </c>
      <c r="C469" s="47">
        <f>YEAR(ControleProdução[[#This Row],[Data]])</f>
        <v>2023</v>
      </c>
      <c r="D469" s="52" t="s">
        <v>21</v>
      </c>
      <c r="E469" s="47" t="s">
        <v>2</v>
      </c>
      <c r="F469" s="47">
        <v>1</v>
      </c>
      <c r="G469" s="47" t="str">
        <f>_xlfn.XLOOKUP(E469,TbdeEPI[EPI],TbdeEPI[TIPO],"Produção",0)</f>
        <v>Produção</v>
      </c>
      <c r="H469" s="47" t="s">
        <v>108</v>
      </c>
      <c r="I469" s="47" t="s">
        <v>110</v>
      </c>
      <c r="J469" s="47"/>
      <c r="K469" s="47">
        <f>COUNTIF($I$2:I469,I469)</f>
        <v>136</v>
      </c>
      <c r="L469" s="47" t="str">
        <f>ControleProdução[[#This Row],[Recebido Por]]&amp;ControleProdução[[#This Row],[Qtd]]</f>
        <v>FELIPE136</v>
      </c>
    </row>
    <row r="470" spans="1:12" ht="20.100000000000001" customHeight="1" x14ac:dyDescent="0.25">
      <c r="A470" s="52">
        <v>45252</v>
      </c>
      <c r="B470" s="52" t="str">
        <f>UPPER(TEXT(ControleProdução[[#This Row],[Data]],"mmm"))</f>
        <v>NOV</v>
      </c>
      <c r="C470" s="47">
        <f>YEAR(ControleProdução[[#This Row],[Data]])</f>
        <v>2023</v>
      </c>
      <c r="D470" s="52" t="s">
        <v>21</v>
      </c>
      <c r="E470" s="47" t="s">
        <v>79</v>
      </c>
      <c r="F470" s="47">
        <v>1</v>
      </c>
      <c r="G470" s="47" t="str">
        <f>_xlfn.XLOOKUP(E470,TbdeEPI[EPI],TbdeEPI[TIPO],"Produção",0)</f>
        <v>Produção</v>
      </c>
      <c r="H470" s="47" t="s">
        <v>108</v>
      </c>
      <c r="I470" s="47" t="s">
        <v>110</v>
      </c>
      <c r="J470" s="47"/>
      <c r="K470" s="47">
        <f>COUNTIF($I$2:I470,I470)</f>
        <v>137</v>
      </c>
      <c r="L470" s="47" t="str">
        <f>ControleProdução[[#This Row],[Recebido Por]]&amp;ControleProdução[[#This Row],[Qtd]]</f>
        <v>FELIPE137</v>
      </c>
    </row>
    <row r="471" spans="1:12" ht="20.100000000000001" customHeight="1" x14ac:dyDescent="0.25">
      <c r="A471" s="52">
        <v>45252</v>
      </c>
      <c r="B471" s="52" t="str">
        <f>UPPER(TEXT(ControleProdução[[#This Row],[Data]],"mmm"))</f>
        <v>NOV</v>
      </c>
      <c r="C471" s="47">
        <f>YEAR(ControleProdução[[#This Row],[Data]])</f>
        <v>2023</v>
      </c>
      <c r="D471" s="52" t="s">
        <v>21</v>
      </c>
      <c r="E471" s="47" t="s">
        <v>27</v>
      </c>
      <c r="F471" s="47">
        <v>3</v>
      </c>
      <c r="G471" s="47" t="str">
        <f>_xlfn.XLOOKUP(E471,TbdeEPI[EPI],TbdeEPI[TIPO],"Produção",0)</f>
        <v>Produção</v>
      </c>
      <c r="H471" s="47" t="s">
        <v>108</v>
      </c>
      <c r="I471" s="47" t="s">
        <v>170</v>
      </c>
      <c r="J471" s="47"/>
      <c r="K471" s="47">
        <f>COUNTIF($I$2:I471,I471)</f>
        <v>19</v>
      </c>
      <c r="L471" s="47" t="str">
        <f>ControleProdução[[#This Row],[Recebido Por]]&amp;ControleProdução[[#This Row],[Qtd]]</f>
        <v>ALEXANDRE19</v>
      </c>
    </row>
    <row r="472" spans="1:12" ht="20.100000000000001" customHeight="1" x14ac:dyDescent="0.25">
      <c r="A472" s="52">
        <v>45252</v>
      </c>
      <c r="B472" s="52" t="str">
        <f>UPPER(TEXT(ControleProdução[[#This Row],[Data]],"mmm"))</f>
        <v>NOV</v>
      </c>
      <c r="C472" s="47">
        <f>YEAR(ControleProdução[[#This Row],[Data]])</f>
        <v>2023</v>
      </c>
      <c r="D472" s="52" t="s">
        <v>21</v>
      </c>
      <c r="E472" s="47" t="s">
        <v>352</v>
      </c>
      <c r="F472" s="47">
        <v>1</v>
      </c>
      <c r="G472" s="47" t="str">
        <f>_xlfn.XLOOKUP(E472,TbdeEPI[EPI],TbdeEPI[TIPO],"Produção",0)</f>
        <v>Produção</v>
      </c>
      <c r="H472" s="47" t="s">
        <v>108</v>
      </c>
      <c r="I472" s="47" t="s">
        <v>139</v>
      </c>
      <c r="J472" s="47"/>
      <c r="K472" s="47">
        <f>COUNTIF($I$2:I472,I472)</f>
        <v>25</v>
      </c>
      <c r="L472" s="47" t="str">
        <f>ControleProdução[[#This Row],[Recebido Por]]&amp;ControleProdução[[#This Row],[Qtd]]</f>
        <v>JOÃO CARLOS25</v>
      </c>
    </row>
    <row r="473" spans="1:12" ht="20.100000000000001" customHeight="1" x14ac:dyDescent="0.25">
      <c r="A473" s="52">
        <v>45253</v>
      </c>
      <c r="B473" s="52" t="str">
        <f>UPPER(TEXT(ControleProdução[[#This Row],[Data]],"mmm"))</f>
        <v>NOV</v>
      </c>
      <c r="C473" s="47">
        <f>YEAR(ControleProdução[[#This Row],[Data]])</f>
        <v>2023</v>
      </c>
      <c r="D473" s="52" t="s">
        <v>21</v>
      </c>
      <c r="E473" s="47" t="s">
        <v>75</v>
      </c>
      <c r="F473" s="47">
        <v>3</v>
      </c>
      <c r="G473" s="47" t="str">
        <f>_xlfn.XLOOKUP(E473,TbdeEPI[EPI],TbdeEPI[TIPO],"Produção",0)</f>
        <v>Produção</v>
      </c>
      <c r="H473" s="47" t="s">
        <v>108</v>
      </c>
      <c r="I473" s="47" t="s">
        <v>139</v>
      </c>
      <c r="J473" s="47"/>
      <c r="K473" s="47">
        <f>COUNTIF($I$2:I473,I473)</f>
        <v>26</v>
      </c>
      <c r="L473" s="47" t="str">
        <f>ControleProdução[[#This Row],[Recebido Por]]&amp;ControleProdução[[#This Row],[Qtd]]</f>
        <v>JOÃO CARLOS26</v>
      </c>
    </row>
    <row r="474" spans="1:12" ht="20.100000000000001" customHeight="1" x14ac:dyDescent="0.25">
      <c r="A474" s="52">
        <v>45253</v>
      </c>
      <c r="B474" s="52" t="str">
        <f>UPPER(TEXT(ControleProdução[[#This Row],[Data]],"mmm"))</f>
        <v>NOV</v>
      </c>
      <c r="C474" s="47">
        <f>YEAR(ControleProdução[[#This Row],[Data]])</f>
        <v>2023</v>
      </c>
      <c r="D474" s="52" t="s">
        <v>20</v>
      </c>
      <c r="E474" s="47" t="s">
        <v>89</v>
      </c>
      <c r="F474" s="47">
        <v>2</v>
      </c>
      <c r="G474" s="47" t="str">
        <f>_xlfn.XLOOKUP(E474,TbdeEPI[EPI],TbdeEPI[TIPO],"Produção",0)</f>
        <v>Produção</v>
      </c>
      <c r="H474" s="47" t="s">
        <v>150</v>
      </c>
      <c r="I474" s="47" t="s">
        <v>108</v>
      </c>
      <c r="J474" s="47"/>
      <c r="K474" s="47">
        <f>COUNTIF($I$2:I474,I474)</f>
        <v>51</v>
      </c>
      <c r="L474" s="47" t="str">
        <f>ControleProdução[[#This Row],[Recebido Por]]&amp;ControleProdução[[#This Row],[Qtd]]</f>
        <v>RHUAN51</v>
      </c>
    </row>
    <row r="475" spans="1:12" ht="20.100000000000001" customHeight="1" x14ac:dyDescent="0.25">
      <c r="A475" s="52">
        <v>45253</v>
      </c>
      <c r="B475" s="52" t="str">
        <f>UPPER(TEXT(ControleProdução[[#This Row],[Data]],"mmm"))</f>
        <v>NOV</v>
      </c>
      <c r="C475" s="47">
        <f>YEAR(ControleProdução[[#This Row],[Data]])</f>
        <v>2023</v>
      </c>
      <c r="D475" s="52" t="s">
        <v>20</v>
      </c>
      <c r="E475" s="47" t="s">
        <v>352</v>
      </c>
      <c r="F475" s="47">
        <v>7</v>
      </c>
      <c r="G475" s="47" t="str">
        <f>_xlfn.XLOOKUP(E475,TbdeEPI[EPI],TbdeEPI[TIPO],"Produção",0)</f>
        <v>Produção</v>
      </c>
      <c r="H475" s="47" t="s">
        <v>150</v>
      </c>
      <c r="I475" s="47" t="s">
        <v>108</v>
      </c>
      <c r="J475" s="47"/>
      <c r="K475" s="47">
        <f>COUNTIF($I$2:I475,I475)</f>
        <v>52</v>
      </c>
      <c r="L475" s="47" t="str">
        <f>ControleProdução[[#This Row],[Recebido Por]]&amp;ControleProdução[[#This Row],[Qtd]]</f>
        <v>RHUAN52</v>
      </c>
    </row>
    <row r="476" spans="1:12" ht="20.100000000000001" customHeight="1" x14ac:dyDescent="0.25">
      <c r="A476" s="52">
        <v>45253</v>
      </c>
      <c r="B476" s="52" t="str">
        <f>UPPER(TEXT(ControleProdução[[#This Row],[Data]],"mmm"))</f>
        <v>NOV</v>
      </c>
      <c r="C476" s="47">
        <f>YEAR(ControleProdução[[#This Row],[Data]])</f>
        <v>2023</v>
      </c>
      <c r="D476" s="52" t="s">
        <v>21</v>
      </c>
      <c r="E476" s="47" t="s">
        <v>330</v>
      </c>
      <c r="F476" s="47">
        <v>1</v>
      </c>
      <c r="G476" s="47" t="str">
        <f>_xlfn.XLOOKUP(E476,TbdeEPI[EPI],TbdeEPI[TIPO],"Produção",0)</f>
        <v>EPI</v>
      </c>
      <c r="H476" s="47" t="s">
        <v>108</v>
      </c>
      <c r="I476" s="47" t="s">
        <v>157</v>
      </c>
      <c r="J476" s="47"/>
      <c r="K476" s="47">
        <f>COUNTIF($I$2:I476,I476)</f>
        <v>4</v>
      </c>
      <c r="L476" s="47" t="str">
        <f>ControleProdução[[#This Row],[Recebido Por]]&amp;ControleProdução[[#This Row],[Qtd]]</f>
        <v>MATHEUS LUCAS4</v>
      </c>
    </row>
    <row r="477" spans="1:12" ht="20.100000000000001" customHeight="1" x14ac:dyDescent="0.25">
      <c r="A477" s="52">
        <v>45253</v>
      </c>
      <c r="B477" s="52" t="str">
        <f>UPPER(TEXT(ControleProdução[[#This Row],[Data]],"mmm"))</f>
        <v>NOV</v>
      </c>
      <c r="C477" s="47">
        <f>YEAR(ControleProdução[[#This Row],[Data]])</f>
        <v>2023</v>
      </c>
      <c r="D477" s="52" t="s">
        <v>21</v>
      </c>
      <c r="E477" s="47" t="s">
        <v>169</v>
      </c>
      <c r="F477" s="47">
        <v>4</v>
      </c>
      <c r="G477" s="47" t="str">
        <f>_xlfn.XLOOKUP(E477,TbdeEPI[EPI],TbdeEPI[TIPO],"Produção",0)</f>
        <v>Produção</v>
      </c>
      <c r="H477" s="47" t="s">
        <v>108</v>
      </c>
      <c r="I477" s="47" t="s">
        <v>139</v>
      </c>
      <c r="J477" s="47"/>
      <c r="K477" s="47">
        <f>COUNTIF($I$2:I477,I477)</f>
        <v>27</v>
      </c>
      <c r="L477" s="47" t="str">
        <f>ControleProdução[[#This Row],[Recebido Por]]&amp;ControleProdução[[#This Row],[Qtd]]</f>
        <v>JOÃO CARLOS27</v>
      </c>
    </row>
    <row r="478" spans="1:12" ht="20.100000000000001" customHeight="1" x14ac:dyDescent="0.25">
      <c r="A478" s="52">
        <v>45253</v>
      </c>
      <c r="B478" s="52" t="str">
        <f>UPPER(TEXT(ControleProdução[[#This Row],[Data]],"mmm"))</f>
        <v>NOV</v>
      </c>
      <c r="C478" s="47">
        <f>YEAR(ControleProdução[[#This Row],[Data]])</f>
        <v>2023</v>
      </c>
      <c r="D478" s="52" t="s">
        <v>21</v>
      </c>
      <c r="E478" s="47" t="s">
        <v>27</v>
      </c>
      <c r="F478" s="47">
        <v>1</v>
      </c>
      <c r="G478" s="47" t="str">
        <f>_xlfn.XLOOKUP(E478,TbdeEPI[EPI],TbdeEPI[TIPO],"Produção",0)</f>
        <v>Produção</v>
      </c>
      <c r="H478" s="47" t="s">
        <v>108</v>
      </c>
      <c r="I478" s="47" t="s">
        <v>149</v>
      </c>
      <c r="J478" s="47"/>
      <c r="K478" s="47">
        <f>COUNTIF($I$2:I478,I478)</f>
        <v>13</v>
      </c>
      <c r="L478" s="47" t="str">
        <f>ControleProdução[[#This Row],[Recebido Por]]&amp;ControleProdução[[#This Row],[Qtd]]</f>
        <v>RAFAEL13</v>
      </c>
    </row>
    <row r="479" spans="1:12" ht="20.100000000000001" customHeight="1" x14ac:dyDescent="0.25">
      <c r="A479" s="52">
        <v>45253</v>
      </c>
      <c r="B479" s="52" t="str">
        <f>UPPER(TEXT(ControleProdução[[#This Row],[Data]],"mmm"))</f>
        <v>NOV</v>
      </c>
      <c r="C479" s="47">
        <f>YEAR(ControleProdução[[#This Row],[Data]])</f>
        <v>2023</v>
      </c>
      <c r="D479" s="52" t="s">
        <v>21</v>
      </c>
      <c r="E479" s="47" t="s">
        <v>333</v>
      </c>
      <c r="F479" s="47">
        <v>1</v>
      </c>
      <c r="G479" s="47" t="str">
        <f>_xlfn.XLOOKUP(E479,TbdeEPI[EPI],TbdeEPI[TIPO],"Produção",0)</f>
        <v>Produção</v>
      </c>
      <c r="H479" s="47" t="s">
        <v>108</v>
      </c>
      <c r="I479" s="47" t="s">
        <v>149</v>
      </c>
      <c r="J479" s="47"/>
      <c r="K479" s="47">
        <f>COUNTIF($I$2:I479,I479)</f>
        <v>14</v>
      </c>
      <c r="L479" s="47" t="str">
        <f>ControleProdução[[#This Row],[Recebido Por]]&amp;ControleProdução[[#This Row],[Qtd]]</f>
        <v>RAFAEL14</v>
      </c>
    </row>
    <row r="480" spans="1:12" ht="20.100000000000001" customHeight="1" x14ac:dyDescent="0.25">
      <c r="A480" s="52">
        <v>45253</v>
      </c>
      <c r="B480" s="52" t="str">
        <f>UPPER(TEXT(ControleProdução[[#This Row],[Data]],"mmm"))</f>
        <v>NOV</v>
      </c>
      <c r="C480" s="47">
        <f>YEAR(ControleProdução[[#This Row],[Data]])</f>
        <v>2023</v>
      </c>
      <c r="D480" s="52" t="s">
        <v>21</v>
      </c>
      <c r="E480" s="47" t="s">
        <v>169</v>
      </c>
      <c r="F480" s="47">
        <v>6</v>
      </c>
      <c r="G480" s="47" t="str">
        <f>_xlfn.XLOOKUP(E480,TbdeEPI[EPI],TbdeEPI[TIPO],"Produção",0)</f>
        <v>Produção</v>
      </c>
      <c r="H480" s="47" t="s">
        <v>108</v>
      </c>
      <c r="I480" s="47" t="s">
        <v>149</v>
      </c>
      <c r="J480" s="47"/>
      <c r="K480" s="47">
        <f>COUNTIF($I$2:I480,I480)</f>
        <v>15</v>
      </c>
      <c r="L480" s="47" t="str">
        <f>ControleProdução[[#This Row],[Recebido Por]]&amp;ControleProdução[[#This Row],[Qtd]]</f>
        <v>RAFAEL15</v>
      </c>
    </row>
    <row r="481" spans="1:12" ht="20.100000000000001" customHeight="1" x14ac:dyDescent="0.25">
      <c r="A481" s="52">
        <v>45253</v>
      </c>
      <c r="B481" s="52" t="str">
        <f>UPPER(TEXT(ControleProdução[[#This Row],[Data]],"mmm"))</f>
        <v>NOV</v>
      </c>
      <c r="C481" s="47">
        <f>YEAR(ControleProdução[[#This Row],[Data]])</f>
        <v>2023</v>
      </c>
      <c r="D481" s="52" t="s">
        <v>20</v>
      </c>
      <c r="E481" s="47" t="s">
        <v>14</v>
      </c>
      <c r="F481" s="47">
        <v>1</v>
      </c>
      <c r="G481" s="47" t="str">
        <f>_xlfn.XLOOKUP(E481,TbdeEPI[EPI],TbdeEPI[TIPO],"Produção",0)</f>
        <v>Produção</v>
      </c>
      <c r="H481" s="47" t="s">
        <v>150</v>
      </c>
      <c r="I481" s="47" t="s">
        <v>108</v>
      </c>
      <c r="J481" s="47"/>
      <c r="K481" s="47">
        <f>COUNTIF($I$2:I481,I481)</f>
        <v>53</v>
      </c>
      <c r="L481" s="47" t="str">
        <f>ControleProdução[[#This Row],[Recebido Por]]&amp;ControleProdução[[#This Row],[Qtd]]</f>
        <v>RHUAN53</v>
      </c>
    </row>
    <row r="482" spans="1:12" ht="20.100000000000001" customHeight="1" x14ac:dyDescent="0.25">
      <c r="A482" s="52">
        <v>45254</v>
      </c>
      <c r="B482" s="52" t="str">
        <f>UPPER(TEXT(ControleProdução[[#This Row],[Data]],"mmm"))</f>
        <v>NOV</v>
      </c>
      <c r="C482" s="47">
        <f>YEAR(ControleProdução[[#This Row],[Data]])</f>
        <v>2023</v>
      </c>
      <c r="D482" s="52" t="s">
        <v>21</v>
      </c>
      <c r="E482" s="47" t="s">
        <v>9</v>
      </c>
      <c r="F482" s="47">
        <v>1</v>
      </c>
      <c r="G482" s="47" t="str">
        <f>_xlfn.XLOOKUP(E482,TbdeEPI[EPI],TbdeEPI[TIPO],"Produção",0)</f>
        <v>EPI</v>
      </c>
      <c r="H482" s="47" t="s">
        <v>108</v>
      </c>
      <c r="I482" s="47" t="s">
        <v>156</v>
      </c>
      <c r="J482" s="47"/>
      <c r="K482" s="47">
        <f>COUNTIF($I$2:I482,I482)</f>
        <v>20</v>
      </c>
      <c r="L482" s="47" t="str">
        <f>ControleProdução[[#This Row],[Recebido Por]]&amp;ControleProdução[[#This Row],[Qtd]]</f>
        <v>ALAIM20</v>
      </c>
    </row>
    <row r="483" spans="1:12" ht="20.100000000000001" customHeight="1" x14ac:dyDescent="0.25">
      <c r="A483" s="52">
        <v>45254</v>
      </c>
      <c r="B483" s="52" t="str">
        <f>UPPER(TEXT(ControleProdução[[#This Row],[Data]],"mmm"))</f>
        <v>NOV</v>
      </c>
      <c r="C483" s="47">
        <f>YEAR(ControleProdução[[#This Row],[Data]])</f>
        <v>2023</v>
      </c>
      <c r="D483" s="52" t="s">
        <v>21</v>
      </c>
      <c r="E483" s="47" t="s">
        <v>9</v>
      </c>
      <c r="F483" s="47">
        <v>1</v>
      </c>
      <c r="G483" s="47" t="str">
        <f>_xlfn.XLOOKUP(E483,TbdeEPI[EPI],TbdeEPI[TIPO],"Produção",0)</f>
        <v>EPI</v>
      </c>
      <c r="H483" s="47" t="s">
        <v>108</v>
      </c>
      <c r="I483" s="47" t="s">
        <v>321</v>
      </c>
      <c r="J483" s="47"/>
      <c r="K483" s="47">
        <f>COUNTIF($I$2:I483,I483)</f>
        <v>4</v>
      </c>
      <c r="L483" s="47" t="str">
        <f>ControleProdução[[#This Row],[Recebido Por]]&amp;ControleProdução[[#This Row],[Qtd]]</f>
        <v>FLAVIO4</v>
      </c>
    </row>
    <row r="484" spans="1:12" ht="20.100000000000001" customHeight="1" x14ac:dyDescent="0.25">
      <c r="A484" s="52">
        <v>45254</v>
      </c>
      <c r="B484" s="52" t="str">
        <f>UPPER(TEXT(ControleProdução[[#This Row],[Data]],"mmm"))</f>
        <v>NOV</v>
      </c>
      <c r="C484" s="47">
        <f>YEAR(ControleProdução[[#This Row],[Data]])</f>
        <v>2023</v>
      </c>
      <c r="D484" s="52" t="s">
        <v>21</v>
      </c>
      <c r="E484" s="47" t="s">
        <v>319</v>
      </c>
      <c r="F484" s="47">
        <v>1</v>
      </c>
      <c r="G484" s="47" t="str">
        <f>_xlfn.XLOOKUP(E484,TbdeEPI[EPI],TbdeEPI[TIPO],"Produção",0)</f>
        <v>EPI</v>
      </c>
      <c r="H484" s="47" t="s">
        <v>108</v>
      </c>
      <c r="I484" s="47" t="s">
        <v>140</v>
      </c>
      <c r="J484" s="47"/>
      <c r="K484" s="47">
        <f>COUNTIF($I$2:I484,I484)</f>
        <v>19</v>
      </c>
      <c r="L484" s="47" t="str">
        <f>ControleProdução[[#This Row],[Recebido Por]]&amp;ControleProdução[[#This Row],[Qtd]]</f>
        <v>ARTHUR19</v>
      </c>
    </row>
    <row r="485" spans="1:12" ht="20.100000000000001" customHeight="1" x14ac:dyDescent="0.25">
      <c r="A485" s="52">
        <v>45254</v>
      </c>
      <c r="B485" s="52" t="str">
        <f>UPPER(TEXT(ControleProdução[[#This Row],[Data]],"mmm"))</f>
        <v>NOV</v>
      </c>
      <c r="C485" s="47">
        <f>YEAR(ControleProdução[[#This Row],[Data]])</f>
        <v>2023</v>
      </c>
      <c r="D485" s="52" t="s">
        <v>21</v>
      </c>
      <c r="E485" s="47" t="s">
        <v>75</v>
      </c>
      <c r="F485" s="47">
        <v>5</v>
      </c>
      <c r="G485" s="47" t="str">
        <f>_xlfn.XLOOKUP(E485,TbdeEPI[EPI],TbdeEPI[TIPO],"Produção",0)</f>
        <v>Produção</v>
      </c>
      <c r="H485" s="47" t="s">
        <v>108</v>
      </c>
      <c r="I485" s="47" t="s">
        <v>157</v>
      </c>
      <c r="J485" s="47"/>
      <c r="K485" s="47">
        <f>COUNTIF($I$2:I485,I485)</f>
        <v>5</v>
      </c>
      <c r="L485" s="47" t="str">
        <f>ControleProdução[[#This Row],[Recebido Por]]&amp;ControleProdução[[#This Row],[Qtd]]</f>
        <v>MATHEUS LUCAS5</v>
      </c>
    </row>
    <row r="486" spans="1:12" ht="20.100000000000001" customHeight="1" x14ac:dyDescent="0.25">
      <c r="A486" s="52">
        <v>45254</v>
      </c>
      <c r="B486" s="52" t="str">
        <f>UPPER(TEXT(ControleProdução[[#This Row],[Data]],"mmm"))</f>
        <v>NOV</v>
      </c>
      <c r="C486" s="47">
        <f>YEAR(ControleProdução[[#This Row],[Data]])</f>
        <v>2023</v>
      </c>
      <c r="D486" s="52" t="s">
        <v>21</v>
      </c>
      <c r="E486" s="47" t="s">
        <v>95</v>
      </c>
      <c r="F486" s="47">
        <v>6</v>
      </c>
      <c r="G486" s="47" t="str">
        <f>_xlfn.XLOOKUP(E486,TbdeEPI[EPI],TbdeEPI[TIPO],"Produção",0)</f>
        <v>Produção</v>
      </c>
      <c r="H486" s="47" t="s">
        <v>108</v>
      </c>
      <c r="I486" s="47" t="s">
        <v>157</v>
      </c>
      <c r="J486" s="47"/>
      <c r="K486" s="47">
        <f>COUNTIF($I$2:I486,I486)</f>
        <v>6</v>
      </c>
      <c r="L486" s="47" t="str">
        <f>ControleProdução[[#This Row],[Recebido Por]]&amp;ControleProdução[[#This Row],[Qtd]]</f>
        <v>MATHEUS LUCAS6</v>
      </c>
    </row>
    <row r="487" spans="1:12" ht="20.100000000000001" customHeight="1" x14ac:dyDescent="0.25">
      <c r="A487" s="52">
        <v>45254</v>
      </c>
      <c r="B487" s="52" t="str">
        <f>UPPER(TEXT(ControleProdução[[#This Row],[Data]],"mmm"))</f>
        <v>NOV</v>
      </c>
      <c r="C487" s="47">
        <f>YEAR(ControleProdução[[#This Row],[Data]])</f>
        <v>2023</v>
      </c>
      <c r="D487" s="52" t="s">
        <v>21</v>
      </c>
      <c r="E487" s="47" t="s">
        <v>169</v>
      </c>
      <c r="F487" s="47">
        <v>2</v>
      </c>
      <c r="G487" s="47" t="str">
        <f>_xlfn.XLOOKUP(E487,TbdeEPI[EPI],TbdeEPI[TIPO],"Produção",0)</f>
        <v>Produção</v>
      </c>
      <c r="H487" s="47" t="s">
        <v>108</v>
      </c>
      <c r="I487" s="47" t="s">
        <v>139</v>
      </c>
      <c r="J487" s="47"/>
      <c r="K487" s="47">
        <f>COUNTIF($I$2:I487,I487)</f>
        <v>28</v>
      </c>
      <c r="L487" s="47" t="str">
        <f>ControleProdução[[#This Row],[Recebido Por]]&amp;ControleProdução[[#This Row],[Qtd]]</f>
        <v>JOÃO CARLOS28</v>
      </c>
    </row>
    <row r="488" spans="1:12" ht="20.100000000000001" customHeight="1" x14ac:dyDescent="0.25">
      <c r="A488" s="52">
        <v>45254</v>
      </c>
      <c r="B488" s="52" t="str">
        <f>UPPER(TEXT(ControleProdução[[#This Row],[Data]],"mmm"))</f>
        <v>NOV</v>
      </c>
      <c r="C488" s="47">
        <f>YEAR(ControleProdução[[#This Row],[Data]])</f>
        <v>2023</v>
      </c>
      <c r="D488" s="52" t="s">
        <v>21</v>
      </c>
      <c r="E488" s="47" t="s">
        <v>1</v>
      </c>
      <c r="F488" s="47">
        <v>3</v>
      </c>
      <c r="G488" s="47" t="str">
        <f>_xlfn.XLOOKUP(E488,TbdeEPI[EPI],TbdeEPI[TIPO],"Produção",0)</f>
        <v>Produção</v>
      </c>
      <c r="H488" s="47" t="s">
        <v>108</v>
      </c>
      <c r="I488" s="47" t="s">
        <v>265</v>
      </c>
      <c r="J488" s="47"/>
      <c r="K488" s="47">
        <f>COUNTIF($I$2:I488,I488)</f>
        <v>4</v>
      </c>
      <c r="L488" s="47" t="str">
        <f>ControleProdução[[#This Row],[Recebido Por]]&amp;ControleProdução[[#This Row],[Qtd]]</f>
        <v>GILDSON4</v>
      </c>
    </row>
    <row r="489" spans="1:12" ht="20.100000000000001" customHeight="1" x14ac:dyDescent="0.25">
      <c r="A489" s="52">
        <v>45254</v>
      </c>
      <c r="B489" s="52" t="str">
        <f>UPPER(TEXT(ControleProdução[[#This Row],[Data]],"mmm"))</f>
        <v>NOV</v>
      </c>
      <c r="C489" s="47">
        <f>YEAR(ControleProdução[[#This Row],[Data]])</f>
        <v>2023</v>
      </c>
      <c r="D489" s="52" t="s">
        <v>20</v>
      </c>
      <c r="E489" s="47" t="s">
        <v>0</v>
      </c>
      <c r="F489" s="47">
        <v>50</v>
      </c>
      <c r="G489" s="47" t="str">
        <f>_xlfn.XLOOKUP(E489,TbdeEPI[EPI],TbdeEPI[TIPO],"Produção",0)</f>
        <v>Produção</v>
      </c>
      <c r="H489" s="47" t="s">
        <v>150</v>
      </c>
      <c r="I489" s="47" t="s">
        <v>108</v>
      </c>
      <c r="J489" s="47"/>
      <c r="K489" s="47">
        <f>COUNTIF($I$2:I489,I489)</f>
        <v>54</v>
      </c>
      <c r="L489" s="47" t="str">
        <f>ControleProdução[[#This Row],[Recebido Por]]&amp;ControleProdução[[#This Row],[Qtd]]</f>
        <v>RHUAN54</v>
      </c>
    </row>
    <row r="490" spans="1:12" ht="20.100000000000001" customHeight="1" x14ac:dyDescent="0.25">
      <c r="A490" s="52">
        <v>45254</v>
      </c>
      <c r="B490" s="52" t="str">
        <f>UPPER(TEXT(ControleProdução[[#This Row],[Data]],"mmm"))</f>
        <v>NOV</v>
      </c>
      <c r="C490" s="47">
        <f>YEAR(ControleProdução[[#This Row],[Data]])</f>
        <v>2023</v>
      </c>
      <c r="D490" s="52" t="s">
        <v>20</v>
      </c>
      <c r="E490" s="47" t="s">
        <v>1</v>
      </c>
      <c r="F490" s="47">
        <v>50</v>
      </c>
      <c r="G490" s="47" t="str">
        <f>_xlfn.XLOOKUP(E490,TbdeEPI[EPI],TbdeEPI[TIPO],"Produção",0)</f>
        <v>Produção</v>
      </c>
      <c r="H490" s="47" t="s">
        <v>150</v>
      </c>
      <c r="I490" s="47" t="s">
        <v>108</v>
      </c>
      <c r="J490" s="47"/>
      <c r="K490" s="47">
        <f>COUNTIF($I$2:I490,I490)</f>
        <v>55</v>
      </c>
      <c r="L490" s="47" t="str">
        <f>ControleProdução[[#This Row],[Recebido Por]]&amp;ControleProdução[[#This Row],[Qtd]]</f>
        <v>RHUAN55</v>
      </c>
    </row>
    <row r="491" spans="1:12" ht="20.100000000000001" customHeight="1" x14ac:dyDescent="0.25">
      <c r="A491" s="52">
        <v>45254</v>
      </c>
      <c r="B491" s="52" t="str">
        <f>UPPER(TEXT(ControleProdução[[#This Row],[Data]],"mmm"))</f>
        <v>NOV</v>
      </c>
      <c r="C491" s="47">
        <f>YEAR(ControleProdução[[#This Row],[Data]])</f>
        <v>2023</v>
      </c>
      <c r="D491" s="52" t="s">
        <v>20</v>
      </c>
      <c r="E491" s="47" t="s">
        <v>74</v>
      </c>
      <c r="F491" s="47">
        <v>300</v>
      </c>
      <c r="G491" s="47" t="str">
        <f>_xlfn.XLOOKUP(E491,TbdeEPI[EPI],TbdeEPI[TIPO],"Produção",0)</f>
        <v>Produção</v>
      </c>
      <c r="H491" s="47" t="s">
        <v>150</v>
      </c>
      <c r="I491" s="47" t="s">
        <v>108</v>
      </c>
      <c r="J491" s="47"/>
      <c r="K491" s="47">
        <f>COUNTIF($I$2:I491,I491)</f>
        <v>56</v>
      </c>
      <c r="L491" s="47" t="str">
        <f>ControleProdução[[#This Row],[Recebido Por]]&amp;ControleProdução[[#This Row],[Qtd]]</f>
        <v>RHUAN56</v>
      </c>
    </row>
    <row r="492" spans="1:12" ht="20.100000000000001" customHeight="1" x14ac:dyDescent="0.25">
      <c r="A492" s="52">
        <v>45254</v>
      </c>
      <c r="B492" s="52" t="str">
        <f>UPPER(TEXT(ControleProdução[[#This Row],[Data]],"mmm"))</f>
        <v>NOV</v>
      </c>
      <c r="C492" s="47">
        <f>YEAR(ControleProdução[[#This Row],[Data]])</f>
        <v>2023</v>
      </c>
      <c r="D492" s="52" t="s">
        <v>20</v>
      </c>
      <c r="E492" s="47" t="s">
        <v>75</v>
      </c>
      <c r="F492" s="47">
        <v>140</v>
      </c>
      <c r="G492" s="47" t="str">
        <f>_xlfn.XLOOKUP(E492,TbdeEPI[EPI],TbdeEPI[TIPO],"Produção",0)</f>
        <v>Produção</v>
      </c>
      <c r="H492" s="47" t="s">
        <v>150</v>
      </c>
      <c r="I492" s="47" t="s">
        <v>108</v>
      </c>
      <c r="J492" s="47"/>
      <c r="K492" s="47">
        <f>COUNTIF($I$2:I492,I492)</f>
        <v>57</v>
      </c>
      <c r="L492" s="47" t="str">
        <f>ControleProdução[[#This Row],[Recebido Por]]&amp;ControleProdução[[#This Row],[Qtd]]</f>
        <v>RHUAN57</v>
      </c>
    </row>
    <row r="493" spans="1:12" ht="20.100000000000001" customHeight="1" x14ac:dyDescent="0.25">
      <c r="A493" s="52">
        <v>45254</v>
      </c>
      <c r="B493" s="52" t="str">
        <f>UPPER(TEXT(ControleProdução[[#This Row],[Data]],"mmm"))</f>
        <v>NOV</v>
      </c>
      <c r="C493" s="47">
        <f>YEAR(ControleProdução[[#This Row],[Data]])</f>
        <v>2023</v>
      </c>
      <c r="D493" s="52" t="s">
        <v>20</v>
      </c>
      <c r="E493" s="47" t="s">
        <v>79</v>
      </c>
      <c r="F493" s="47">
        <v>27</v>
      </c>
      <c r="G493" s="47" t="str">
        <f>_xlfn.XLOOKUP(E493,TbdeEPI[EPI],TbdeEPI[TIPO],"Produção",0)</f>
        <v>Produção</v>
      </c>
      <c r="H493" s="47" t="s">
        <v>150</v>
      </c>
      <c r="I493" s="47" t="s">
        <v>108</v>
      </c>
      <c r="J493" s="47"/>
      <c r="K493" s="47">
        <f>COUNTIF($I$2:I493,I493)</f>
        <v>58</v>
      </c>
      <c r="L493" s="47" t="str">
        <f>ControleProdução[[#This Row],[Recebido Por]]&amp;ControleProdução[[#This Row],[Qtd]]</f>
        <v>RHUAN58</v>
      </c>
    </row>
    <row r="494" spans="1:12" ht="20.100000000000001" customHeight="1" x14ac:dyDescent="0.25">
      <c r="A494" s="52">
        <v>45254</v>
      </c>
      <c r="B494" s="52" t="str">
        <f>UPPER(TEXT(ControleProdução[[#This Row],[Data]],"mmm"))</f>
        <v>NOV</v>
      </c>
      <c r="C494" s="47">
        <f>YEAR(ControleProdução[[#This Row],[Data]])</f>
        <v>2023</v>
      </c>
      <c r="D494" s="52" t="s">
        <v>20</v>
      </c>
      <c r="E494" s="47" t="s">
        <v>2</v>
      </c>
      <c r="F494" s="47">
        <v>20</v>
      </c>
      <c r="G494" s="47" t="str">
        <f>_xlfn.XLOOKUP(E494,TbdeEPI[EPI],TbdeEPI[TIPO],"Produção",0)</f>
        <v>Produção</v>
      </c>
      <c r="H494" s="47" t="s">
        <v>150</v>
      </c>
      <c r="I494" s="47" t="s">
        <v>108</v>
      </c>
      <c r="J494" s="47"/>
      <c r="K494" s="47">
        <f>COUNTIF($I$2:I494,I494)</f>
        <v>59</v>
      </c>
      <c r="L494" s="47" t="str">
        <f>ControleProdução[[#This Row],[Recebido Por]]&amp;ControleProdução[[#This Row],[Qtd]]</f>
        <v>RHUAN59</v>
      </c>
    </row>
    <row r="495" spans="1:12" ht="20.100000000000001" customHeight="1" x14ac:dyDescent="0.25">
      <c r="A495" s="52">
        <v>45254</v>
      </c>
      <c r="B495" s="52" t="str">
        <f>UPPER(TEXT(ControleProdução[[#This Row],[Data]],"mmm"))</f>
        <v>NOV</v>
      </c>
      <c r="C495" s="47">
        <f>YEAR(ControleProdução[[#This Row],[Data]])</f>
        <v>2023</v>
      </c>
      <c r="D495" s="52" t="s">
        <v>20</v>
      </c>
      <c r="E495" s="47" t="s">
        <v>85</v>
      </c>
      <c r="F495" s="47">
        <v>5</v>
      </c>
      <c r="G495" s="47" t="str">
        <f>_xlfn.XLOOKUP(E495,TbdeEPI[EPI],TbdeEPI[TIPO],"Produção",0)</f>
        <v>Produção</v>
      </c>
      <c r="H495" s="47" t="s">
        <v>150</v>
      </c>
      <c r="I495" s="47" t="s">
        <v>108</v>
      </c>
      <c r="J495" s="47"/>
      <c r="K495" s="47">
        <f>COUNTIF($I$2:I495,I495)</f>
        <v>60</v>
      </c>
      <c r="L495" s="47" t="str">
        <f>ControleProdução[[#This Row],[Recebido Por]]&amp;ControleProdução[[#This Row],[Qtd]]</f>
        <v>RHUAN60</v>
      </c>
    </row>
    <row r="496" spans="1:12" ht="20.100000000000001" customHeight="1" x14ac:dyDescent="0.25">
      <c r="A496" s="52">
        <v>45254</v>
      </c>
      <c r="B496" s="52" t="str">
        <f>UPPER(TEXT(ControleProdução[[#This Row],[Data]],"mmm"))</f>
        <v>NOV</v>
      </c>
      <c r="C496" s="47">
        <f>YEAR(ControleProdução[[#This Row],[Data]])</f>
        <v>2023</v>
      </c>
      <c r="D496" s="52" t="s">
        <v>20</v>
      </c>
      <c r="E496" s="47" t="s">
        <v>329</v>
      </c>
      <c r="F496" s="47">
        <v>20</v>
      </c>
      <c r="G496" s="47" t="str">
        <f>_xlfn.XLOOKUP(E496,TbdeEPI[EPI],TbdeEPI[TIPO],"Produção",0)</f>
        <v>Produção</v>
      </c>
      <c r="H496" s="47" t="s">
        <v>150</v>
      </c>
      <c r="I496" s="47" t="s">
        <v>108</v>
      </c>
      <c r="J496" s="47"/>
      <c r="K496" s="47">
        <f>COUNTIF($I$2:I496,I496)</f>
        <v>61</v>
      </c>
      <c r="L496" s="47" t="str">
        <f>ControleProdução[[#This Row],[Recebido Por]]&amp;ControleProdução[[#This Row],[Qtd]]</f>
        <v>RHUAN61</v>
      </c>
    </row>
    <row r="497" spans="1:12" ht="20.100000000000001" customHeight="1" x14ac:dyDescent="0.25">
      <c r="A497" s="52">
        <v>45254</v>
      </c>
      <c r="B497" s="52" t="str">
        <f>UPPER(TEXT(ControleProdução[[#This Row],[Data]],"mmm"))</f>
        <v>NOV</v>
      </c>
      <c r="C497" s="47">
        <f>YEAR(ControleProdução[[#This Row],[Data]])</f>
        <v>2023</v>
      </c>
      <c r="D497" s="52" t="s">
        <v>20</v>
      </c>
      <c r="E497" s="47" t="s">
        <v>94</v>
      </c>
      <c r="F497" s="47">
        <v>50</v>
      </c>
      <c r="G497" s="47" t="str">
        <f>_xlfn.XLOOKUP(E497,TbdeEPI[EPI],TbdeEPI[TIPO],"Produção",0)</f>
        <v>Produção</v>
      </c>
      <c r="H497" s="47" t="s">
        <v>150</v>
      </c>
      <c r="I497" s="47" t="s">
        <v>108</v>
      </c>
      <c r="J497" s="47"/>
      <c r="K497" s="47">
        <f>COUNTIF($I$2:I497,I497)</f>
        <v>62</v>
      </c>
      <c r="L497" s="47" t="str">
        <f>ControleProdução[[#This Row],[Recebido Por]]&amp;ControleProdução[[#This Row],[Qtd]]</f>
        <v>RHUAN62</v>
      </c>
    </row>
    <row r="498" spans="1:12" ht="20.100000000000001" customHeight="1" x14ac:dyDescent="0.25">
      <c r="A498" s="52">
        <v>45254</v>
      </c>
      <c r="B498" s="52" t="str">
        <f>UPPER(TEXT(ControleProdução[[#This Row],[Data]],"mmm"))</f>
        <v>NOV</v>
      </c>
      <c r="C498" s="47">
        <f>YEAR(ControleProdução[[#This Row],[Data]])</f>
        <v>2023</v>
      </c>
      <c r="D498" s="52" t="s">
        <v>21</v>
      </c>
      <c r="E498" s="47" t="s">
        <v>0</v>
      </c>
      <c r="F498" s="47">
        <v>2</v>
      </c>
      <c r="G498" s="47" t="str">
        <f>_xlfn.XLOOKUP(E498,TbdeEPI[EPI],TbdeEPI[TIPO],"Produção",0)</f>
        <v>Produção</v>
      </c>
      <c r="H498" s="47" t="s">
        <v>108</v>
      </c>
      <c r="I498" s="47" t="s">
        <v>113</v>
      </c>
      <c r="J498" s="47"/>
      <c r="K498" s="47">
        <f>COUNTIF($I$2:I498,I498)</f>
        <v>15</v>
      </c>
      <c r="L498" s="47" t="str">
        <f>ControleProdução[[#This Row],[Recebido Por]]&amp;ControleProdução[[#This Row],[Qtd]]</f>
        <v>MOISES15</v>
      </c>
    </row>
    <row r="499" spans="1:12" ht="20.100000000000001" customHeight="1" x14ac:dyDescent="0.25">
      <c r="A499" s="52">
        <v>45254</v>
      </c>
      <c r="B499" s="52" t="str">
        <f>UPPER(TEXT(ControleProdução[[#This Row],[Data]],"mmm"))</f>
        <v>NOV</v>
      </c>
      <c r="C499" s="47">
        <f>YEAR(ControleProdução[[#This Row],[Data]])</f>
        <v>2023</v>
      </c>
      <c r="D499" s="52" t="s">
        <v>21</v>
      </c>
      <c r="E499" s="47" t="s">
        <v>92</v>
      </c>
      <c r="F499" s="47">
        <v>5</v>
      </c>
      <c r="G499" s="47" t="str">
        <f>_xlfn.XLOOKUP(E499,TbdeEPI[EPI],TbdeEPI[TIPO],"Produção",0)</f>
        <v>Produção</v>
      </c>
      <c r="H499" s="47" t="s">
        <v>108</v>
      </c>
      <c r="I499" s="47" t="s">
        <v>107</v>
      </c>
      <c r="J499" s="47"/>
      <c r="K499" s="47">
        <f>COUNTIF($I$2:I499,I499)</f>
        <v>33</v>
      </c>
      <c r="L499" s="47" t="str">
        <f>ControleProdução[[#This Row],[Recebido Por]]&amp;ControleProdução[[#This Row],[Qtd]]</f>
        <v>ALAN33</v>
      </c>
    </row>
    <row r="500" spans="1:12" ht="20.100000000000001" customHeight="1" x14ac:dyDescent="0.25">
      <c r="A500" s="52">
        <v>45254</v>
      </c>
      <c r="B500" s="52" t="str">
        <f>UPPER(TEXT(ControleProdução[[#This Row],[Data]],"mmm"))</f>
        <v>NOV</v>
      </c>
      <c r="C500" s="47">
        <f>YEAR(ControleProdução[[#This Row],[Data]])</f>
        <v>2023</v>
      </c>
      <c r="D500" s="52" t="s">
        <v>21</v>
      </c>
      <c r="E500" s="47" t="s">
        <v>14</v>
      </c>
      <c r="F500" s="47">
        <v>3</v>
      </c>
      <c r="G500" s="47" t="str">
        <f>_xlfn.XLOOKUP(E500,TbdeEPI[EPI],TbdeEPI[TIPO],"Produção",0)</f>
        <v>Produção</v>
      </c>
      <c r="H500" s="47" t="s">
        <v>150</v>
      </c>
      <c r="I500" s="47" t="s">
        <v>108</v>
      </c>
      <c r="J500" s="47"/>
      <c r="K500" s="47">
        <f>COUNTIF($I$2:I500,I500)</f>
        <v>63</v>
      </c>
      <c r="L500" s="47" t="str">
        <f>ControleProdução[[#This Row],[Recebido Por]]&amp;ControleProdução[[#This Row],[Qtd]]</f>
        <v>RHUAN63</v>
      </c>
    </row>
    <row r="501" spans="1:12" ht="20.100000000000001" customHeight="1" x14ac:dyDescent="0.25">
      <c r="A501" s="52">
        <v>45254</v>
      </c>
      <c r="B501" s="52" t="str">
        <f>UPPER(TEXT(ControleProdução[[#This Row],[Data]],"mmm"))</f>
        <v>NOV</v>
      </c>
      <c r="C501" s="47">
        <f>YEAR(ControleProdução[[#This Row],[Data]])</f>
        <v>2023</v>
      </c>
      <c r="D501" s="52" t="s">
        <v>20</v>
      </c>
      <c r="E501" s="47" t="s">
        <v>14</v>
      </c>
      <c r="F501" s="47">
        <v>50</v>
      </c>
      <c r="G501" s="47" t="str">
        <f>_xlfn.XLOOKUP(E501,TbdeEPI[EPI],TbdeEPI[TIPO],"Produção",0)</f>
        <v>Produção</v>
      </c>
      <c r="H501" s="47" t="s">
        <v>150</v>
      </c>
      <c r="I501" s="47" t="s">
        <v>108</v>
      </c>
      <c r="J501" s="47"/>
      <c r="K501" s="47">
        <f>COUNTIF($I$2:I501,I501)</f>
        <v>64</v>
      </c>
      <c r="L501" s="47" t="str">
        <f>ControleProdução[[#This Row],[Recebido Por]]&amp;ControleProdução[[#This Row],[Qtd]]</f>
        <v>RHUAN64</v>
      </c>
    </row>
    <row r="502" spans="1:12" ht="20.100000000000001" customHeight="1" x14ac:dyDescent="0.25">
      <c r="A502" s="52">
        <v>45254</v>
      </c>
      <c r="B502" s="52" t="str">
        <f>UPPER(TEXT(ControleProdução[[#This Row],[Data]],"mmm"))</f>
        <v>NOV</v>
      </c>
      <c r="C502" s="47">
        <f>YEAR(ControleProdução[[#This Row],[Data]])</f>
        <v>2023</v>
      </c>
      <c r="D502" s="52" t="s">
        <v>21</v>
      </c>
      <c r="E502" s="47" t="s">
        <v>14</v>
      </c>
      <c r="F502" s="47">
        <v>1</v>
      </c>
      <c r="G502" s="47" t="str">
        <f>_xlfn.XLOOKUP(E502,TbdeEPI[EPI],TbdeEPI[TIPO],"Produção",0)</f>
        <v>Produção</v>
      </c>
      <c r="H502" s="47" t="s">
        <v>108</v>
      </c>
      <c r="I502" s="47" t="s">
        <v>265</v>
      </c>
      <c r="J502" s="47"/>
      <c r="K502" s="47">
        <f>COUNTIF($I$2:I502,I502)</f>
        <v>5</v>
      </c>
      <c r="L502" s="47" t="str">
        <f>ControleProdução[[#This Row],[Recebido Por]]&amp;ControleProdução[[#This Row],[Qtd]]</f>
        <v>GILDSON5</v>
      </c>
    </row>
    <row r="503" spans="1:12" ht="20.100000000000001" customHeight="1" x14ac:dyDescent="0.25">
      <c r="A503" s="52">
        <v>45255</v>
      </c>
      <c r="B503" s="52" t="str">
        <f>UPPER(TEXT(ControleProdução[[#This Row],[Data]],"mmm"))</f>
        <v>NOV</v>
      </c>
      <c r="C503" s="47">
        <f>YEAR(ControleProdução[[#This Row],[Data]])</f>
        <v>2023</v>
      </c>
      <c r="D503" s="52" t="s">
        <v>21</v>
      </c>
      <c r="E503" s="47" t="s">
        <v>352</v>
      </c>
      <c r="F503" s="47">
        <v>1</v>
      </c>
      <c r="G503" s="47" t="str">
        <f>_xlfn.XLOOKUP(E503,TbdeEPI[EPI],TbdeEPI[TIPO],"Produção",0)</f>
        <v>Produção</v>
      </c>
      <c r="H503" s="47" t="s">
        <v>108</v>
      </c>
      <c r="I503" s="47" t="s">
        <v>332</v>
      </c>
      <c r="J503" s="47"/>
      <c r="K503" s="47">
        <f>COUNTIF($I$2:I503,I503)</f>
        <v>1</v>
      </c>
      <c r="L503" s="47" t="str">
        <f>ControleProdução[[#This Row],[Recebido Por]]&amp;ControleProdução[[#This Row],[Qtd]]</f>
        <v>FRANCERLY1</v>
      </c>
    </row>
    <row r="504" spans="1:12" ht="20.100000000000001" customHeight="1" x14ac:dyDescent="0.25">
      <c r="A504" s="52">
        <v>45257</v>
      </c>
      <c r="B504" s="52" t="str">
        <f>UPPER(TEXT(ControleProdução[[#This Row],[Data]],"mmm"))</f>
        <v>NOV</v>
      </c>
      <c r="C504" s="47">
        <f>YEAR(ControleProdução[[#This Row],[Data]])</f>
        <v>2023</v>
      </c>
      <c r="D504" s="52" t="s">
        <v>21</v>
      </c>
      <c r="E504" s="47" t="s">
        <v>330</v>
      </c>
      <c r="F504" s="47">
        <v>1</v>
      </c>
      <c r="G504" s="47" t="str">
        <f>_xlfn.XLOOKUP(E504,TbdeEPI[EPI],TbdeEPI[TIPO],"Produção",0)</f>
        <v>EPI</v>
      </c>
      <c r="H504" s="47" t="s">
        <v>108</v>
      </c>
      <c r="I504" s="47" t="s">
        <v>139</v>
      </c>
      <c r="J504" s="47"/>
      <c r="K504" s="47">
        <f>COUNTIF($I$2:I504,I504)</f>
        <v>29</v>
      </c>
      <c r="L504" s="47" t="str">
        <f>ControleProdução[[#This Row],[Recebido Por]]&amp;ControleProdução[[#This Row],[Qtd]]</f>
        <v>JOÃO CARLOS29</v>
      </c>
    </row>
    <row r="505" spans="1:12" ht="20.100000000000001" customHeight="1" x14ac:dyDescent="0.25">
      <c r="A505" s="52">
        <v>45257</v>
      </c>
      <c r="B505" s="52" t="str">
        <f>UPPER(TEXT(ControleProdução[[#This Row],[Data]],"mmm"))</f>
        <v>NOV</v>
      </c>
      <c r="C505" s="47">
        <f>YEAR(ControleProdução[[#This Row],[Data]])</f>
        <v>2023</v>
      </c>
      <c r="D505" s="52" t="s">
        <v>21</v>
      </c>
      <c r="E505" s="47" t="s">
        <v>330</v>
      </c>
      <c r="F505" s="47">
        <v>1</v>
      </c>
      <c r="G505" s="47" t="str">
        <f>_xlfn.XLOOKUP(E505,TbdeEPI[EPI],TbdeEPI[TIPO],"Produção",0)</f>
        <v>EPI</v>
      </c>
      <c r="H505" s="47" t="s">
        <v>108</v>
      </c>
      <c r="I505" s="47" t="s">
        <v>112</v>
      </c>
      <c r="J505" s="47"/>
      <c r="K505" s="47">
        <f>COUNTIF($I$2:I505,I505)</f>
        <v>4</v>
      </c>
      <c r="L505" s="47" t="str">
        <f>ControleProdução[[#This Row],[Recebido Por]]&amp;ControleProdução[[#This Row],[Qtd]]</f>
        <v>JEFERSON4</v>
      </c>
    </row>
    <row r="506" spans="1:12" ht="20.100000000000001" customHeight="1" x14ac:dyDescent="0.25">
      <c r="A506" s="52">
        <v>45257</v>
      </c>
      <c r="B506" s="52" t="str">
        <f>UPPER(TEXT(ControleProdução[[#This Row],[Data]],"mmm"))</f>
        <v>NOV</v>
      </c>
      <c r="C506" s="47">
        <f>YEAR(ControleProdução[[#This Row],[Data]])</f>
        <v>2023</v>
      </c>
      <c r="D506" s="52" t="s">
        <v>21</v>
      </c>
      <c r="E506" s="47" t="s">
        <v>27</v>
      </c>
      <c r="F506" s="47">
        <v>1</v>
      </c>
      <c r="G506" s="47" t="str">
        <f>_xlfn.XLOOKUP(E506,TbdeEPI[EPI],TbdeEPI[TIPO],"Produção",0)</f>
        <v>Produção</v>
      </c>
      <c r="H506" s="47" t="s">
        <v>108</v>
      </c>
      <c r="I506" s="47" t="s">
        <v>139</v>
      </c>
      <c r="J506" s="47"/>
      <c r="K506" s="47">
        <f>COUNTIF($I$2:I506,I506)</f>
        <v>30</v>
      </c>
      <c r="L506" s="47" t="str">
        <f>ControleProdução[[#This Row],[Recebido Por]]&amp;ControleProdução[[#This Row],[Qtd]]</f>
        <v>JOÃO CARLOS30</v>
      </c>
    </row>
    <row r="507" spans="1:12" ht="20.100000000000001" customHeight="1" x14ac:dyDescent="0.25">
      <c r="A507" s="52">
        <v>45257</v>
      </c>
      <c r="B507" s="52" t="str">
        <f>UPPER(TEXT(ControleProdução[[#This Row],[Data]],"mmm"))</f>
        <v>NOV</v>
      </c>
      <c r="C507" s="47">
        <f>YEAR(ControleProdução[[#This Row],[Data]])</f>
        <v>2023</v>
      </c>
      <c r="D507" s="52" t="s">
        <v>21</v>
      </c>
      <c r="E507" s="47" t="s">
        <v>74</v>
      </c>
      <c r="F507" s="47">
        <v>10</v>
      </c>
      <c r="G507" s="47" t="str">
        <f>_xlfn.XLOOKUP(E507,TbdeEPI[EPI],TbdeEPI[TIPO],"Produção",0)</f>
        <v>Produção</v>
      </c>
      <c r="H507" s="47" t="s">
        <v>108</v>
      </c>
      <c r="I507" s="47" t="s">
        <v>110</v>
      </c>
      <c r="J507" s="47"/>
      <c r="K507" s="47">
        <f>COUNTIF($I$2:I507,I507)</f>
        <v>138</v>
      </c>
      <c r="L507" s="47" t="str">
        <f>ControleProdução[[#This Row],[Recebido Por]]&amp;ControleProdução[[#This Row],[Qtd]]</f>
        <v>FELIPE138</v>
      </c>
    </row>
    <row r="508" spans="1:12" ht="20.100000000000001" customHeight="1" x14ac:dyDescent="0.25">
      <c r="A508" s="52">
        <v>45257</v>
      </c>
      <c r="B508" s="52" t="str">
        <f>UPPER(TEXT(ControleProdução[[#This Row],[Data]],"mmm"))</f>
        <v>NOV</v>
      </c>
      <c r="C508" s="47">
        <f>YEAR(ControleProdução[[#This Row],[Data]])</f>
        <v>2023</v>
      </c>
      <c r="D508" s="52" t="s">
        <v>21</v>
      </c>
      <c r="E508" s="47" t="s">
        <v>0</v>
      </c>
      <c r="F508" s="47">
        <v>1</v>
      </c>
      <c r="G508" s="47" t="str">
        <f>_xlfn.XLOOKUP(E508,TbdeEPI[EPI],TbdeEPI[TIPO],"Produção",0)</f>
        <v>Produção</v>
      </c>
      <c r="H508" s="47" t="s">
        <v>108</v>
      </c>
      <c r="I508" s="47" t="s">
        <v>110</v>
      </c>
      <c r="J508" s="47"/>
      <c r="K508" s="47">
        <f>COUNTIF($I$2:I508,I508)</f>
        <v>139</v>
      </c>
      <c r="L508" s="47" t="str">
        <f>ControleProdução[[#This Row],[Recebido Por]]&amp;ControleProdução[[#This Row],[Qtd]]</f>
        <v>FELIPE139</v>
      </c>
    </row>
    <row r="509" spans="1:12" ht="20.100000000000001" customHeight="1" x14ac:dyDescent="0.25">
      <c r="A509" s="52">
        <v>45257</v>
      </c>
      <c r="B509" s="52" t="str">
        <f>UPPER(TEXT(ControleProdução[[#This Row],[Data]],"mmm"))</f>
        <v>NOV</v>
      </c>
      <c r="C509" s="47">
        <f>YEAR(ControleProdução[[#This Row],[Data]])</f>
        <v>2023</v>
      </c>
      <c r="D509" s="52" t="s">
        <v>21</v>
      </c>
      <c r="E509" s="47" t="s">
        <v>85</v>
      </c>
      <c r="F509" s="47">
        <v>1</v>
      </c>
      <c r="G509" s="47" t="str">
        <f>_xlfn.XLOOKUP(E509,TbdeEPI[EPI],TbdeEPI[TIPO],"Produção",0)</f>
        <v>Produção</v>
      </c>
      <c r="H509" s="47" t="s">
        <v>108</v>
      </c>
      <c r="I509" s="47" t="s">
        <v>110</v>
      </c>
      <c r="J509" s="47"/>
      <c r="K509" s="47">
        <f>COUNTIF($I$2:I509,I509)</f>
        <v>140</v>
      </c>
      <c r="L509" s="47" t="str">
        <f>ControleProdução[[#This Row],[Recebido Por]]&amp;ControleProdução[[#This Row],[Qtd]]</f>
        <v>FELIPE140</v>
      </c>
    </row>
    <row r="510" spans="1:12" ht="20.100000000000001" customHeight="1" x14ac:dyDescent="0.25">
      <c r="A510" s="52">
        <v>45257</v>
      </c>
      <c r="B510" s="52" t="str">
        <f>UPPER(TEXT(ControleProdução[[#This Row],[Data]],"mmm"))</f>
        <v>NOV</v>
      </c>
      <c r="C510" s="47">
        <f>YEAR(ControleProdução[[#This Row],[Data]])</f>
        <v>2023</v>
      </c>
      <c r="D510" s="52" t="s">
        <v>21</v>
      </c>
      <c r="E510" s="47" t="s">
        <v>12</v>
      </c>
      <c r="F510" s="47">
        <v>1</v>
      </c>
      <c r="G510" s="47" t="str">
        <f>_xlfn.XLOOKUP(E510,TbdeEPI[EPI],TbdeEPI[TIPO],"Produção",0)</f>
        <v>Produção</v>
      </c>
      <c r="H510" s="47" t="s">
        <v>108</v>
      </c>
      <c r="I510" s="47" t="s">
        <v>110</v>
      </c>
      <c r="J510" s="47"/>
      <c r="K510" s="47">
        <f>COUNTIF($I$2:I510,I510)</f>
        <v>141</v>
      </c>
      <c r="L510" s="47" t="str">
        <f>ControleProdução[[#This Row],[Recebido Por]]&amp;ControleProdução[[#This Row],[Qtd]]</f>
        <v>FELIPE141</v>
      </c>
    </row>
    <row r="511" spans="1:12" ht="20.100000000000001" customHeight="1" x14ac:dyDescent="0.25">
      <c r="A511" s="52">
        <v>45257</v>
      </c>
      <c r="B511" s="52" t="str">
        <f>UPPER(TEXT(ControleProdução[[#This Row],[Data]],"mmm"))</f>
        <v>NOV</v>
      </c>
      <c r="C511" s="47">
        <f>YEAR(ControleProdução[[#This Row],[Data]])</f>
        <v>2023</v>
      </c>
      <c r="D511" s="52" t="s">
        <v>21</v>
      </c>
      <c r="E511" s="47" t="s">
        <v>79</v>
      </c>
      <c r="F511" s="47">
        <v>1</v>
      </c>
      <c r="G511" s="47" t="str">
        <f>_xlfn.XLOOKUP(E511,TbdeEPI[EPI],TbdeEPI[TIPO],"Produção",0)</f>
        <v>Produção</v>
      </c>
      <c r="H511" s="47" t="s">
        <v>108</v>
      </c>
      <c r="I511" s="47" t="s">
        <v>110</v>
      </c>
      <c r="J511" s="47"/>
      <c r="K511" s="47">
        <f>COUNTIF($I$2:I511,I511)</f>
        <v>142</v>
      </c>
      <c r="L511" s="47" t="str">
        <f>ControleProdução[[#This Row],[Recebido Por]]&amp;ControleProdução[[#This Row],[Qtd]]</f>
        <v>FELIPE142</v>
      </c>
    </row>
    <row r="512" spans="1:12" ht="20.100000000000001" customHeight="1" x14ac:dyDescent="0.25">
      <c r="A512" s="52">
        <v>45257</v>
      </c>
      <c r="B512" s="52" t="str">
        <f>UPPER(TEXT(ControleProdução[[#This Row],[Data]],"mmm"))</f>
        <v>NOV</v>
      </c>
      <c r="C512" s="47">
        <f>YEAR(ControleProdução[[#This Row],[Data]])</f>
        <v>2023</v>
      </c>
      <c r="D512" s="52" t="s">
        <v>21</v>
      </c>
      <c r="E512" s="47" t="s">
        <v>2</v>
      </c>
      <c r="F512" s="47">
        <v>1</v>
      </c>
      <c r="G512" s="47" t="str">
        <f>_xlfn.XLOOKUP(E512,TbdeEPI[EPI],TbdeEPI[TIPO],"Produção",0)</f>
        <v>Produção</v>
      </c>
      <c r="H512" s="47" t="s">
        <v>108</v>
      </c>
      <c r="I512" s="47" t="s">
        <v>110</v>
      </c>
      <c r="J512" s="47"/>
      <c r="K512" s="47">
        <f>COUNTIF($I$2:I512,I512)</f>
        <v>143</v>
      </c>
      <c r="L512" s="47" t="str">
        <f>ControleProdução[[#This Row],[Recebido Por]]&amp;ControleProdução[[#This Row],[Qtd]]</f>
        <v>FELIPE143</v>
      </c>
    </row>
    <row r="513" spans="1:12" ht="20.100000000000001" customHeight="1" x14ac:dyDescent="0.25">
      <c r="A513" s="52">
        <v>45257</v>
      </c>
      <c r="B513" s="52" t="str">
        <f>UPPER(TEXT(ControleProdução[[#This Row],[Data]],"mmm"))</f>
        <v>NOV</v>
      </c>
      <c r="C513" s="47">
        <f>YEAR(ControleProdução[[#This Row],[Data]])</f>
        <v>2023</v>
      </c>
      <c r="D513" s="52" t="s">
        <v>21</v>
      </c>
      <c r="E513" s="47" t="s">
        <v>94</v>
      </c>
      <c r="F513" s="47">
        <v>1</v>
      </c>
      <c r="G513" s="47" t="str">
        <f>_xlfn.XLOOKUP(E513,TbdeEPI[EPI],TbdeEPI[TIPO],"Produção",0)</f>
        <v>Produção</v>
      </c>
      <c r="H513" s="47" t="s">
        <v>108</v>
      </c>
      <c r="I513" s="47" t="s">
        <v>265</v>
      </c>
      <c r="J513" s="47"/>
      <c r="K513" s="47">
        <f>COUNTIF($I$2:I513,I513)</f>
        <v>6</v>
      </c>
      <c r="L513" s="47" t="str">
        <f>ControleProdução[[#This Row],[Recebido Por]]&amp;ControleProdução[[#This Row],[Qtd]]</f>
        <v>GILDSON6</v>
      </c>
    </row>
    <row r="514" spans="1:12" ht="20.100000000000001" customHeight="1" x14ac:dyDescent="0.25">
      <c r="A514" s="52">
        <v>45257</v>
      </c>
      <c r="B514" s="52" t="str">
        <f>UPPER(TEXT(ControleProdução[[#This Row],[Data]],"mmm"))</f>
        <v>NOV</v>
      </c>
      <c r="C514" s="47">
        <f>YEAR(ControleProdução[[#This Row],[Data]])</f>
        <v>2023</v>
      </c>
      <c r="D514" s="52" t="s">
        <v>21</v>
      </c>
      <c r="E514" s="47" t="s">
        <v>1</v>
      </c>
      <c r="F514" s="47">
        <v>1</v>
      </c>
      <c r="G514" s="47" t="str">
        <f>_xlfn.XLOOKUP(E514,TbdeEPI[EPI],TbdeEPI[TIPO],"Produção",0)</f>
        <v>Produção</v>
      </c>
      <c r="H514" s="47" t="s">
        <v>108</v>
      </c>
      <c r="I514" s="47" t="s">
        <v>265</v>
      </c>
      <c r="J514" s="47"/>
      <c r="K514" s="47">
        <f>COUNTIF($I$2:I514,I514)</f>
        <v>7</v>
      </c>
      <c r="L514" s="47" t="str">
        <f>ControleProdução[[#This Row],[Recebido Por]]&amp;ControleProdução[[#This Row],[Qtd]]</f>
        <v>GILDSON7</v>
      </c>
    </row>
    <row r="515" spans="1:12" ht="20.100000000000001" customHeight="1" x14ac:dyDescent="0.25">
      <c r="A515" s="52">
        <v>45257</v>
      </c>
      <c r="B515" s="52" t="str">
        <f>UPPER(TEXT(ControleProdução[[#This Row],[Data]],"mmm"))</f>
        <v>NOV</v>
      </c>
      <c r="C515" s="47">
        <f>YEAR(ControleProdução[[#This Row],[Data]])</f>
        <v>2023</v>
      </c>
      <c r="D515" s="52" t="s">
        <v>21</v>
      </c>
      <c r="E515" s="47" t="s">
        <v>0</v>
      </c>
      <c r="F515" s="47">
        <v>1</v>
      </c>
      <c r="G515" s="47" t="str">
        <f>_xlfn.XLOOKUP(E515,TbdeEPI[EPI],TbdeEPI[TIPO],"Produção",0)</f>
        <v>Produção</v>
      </c>
      <c r="H515" s="47" t="s">
        <v>108</v>
      </c>
      <c r="I515" s="47" t="s">
        <v>265</v>
      </c>
      <c r="J515" s="47"/>
      <c r="K515" s="47">
        <f>COUNTIF($I$2:I515,I515)</f>
        <v>8</v>
      </c>
      <c r="L515" s="47" t="str">
        <f>ControleProdução[[#This Row],[Recebido Por]]&amp;ControleProdução[[#This Row],[Qtd]]</f>
        <v>GILDSON8</v>
      </c>
    </row>
    <row r="516" spans="1:12" ht="20.100000000000001" customHeight="1" x14ac:dyDescent="0.25">
      <c r="A516" s="52">
        <v>45257</v>
      </c>
      <c r="B516" s="52" t="str">
        <f>UPPER(TEXT(ControleProdução[[#This Row],[Data]],"mmm"))</f>
        <v>NOV</v>
      </c>
      <c r="C516" s="47">
        <f>YEAR(ControleProdução[[#This Row],[Data]])</f>
        <v>2023</v>
      </c>
      <c r="D516" s="52" t="s">
        <v>21</v>
      </c>
      <c r="E516" s="47" t="s">
        <v>95</v>
      </c>
      <c r="F516" s="47">
        <v>6</v>
      </c>
      <c r="G516" s="47" t="str">
        <f>_xlfn.XLOOKUP(E516,TbdeEPI[EPI],TbdeEPI[TIPO],"Produção",0)</f>
        <v>Produção</v>
      </c>
      <c r="H516" s="47" t="s">
        <v>108</v>
      </c>
      <c r="I516" s="47" t="s">
        <v>107</v>
      </c>
      <c r="J516" s="47"/>
      <c r="K516" s="47">
        <f>COUNTIF($I$2:I516,I516)</f>
        <v>34</v>
      </c>
      <c r="L516" s="47" t="str">
        <f>ControleProdução[[#This Row],[Recebido Por]]&amp;ControleProdução[[#This Row],[Qtd]]</f>
        <v>ALAN34</v>
      </c>
    </row>
    <row r="517" spans="1:12" ht="20.100000000000001" customHeight="1" x14ac:dyDescent="0.25">
      <c r="A517" s="52">
        <v>45257</v>
      </c>
      <c r="B517" s="52" t="str">
        <f>UPPER(TEXT(ControleProdução[[#This Row],[Data]],"mmm"))</f>
        <v>NOV</v>
      </c>
      <c r="C517" s="47">
        <f>YEAR(ControleProdução[[#This Row],[Data]])</f>
        <v>2023</v>
      </c>
      <c r="D517" s="52" t="s">
        <v>21</v>
      </c>
      <c r="E517" s="47" t="s">
        <v>94</v>
      </c>
      <c r="F517" s="47">
        <v>1</v>
      </c>
      <c r="G517" s="47" t="str">
        <f>_xlfn.XLOOKUP(E517,TbdeEPI[EPI],TbdeEPI[TIPO],"Produção",0)</f>
        <v>Produção</v>
      </c>
      <c r="H517" s="47" t="s">
        <v>108</v>
      </c>
      <c r="I517" s="47" t="s">
        <v>258</v>
      </c>
      <c r="J517" s="47"/>
      <c r="K517" s="47">
        <f>COUNTIF($I$2:I517,I517)</f>
        <v>2</v>
      </c>
      <c r="L517" s="47" t="str">
        <f>ControleProdução[[#This Row],[Recebido Por]]&amp;ControleProdução[[#This Row],[Qtd]]</f>
        <v>JUCIELY2</v>
      </c>
    </row>
    <row r="518" spans="1:12" ht="20.100000000000001" customHeight="1" x14ac:dyDescent="0.25">
      <c r="A518" s="52">
        <v>45257</v>
      </c>
      <c r="B518" s="52" t="str">
        <f>UPPER(TEXT(ControleProdução[[#This Row],[Data]],"mmm"))</f>
        <v>NOV</v>
      </c>
      <c r="C518" s="47">
        <f>YEAR(ControleProdução[[#This Row],[Data]])</f>
        <v>2023</v>
      </c>
      <c r="D518" s="52" t="s">
        <v>21</v>
      </c>
      <c r="E518" s="47" t="s">
        <v>78</v>
      </c>
      <c r="F518" s="47">
        <v>1</v>
      </c>
      <c r="G518" s="47" t="str">
        <f>_xlfn.XLOOKUP(E518,TbdeEPI[EPI],TbdeEPI[TIPO],"Produção",0)</f>
        <v>Produção</v>
      </c>
      <c r="H518" s="47" t="s">
        <v>108</v>
      </c>
      <c r="I518" s="47" t="s">
        <v>258</v>
      </c>
      <c r="J518" s="47"/>
      <c r="K518" s="47">
        <f>COUNTIF($I$2:I518,I518)</f>
        <v>3</v>
      </c>
      <c r="L518" s="47" t="str">
        <f>ControleProdução[[#This Row],[Recebido Por]]&amp;ControleProdução[[#This Row],[Qtd]]</f>
        <v>JUCIELY3</v>
      </c>
    </row>
    <row r="519" spans="1:12" ht="20.100000000000001" customHeight="1" x14ac:dyDescent="0.25">
      <c r="A519" s="52">
        <v>45257</v>
      </c>
      <c r="B519" s="52" t="str">
        <f>UPPER(TEXT(ControleProdução[[#This Row],[Data]],"mmm"))</f>
        <v>NOV</v>
      </c>
      <c r="C519" s="47">
        <f>YEAR(ControleProdução[[#This Row],[Data]])</f>
        <v>2023</v>
      </c>
      <c r="D519" s="52" t="s">
        <v>21</v>
      </c>
      <c r="E519" s="47" t="s">
        <v>9</v>
      </c>
      <c r="F519" s="47">
        <v>1</v>
      </c>
      <c r="G519" s="47" t="str">
        <f>_xlfn.XLOOKUP(E519,TbdeEPI[EPI],TbdeEPI[TIPO],"Produção",0)</f>
        <v>EPI</v>
      </c>
      <c r="H519" s="47" t="s">
        <v>108</v>
      </c>
      <c r="I519" s="47" t="s">
        <v>139</v>
      </c>
      <c r="J519" s="47"/>
      <c r="K519" s="47">
        <f>COUNTIF($I$2:I519,I519)</f>
        <v>31</v>
      </c>
      <c r="L519" s="47" t="str">
        <f>ControleProdução[[#This Row],[Recebido Por]]&amp;ControleProdução[[#This Row],[Qtd]]</f>
        <v>JOÃO CARLOS31</v>
      </c>
    </row>
    <row r="520" spans="1:12" ht="20.100000000000001" customHeight="1" x14ac:dyDescent="0.25">
      <c r="A520" s="52">
        <v>45257</v>
      </c>
      <c r="B520" s="52" t="str">
        <f>UPPER(TEXT(ControleProdução[[#This Row],[Data]],"mmm"))</f>
        <v>NOV</v>
      </c>
      <c r="C520" s="47">
        <f>YEAR(ControleProdução[[#This Row],[Data]])</f>
        <v>2023</v>
      </c>
      <c r="D520" s="52" t="s">
        <v>21</v>
      </c>
      <c r="E520" s="47" t="s">
        <v>89</v>
      </c>
      <c r="F520" s="47">
        <v>1</v>
      </c>
      <c r="G520" s="47" t="str">
        <f>_xlfn.XLOOKUP(E520,TbdeEPI[EPI],TbdeEPI[TIPO],"Produção",0)</f>
        <v>Produção</v>
      </c>
      <c r="H520" s="47" t="s">
        <v>108</v>
      </c>
      <c r="I520" s="47" t="s">
        <v>147</v>
      </c>
      <c r="J520" s="47"/>
      <c r="K520" s="47">
        <f>COUNTIF($I$2:I520,I520)</f>
        <v>6</v>
      </c>
      <c r="L520" s="47" t="str">
        <f>ControleProdução[[#This Row],[Recebido Por]]&amp;ControleProdução[[#This Row],[Qtd]]</f>
        <v>JOAO PEDRO6</v>
      </c>
    </row>
    <row r="521" spans="1:12" ht="20.100000000000001" customHeight="1" x14ac:dyDescent="0.25">
      <c r="A521" s="52">
        <v>45257</v>
      </c>
      <c r="B521" s="52" t="str">
        <f>UPPER(TEXT(ControleProdução[[#This Row],[Data]],"mmm"))</f>
        <v>NOV</v>
      </c>
      <c r="C521" s="47">
        <f>YEAR(ControleProdução[[#This Row],[Data]])</f>
        <v>2023</v>
      </c>
      <c r="D521" s="52" t="s">
        <v>21</v>
      </c>
      <c r="E521" s="47" t="s">
        <v>352</v>
      </c>
      <c r="F521" s="47">
        <v>3</v>
      </c>
      <c r="G521" s="47" t="str">
        <f>_xlfn.XLOOKUP(E521,TbdeEPI[EPI],TbdeEPI[TIPO],"Produção",0)</f>
        <v>Produção</v>
      </c>
      <c r="H521" s="47" t="s">
        <v>108</v>
      </c>
      <c r="I521" s="47" t="s">
        <v>139</v>
      </c>
      <c r="J521" s="47"/>
      <c r="K521" s="47">
        <f>COUNTIF($I$2:I521,I521)</f>
        <v>32</v>
      </c>
      <c r="L521" s="47" t="str">
        <f>ControleProdução[[#This Row],[Recebido Por]]&amp;ControleProdução[[#This Row],[Qtd]]</f>
        <v>JOÃO CARLOS32</v>
      </c>
    </row>
    <row r="522" spans="1:12" ht="20.100000000000001" customHeight="1" x14ac:dyDescent="0.25">
      <c r="A522" s="52">
        <v>45257</v>
      </c>
      <c r="B522" s="52" t="str">
        <f>UPPER(TEXT(ControleProdução[[#This Row],[Data]],"mmm"))</f>
        <v>NOV</v>
      </c>
      <c r="C522" s="47">
        <f>YEAR(ControleProdução[[#This Row],[Data]])</f>
        <v>2023</v>
      </c>
      <c r="D522" s="52" t="s">
        <v>21</v>
      </c>
      <c r="E522" s="47" t="s">
        <v>14</v>
      </c>
      <c r="F522" s="47">
        <v>1</v>
      </c>
      <c r="G522" s="47" t="str">
        <f>_xlfn.XLOOKUP(E522,TbdeEPI[EPI],TbdeEPI[TIPO],"Produção",0)</f>
        <v>Produção</v>
      </c>
      <c r="H522" s="47" t="s">
        <v>108</v>
      </c>
      <c r="I522" s="47" t="s">
        <v>110</v>
      </c>
      <c r="J522" s="47"/>
      <c r="K522" s="47">
        <f>COUNTIF($I$2:I522,I522)</f>
        <v>144</v>
      </c>
      <c r="L522" s="47" t="str">
        <f>ControleProdução[[#This Row],[Recebido Por]]&amp;ControleProdução[[#This Row],[Qtd]]</f>
        <v>FELIPE144</v>
      </c>
    </row>
    <row r="523" spans="1:12" ht="20.100000000000001" customHeight="1" x14ac:dyDescent="0.25">
      <c r="A523" s="52">
        <v>45257</v>
      </c>
      <c r="B523" s="52" t="str">
        <f>UPPER(TEXT(ControleProdução[[#This Row],[Data]],"mmm"))</f>
        <v>NOV</v>
      </c>
      <c r="C523" s="47">
        <f>YEAR(ControleProdução[[#This Row],[Data]])</f>
        <v>2023</v>
      </c>
      <c r="D523" s="52" t="s">
        <v>21</v>
      </c>
      <c r="E523" s="47" t="s">
        <v>14</v>
      </c>
      <c r="F523" s="47">
        <v>1</v>
      </c>
      <c r="G523" s="47" t="str">
        <f>_xlfn.XLOOKUP(E523,TbdeEPI[EPI],TbdeEPI[TIPO],"Produção",0)</f>
        <v>Produção</v>
      </c>
      <c r="H523" s="47" t="s">
        <v>108</v>
      </c>
      <c r="I523" s="47" t="s">
        <v>265</v>
      </c>
      <c r="J523" s="47"/>
      <c r="K523" s="47">
        <f>COUNTIF($I$2:I523,I523)</f>
        <v>9</v>
      </c>
      <c r="L523" s="47" t="str">
        <f>ControleProdução[[#This Row],[Recebido Por]]&amp;ControleProdução[[#This Row],[Qtd]]</f>
        <v>GILDSON9</v>
      </c>
    </row>
    <row r="524" spans="1:12" ht="20.100000000000001" customHeight="1" x14ac:dyDescent="0.25">
      <c r="A524" s="52">
        <v>45258</v>
      </c>
      <c r="B524" s="52" t="str">
        <f>UPPER(TEXT(ControleProdução[[#This Row],[Data]],"mmm"))</f>
        <v>NOV</v>
      </c>
      <c r="C524" s="47">
        <f>YEAR(ControleProdução[[#This Row],[Data]])</f>
        <v>2023</v>
      </c>
      <c r="D524" s="52" t="s">
        <v>21</v>
      </c>
      <c r="E524" s="47" t="s">
        <v>9</v>
      </c>
      <c r="F524" s="47">
        <v>1</v>
      </c>
      <c r="G524" s="47" t="str">
        <f>_xlfn.XLOOKUP(E524,TbdeEPI[EPI],TbdeEPI[TIPO],"Produção",0)</f>
        <v>EPI</v>
      </c>
      <c r="H524" s="47" t="s">
        <v>108</v>
      </c>
      <c r="I524" s="47" t="s">
        <v>321</v>
      </c>
      <c r="J524" s="47"/>
      <c r="K524" s="47">
        <f>COUNTIF($I$2:I524,I524)</f>
        <v>5</v>
      </c>
      <c r="L524" s="47" t="str">
        <f>ControleProdução[[#This Row],[Recebido Por]]&amp;ControleProdução[[#This Row],[Qtd]]</f>
        <v>FLAVIO5</v>
      </c>
    </row>
    <row r="525" spans="1:12" ht="20.100000000000001" customHeight="1" x14ac:dyDescent="0.25">
      <c r="A525" s="52">
        <v>45258</v>
      </c>
      <c r="B525" s="52" t="str">
        <f>UPPER(TEXT(ControleProdução[[#This Row],[Data]],"mmm"))</f>
        <v>NOV</v>
      </c>
      <c r="C525" s="47">
        <f>YEAR(ControleProdução[[#This Row],[Data]])</f>
        <v>2023</v>
      </c>
      <c r="D525" s="52" t="s">
        <v>21</v>
      </c>
      <c r="E525" s="47" t="s">
        <v>330</v>
      </c>
      <c r="F525" s="47">
        <v>1</v>
      </c>
      <c r="G525" s="47" t="str">
        <f>_xlfn.XLOOKUP(E525,TbdeEPI[EPI],TbdeEPI[TIPO],"Produção",0)</f>
        <v>EPI</v>
      </c>
      <c r="H525" s="47" t="s">
        <v>108</v>
      </c>
      <c r="I525" s="47" t="s">
        <v>321</v>
      </c>
      <c r="J525" s="47"/>
      <c r="K525" s="47">
        <f>COUNTIF($I$2:I525,I525)</f>
        <v>6</v>
      </c>
      <c r="L525" s="47" t="str">
        <f>ControleProdução[[#This Row],[Recebido Por]]&amp;ControleProdução[[#This Row],[Qtd]]</f>
        <v>FLAVIO6</v>
      </c>
    </row>
    <row r="526" spans="1:12" ht="20.100000000000001" customHeight="1" x14ac:dyDescent="0.25">
      <c r="A526" s="52">
        <v>45258</v>
      </c>
      <c r="B526" s="52" t="str">
        <f>UPPER(TEXT(ControleProdução[[#This Row],[Data]],"mmm"))</f>
        <v>NOV</v>
      </c>
      <c r="C526" s="47">
        <f>YEAR(ControleProdução[[#This Row],[Data]])</f>
        <v>2023</v>
      </c>
      <c r="D526" s="52" t="s">
        <v>21</v>
      </c>
      <c r="E526" s="47" t="s">
        <v>387</v>
      </c>
      <c r="F526" s="47">
        <v>1</v>
      </c>
      <c r="G526" s="47" t="str">
        <f>_xlfn.XLOOKUP(E526,TbdeEPI[EPI],TbdeEPI[TIPO],"Produção",0)</f>
        <v>Produção</v>
      </c>
      <c r="H526" s="47" t="s">
        <v>108</v>
      </c>
      <c r="I526" s="47" t="s">
        <v>152</v>
      </c>
      <c r="J526" s="47"/>
      <c r="K526" s="47">
        <f>COUNTIF($I$2:I526,I526)</f>
        <v>8</v>
      </c>
      <c r="L526" s="47" t="str">
        <f>ControleProdução[[#This Row],[Recebido Por]]&amp;ControleProdução[[#This Row],[Qtd]]</f>
        <v>ROBERTO8</v>
      </c>
    </row>
    <row r="527" spans="1:12" ht="20.100000000000001" customHeight="1" x14ac:dyDescent="0.25">
      <c r="A527" s="52">
        <v>45258</v>
      </c>
      <c r="B527" s="52" t="str">
        <f>UPPER(TEXT(ControleProdução[[#This Row],[Data]],"mmm"))</f>
        <v>NOV</v>
      </c>
      <c r="C527" s="47">
        <f>YEAR(ControleProdução[[#This Row],[Data]])</f>
        <v>2023</v>
      </c>
      <c r="D527" s="52" t="s">
        <v>21</v>
      </c>
      <c r="E527" s="47" t="s">
        <v>95</v>
      </c>
      <c r="F527" s="47">
        <v>6</v>
      </c>
      <c r="G527" s="47" t="str">
        <f>_xlfn.XLOOKUP(E527,TbdeEPI[EPI],TbdeEPI[TIPO],"Produção",0)</f>
        <v>Produção</v>
      </c>
      <c r="H527" s="47" t="s">
        <v>108</v>
      </c>
      <c r="I527" s="47" t="s">
        <v>173</v>
      </c>
      <c r="J527" s="47"/>
      <c r="K527" s="47">
        <f>COUNTIF($I$2:I527,I527)</f>
        <v>7</v>
      </c>
      <c r="L527" s="47" t="str">
        <f>ControleProdução[[#This Row],[Recebido Por]]&amp;ControleProdução[[#This Row],[Qtd]]</f>
        <v>JACKSON7</v>
      </c>
    </row>
    <row r="528" spans="1:12" ht="20.100000000000001" customHeight="1" x14ac:dyDescent="0.25">
      <c r="A528" s="52">
        <v>45258</v>
      </c>
      <c r="B528" s="52" t="str">
        <f>UPPER(TEXT(ControleProdução[[#This Row],[Data]],"mmm"))</f>
        <v>NOV</v>
      </c>
      <c r="C528" s="47">
        <f>YEAR(ControleProdução[[#This Row],[Data]])</f>
        <v>2023</v>
      </c>
      <c r="D528" s="52" t="s">
        <v>21</v>
      </c>
      <c r="E528" s="47" t="s">
        <v>74</v>
      </c>
      <c r="F528" s="47">
        <v>2</v>
      </c>
      <c r="G528" s="47" t="str">
        <f>_xlfn.XLOOKUP(E528,TbdeEPI[EPI],TbdeEPI[TIPO],"Produção",0)</f>
        <v>Produção</v>
      </c>
      <c r="H528" s="47" t="s">
        <v>108</v>
      </c>
      <c r="I528" s="47" t="s">
        <v>173</v>
      </c>
      <c r="J528" s="47"/>
      <c r="K528" s="47">
        <f>COUNTIF($I$2:I528,I528)</f>
        <v>8</v>
      </c>
      <c r="L528" s="47" t="str">
        <f>ControleProdução[[#This Row],[Recebido Por]]&amp;ControleProdução[[#This Row],[Qtd]]</f>
        <v>JACKSON8</v>
      </c>
    </row>
    <row r="529" spans="1:12" ht="20.100000000000001" customHeight="1" x14ac:dyDescent="0.25">
      <c r="A529" s="52">
        <v>45258</v>
      </c>
      <c r="B529" s="52" t="str">
        <f>UPPER(TEXT(ControleProdução[[#This Row],[Data]],"mmm"))</f>
        <v>NOV</v>
      </c>
      <c r="C529" s="47">
        <f>YEAR(ControleProdução[[#This Row],[Data]])</f>
        <v>2023</v>
      </c>
      <c r="D529" s="52" t="s">
        <v>21</v>
      </c>
      <c r="E529" s="47" t="s">
        <v>0</v>
      </c>
      <c r="F529" s="47">
        <v>1</v>
      </c>
      <c r="G529" s="47" t="str">
        <f>_xlfn.XLOOKUP(E529,TbdeEPI[EPI],TbdeEPI[TIPO],"Produção",0)</f>
        <v>Produção</v>
      </c>
      <c r="H529" s="47" t="s">
        <v>108</v>
      </c>
      <c r="I529" s="47" t="s">
        <v>140</v>
      </c>
      <c r="J529" s="47"/>
      <c r="K529" s="47">
        <f>COUNTIF($I$2:I529,I529)</f>
        <v>20</v>
      </c>
      <c r="L529" s="47" t="str">
        <f>ControleProdução[[#This Row],[Recebido Por]]&amp;ControleProdução[[#This Row],[Qtd]]</f>
        <v>ARTHUR20</v>
      </c>
    </row>
    <row r="530" spans="1:12" ht="20.100000000000001" customHeight="1" x14ac:dyDescent="0.25">
      <c r="A530" s="52">
        <v>45258</v>
      </c>
      <c r="B530" s="52" t="str">
        <f>UPPER(TEXT(ControleProdução[[#This Row],[Data]],"mmm"))</f>
        <v>NOV</v>
      </c>
      <c r="C530" s="47">
        <f>YEAR(ControleProdução[[#This Row],[Data]])</f>
        <v>2023</v>
      </c>
      <c r="D530" s="52" t="s">
        <v>21</v>
      </c>
      <c r="E530" s="47" t="s">
        <v>9</v>
      </c>
      <c r="F530" s="47">
        <v>1</v>
      </c>
      <c r="G530" s="47" t="str">
        <f>_xlfn.XLOOKUP(E530,TbdeEPI[EPI],TbdeEPI[TIPO],"Produção",0)</f>
        <v>EPI</v>
      </c>
      <c r="H530" s="47" t="s">
        <v>108</v>
      </c>
      <c r="I530" s="47" t="s">
        <v>140</v>
      </c>
      <c r="J530" s="47"/>
      <c r="K530" s="47">
        <f>COUNTIF($I$2:I530,I530)</f>
        <v>21</v>
      </c>
      <c r="L530" s="47" t="str">
        <f>ControleProdução[[#This Row],[Recebido Por]]&amp;ControleProdução[[#This Row],[Qtd]]</f>
        <v>ARTHUR21</v>
      </c>
    </row>
    <row r="531" spans="1:12" ht="20.100000000000001" customHeight="1" x14ac:dyDescent="0.25">
      <c r="A531" s="52">
        <v>45258</v>
      </c>
      <c r="B531" s="52" t="str">
        <f>UPPER(TEXT(ControleProdução[[#This Row],[Data]],"mmm"))</f>
        <v>NOV</v>
      </c>
      <c r="C531" s="47">
        <f>YEAR(ControleProdução[[#This Row],[Data]])</f>
        <v>2023</v>
      </c>
      <c r="D531" s="52" t="s">
        <v>21</v>
      </c>
      <c r="E531" s="47" t="s">
        <v>330</v>
      </c>
      <c r="F531" s="47">
        <v>1</v>
      </c>
      <c r="G531" s="47" t="str">
        <f>_xlfn.XLOOKUP(E531,TbdeEPI[EPI],TbdeEPI[TIPO],"Produção",0)</f>
        <v>EPI</v>
      </c>
      <c r="H531" s="47" t="s">
        <v>108</v>
      </c>
      <c r="I531" s="47" t="s">
        <v>140</v>
      </c>
      <c r="J531" s="47"/>
      <c r="K531" s="47">
        <f>COUNTIF($I$2:I531,I531)</f>
        <v>22</v>
      </c>
      <c r="L531" s="47" t="str">
        <f>ControleProdução[[#This Row],[Recebido Por]]&amp;ControleProdução[[#This Row],[Qtd]]</f>
        <v>ARTHUR22</v>
      </c>
    </row>
    <row r="532" spans="1:12" ht="20.100000000000001" customHeight="1" x14ac:dyDescent="0.25">
      <c r="A532" s="52">
        <v>45258</v>
      </c>
      <c r="B532" s="52" t="str">
        <f>UPPER(TEXT(ControleProdução[[#This Row],[Data]],"mmm"))</f>
        <v>NOV</v>
      </c>
      <c r="C532" s="47">
        <f>YEAR(ControleProdução[[#This Row],[Data]])</f>
        <v>2023</v>
      </c>
      <c r="D532" s="52" t="s">
        <v>21</v>
      </c>
      <c r="E532" s="47" t="s">
        <v>75</v>
      </c>
      <c r="F532" s="47">
        <v>5</v>
      </c>
      <c r="G532" s="47" t="str">
        <f>_xlfn.XLOOKUP(E532,TbdeEPI[EPI],TbdeEPI[TIPO],"Produção",0)</f>
        <v>Produção</v>
      </c>
      <c r="H532" s="47" t="s">
        <v>108</v>
      </c>
      <c r="I532" s="47" t="s">
        <v>134</v>
      </c>
      <c r="J532" s="47"/>
      <c r="K532" s="47">
        <f>COUNTIF($I$2:I532,I532)</f>
        <v>23</v>
      </c>
      <c r="L532" s="47" t="str">
        <f>ControleProdução[[#This Row],[Recebido Por]]&amp;ControleProdução[[#This Row],[Qtd]]</f>
        <v>MANUA23</v>
      </c>
    </row>
    <row r="533" spans="1:12" ht="20.100000000000001" customHeight="1" x14ac:dyDescent="0.25">
      <c r="A533" s="52">
        <v>45258</v>
      </c>
      <c r="B533" s="52" t="str">
        <f>UPPER(TEXT(ControleProdução[[#This Row],[Data]],"mmm"))</f>
        <v>NOV</v>
      </c>
      <c r="C533" s="47">
        <f>YEAR(ControleProdução[[#This Row],[Data]])</f>
        <v>2023</v>
      </c>
      <c r="D533" s="52" t="s">
        <v>21</v>
      </c>
      <c r="E533" s="47" t="s">
        <v>330</v>
      </c>
      <c r="F533" s="47">
        <v>1</v>
      </c>
      <c r="G533" s="47" t="str">
        <f>_xlfn.XLOOKUP(E533,TbdeEPI[EPI],TbdeEPI[TIPO],"Produção",0)</f>
        <v>EPI</v>
      </c>
      <c r="H533" s="47" t="s">
        <v>108</v>
      </c>
      <c r="I533" s="47" t="s">
        <v>113</v>
      </c>
      <c r="J533" s="47"/>
      <c r="K533" s="47">
        <f>COUNTIF($I$2:I533,I533)</f>
        <v>16</v>
      </c>
      <c r="L533" s="47" t="str">
        <f>ControleProdução[[#This Row],[Recebido Por]]&amp;ControleProdução[[#This Row],[Qtd]]</f>
        <v>MOISES16</v>
      </c>
    </row>
    <row r="534" spans="1:12" ht="20.100000000000001" customHeight="1" x14ac:dyDescent="0.25">
      <c r="A534" s="52">
        <v>45258</v>
      </c>
      <c r="B534" s="52" t="str">
        <f>UPPER(TEXT(ControleProdução[[#This Row],[Data]],"mmm"))</f>
        <v>NOV</v>
      </c>
      <c r="C534" s="47">
        <f>YEAR(ControleProdução[[#This Row],[Data]])</f>
        <v>2023</v>
      </c>
      <c r="D534" s="52" t="s">
        <v>21</v>
      </c>
      <c r="E534" s="47" t="s">
        <v>169</v>
      </c>
      <c r="F534" s="47">
        <v>2</v>
      </c>
      <c r="G534" s="47" t="str">
        <f>_xlfn.XLOOKUP(E534,TbdeEPI[EPI],TbdeEPI[TIPO],"Produção",0)</f>
        <v>Produção</v>
      </c>
      <c r="H534" s="47" t="s">
        <v>108</v>
      </c>
      <c r="I534" s="47" t="s">
        <v>134</v>
      </c>
      <c r="J534" s="47"/>
      <c r="K534" s="47">
        <f>COUNTIF($I$2:I534,I534)</f>
        <v>24</v>
      </c>
      <c r="L534" s="47" t="str">
        <f>ControleProdução[[#This Row],[Recebido Por]]&amp;ControleProdução[[#This Row],[Qtd]]</f>
        <v>MANUA24</v>
      </c>
    </row>
    <row r="535" spans="1:12" ht="20.100000000000001" customHeight="1" x14ac:dyDescent="0.25">
      <c r="A535" s="52">
        <v>45258</v>
      </c>
      <c r="B535" s="52" t="str">
        <f>UPPER(TEXT(ControleProdução[[#This Row],[Data]],"mmm"))</f>
        <v>NOV</v>
      </c>
      <c r="C535" s="47">
        <f>YEAR(ControleProdução[[#This Row],[Data]])</f>
        <v>2023</v>
      </c>
      <c r="D535" s="52" t="s">
        <v>21</v>
      </c>
      <c r="E535" s="47" t="s">
        <v>78</v>
      </c>
      <c r="F535" s="47">
        <v>2</v>
      </c>
      <c r="G535" s="47" t="str">
        <f>_xlfn.XLOOKUP(E535,TbdeEPI[EPI],TbdeEPI[TIPO],"Produção",0)</f>
        <v>Produção</v>
      </c>
      <c r="H535" s="47" t="s">
        <v>108</v>
      </c>
      <c r="I535" s="47" t="s">
        <v>107</v>
      </c>
      <c r="J535" s="47"/>
      <c r="K535" s="47">
        <f>COUNTIF($I$2:I535,I535)</f>
        <v>35</v>
      </c>
      <c r="L535" s="47" t="str">
        <f>ControleProdução[[#This Row],[Recebido Por]]&amp;ControleProdução[[#This Row],[Qtd]]</f>
        <v>ALAN35</v>
      </c>
    </row>
    <row r="536" spans="1:12" ht="20.100000000000001" customHeight="1" x14ac:dyDescent="0.25">
      <c r="A536" s="52">
        <v>45258</v>
      </c>
      <c r="B536" s="52" t="str">
        <f>UPPER(TEXT(ControleProdução[[#This Row],[Data]],"mmm"))</f>
        <v>NOV</v>
      </c>
      <c r="C536" s="47">
        <f>YEAR(ControleProdução[[#This Row],[Data]])</f>
        <v>2023</v>
      </c>
      <c r="D536" s="52" t="s">
        <v>21</v>
      </c>
      <c r="E536" s="47" t="s">
        <v>330</v>
      </c>
      <c r="F536" s="47">
        <v>1</v>
      </c>
      <c r="G536" s="47" t="str">
        <f>_xlfn.XLOOKUP(E536,TbdeEPI[EPI],TbdeEPI[TIPO],"Produção",0)</f>
        <v>EPI</v>
      </c>
      <c r="H536" s="47" t="s">
        <v>108</v>
      </c>
      <c r="I536" s="47" t="s">
        <v>267</v>
      </c>
      <c r="J536" s="47"/>
      <c r="K536" s="47">
        <f>COUNTIF($I$2:I536,I536)</f>
        <v>3</v>
      </c>
      <c r="L536" s="47" t="str">
        <f>ControleProdução[[#This Row],[Recebido Por]]&amp;ControleProdução[[#This Row],[Qtd]]</f>
        <v>JOYCE3</v>
      </c>
    </row>
    <row r="537" spans="1:12" ht="20.100000000000001" customHeight="1" x14ac:dyDescent="0.25">
      <c r="A537" s="52">
        <v>45258</v>
      </c>
      <c r="B537" s="52" t="str">
        <f>UPPER(TEXT(ControleProdução[[#This Row],[Data]],"mmm"))</f>
        <v>NOV</v>
      </c>
      <c r="C537" s="47">
        <f>YEAR(ControleProdução[[#This Row],[Data]])</f>
        <v>2023</v>
      </c>
      <c r="D537" s="52" t="s">
        <v>21</v>
      </c>
      <c r="E537" s="47" t="s">
        <v>27</v>
      </c>
      <c r="F537" s="47">
        <v>1</v>
      </c>
      <c r="G537" s="47" t="str">
        <f>_xlfn.XLOOKUP(E537,TbdeEPI[EPI],TbdeEPI[TIPO],"Produção",0)</f>
        <v>Produção</v>
      </c>
      <c r="H537" s="47" t="s">
        <v>108</v>
      </c>
      <c r="I537" s="47" t="s">
        <v>156</v>
      </c>
      <c r="J537" s="47"/>
      <c r="K537" s="47">
        <f>COUNTIF($I$2:I537,I537)</f>
        <v>21</v>
      </c>
      <c r="L537" s="47" t="str">
        <f>ControleProdução[[#This Row],[Recebido Por]]&amp;ControleProdução[[#This Row],[Qtd]]</f>
        <v>ALAIM21</v>
      </c>
    </row>
    <row r="538" spans="1:12" ht="20.100000000000001" customHeight="1" x14ac:dyDescent="0.25">
      <c r="A538" s="52">
        <v>45258</v>
      </c>
      <c r="B538" s="52" t="str">
        <f>UPPER(TEXT(ControleProdução[[#This Row],[Data]],"mmm"))</f>
        <v>NOV</v>
      </c>
      <c r="C538" s="47">
        <f>YEAR(ControleProdução[[#This Row],[Data]])</f>
        <v>2023</v>
      </c>
      <c r="D538" s="52" t="s">
        <v>21</v>
      </c>
      <c r="E538" s="47" t="s">
        <v>319</v>
      </c>
      <c r="F538" s="47">
        <v>1</v>
      </c>
      <c r="G538" s="47" t="str">
        <f>_xlfn.XLOOKUP(E538,TbdeEPI[EPI],TbdeEPI[TIPO],"Produção",0)</f>
        <v>EPI</v>
      </c>
      <c r="H538" s="47" t="s">
        <v>108</v>
      </c>
      <c r="I538" s="47" t="s">
        <v>140</v>
      </c>
      <c r="J538" s="47"/>
      <c r="K538" s="47">
        <f>COUNTIF($I$2:I538,I538)</f>
        <v>23</v>
      </c>
      <c r="L538" s="47" t="str">
        <f>ControleProdução[[#This Row],[Recebido Por]]&amp;ControleProdução[[#This Row],[Qtd]]</f>
        <v>ARTHUR23</v>
      </c>
    </row>
    <row r="539" spans="1:12" ht="20.100000000000001" customHeight="1" x14ac:dyDescent="0.25">
      <c r="A539" s="52">
        <v>45258</v>
      </c>
      <c r="B539" s="52" t="str">
        <f>UPPER(TEXT(ControleProdução[[#This Row],[Data]],"mmm"))</f>
        <v>NOV</v>
      </c>
      <c r="C539" s="47">
        <f>YEAR(ControleProdução[[#This Row],[Data]])</f>
        <v>2023</v>
      </c>
      <c r="D539" s="52" t="s">
        <v>21</v>
      </c>
      <c r="E539" s="47" t="s">
        <v>9</v>
      </c>
      <c r="F539" s="47">
        <v>1</v>
      </c>
      <c r="G539" s="47" t="str">
        <f>_xlfn.XLOOKUP(E539,TbdeEPI[EPI],TbdeEPI[TIPO],"Produção",0)</f>
        <v>EPI</v>
      </c>
      <c r="H539" s="47" t="s">
        <v>108</v>
      </c>
      <c r="I539" s="47" t="s">
        <v>152</v>
      </c>
      <c r="J539" s="47"/>
      <c r="K539" s="47">
        <f>COUNTIF($I$2:I539,I539)</f>
        <v>9</v>
      </c>
      <c r="L539" s="47" t="str">
        <f>ControleProdução[[#This Row],[Recebido Por]]&amp;ControleProdução[[#This Row],[Qtd]]</f>
        <v>ROBERTO9</v>
      </c>
    </row>
    <row r="540" spans="1:12" ht="20.100000000000001" customHeight="1" x14ac:dyDescent="0.25">
      <c r="A540" s="52">
        <v>45258</v>
      </c>
      <c r="B540" s="52" t="str">
        <f>UPPER(TEXT(ControleProdução[[#This Row],[Data]],"mmm"))</f>
        <v>NOV</v>
      </c>
      <c r="C540" s="47">
        <f>YEAR(ControleProdução[[#This Row],[Data]])</f>
        <v>2023</v>
      </c>
      <c r="D540" s="52" t="s">
        <v>21</v>
      </c>
      <c r="E540" s="47" t="s">
        <v>14</v>
      </c>
      <c r="F540" s="47">
        <v>1</v>
      </c>
      <c r="G540" s="47" t="str">
        <f>_xlfn.XLOOKUP(E540,TbdeEPI[EPI],TbdeEPI[TIPO],"Produção",0)</f>
        <v>Produção</v>
      </c>
      <c r="H540" s="47" t="s">
        <v>108</v>
      </c>
      <c r="I540" s="47" t="s">
        <v>139</v>
      </c>
      <c r="J540" s="47"/>
      <c r="K540" s="47">
        <f>COUNTIF($I$2:I540,I540)</f>
        <v>33</v>
      </c>
      <c r="L540" s="47" t="str">
        <f>ControleProdução[[#This Row],[Recebido Por]]&amp;ControleProdução[[#This Row],[Qtd]]</f>
        <v>JOÃO CARLOS33</v>
      </c>
    </row>
    <row r="541" spans="1:12" ht="20.100000000000001" customHeight="1" x14ac:dyDescent="0.25">
      <c r="A541" s="52">
        <v>45259</v>
      </c>
      <c r="B541" s="52" t="str">
        <f>UPPER(TEXT(ControleProdução[[#This Row],[Data]],"mmm"))</f>
        <v>NOV</v>
      </c>
      <c r="C541" s="47">
        <f>YEAR(ControleProdução[[#This Row],[Data]])</f>
        <v>2023</v>
      </c>
      <c r="D541" s="52" t="s">
        <v>21</v>
      </c>
      <c r="E541" s="47" t="s">
        <v>330</v>
      </c>
      <c r="F541" s="47">
        <v>1</v>
      </c>
      <c r="G541" s="47" t="str">
        <f>_xlfn.XLOOKUP(E541,TbdeEPI[EPI],TbdeEPI[TIPO],"Produção",0)</f>
        <v>EPI</v>
      </c>
      <c r="H541" s="47" t="s">
        <v>108</v>
      </c>
      <c r="I541" s="47" t="s">
        <v>155</v>
      </c>
      <c r="J541" s="47"/>
      <c r="K541" s="47">
        <f>COUNTIF($I$2:I541,I541)</f>
        <v>13</v>
      </c>
      <c r="L541" s="47" t="str">
        <f>ControleProdução[[#This Row],[Recebido Por]]&amp;ControleProdução[[#This Row],[Qtd]]</f>
        <v>ASNAN13</v>
      </c>
    </row>
    <row r="542" spans="1:12" ht="20.100000000000001" customHeight="1" x14ac:dyDescent="0.25">
      <c r="A542" s="52">
        <v>45259</v>
      </c>
      <c r="B542" s="52" t="str">
        <f>UPPER(TEXT(ControleProdução[[#This Row],[Data]],"mmm"))</f>
        <v>NOV</v>
      </c>
      <c r="C542" s="47">
        <f>YEAR(ControleProdução[[#This Row],[Data]])</f>
        <v>2023</v>
      </c>
      <c r="D542" s="52" t="s">
        <v>21</v>
      </c>
      <c r="E542" s="47" t="s">
        <v>9</v>
      </c>
      <c r="F542" s="47">
        <v>1</v>
      </c>
      <c r="G542" s="47" t="str">
        <f>_xlfn.XLOOKUP(E542,TbdeEPI[EPI],TbdeEPI[TIPO],"Produção",0)</f>
        <v>EPI</v>
      </c>
      <c r="H542" s="47" t="s">
        <v>108</v>
      </c>
      <c r="I542" s="47" t="s">
        <v>153</v>
      </c>
      <c r="J542" s="47"/>
      <c r="K542" s="47">
        <f>COUNTIF($I$2:I542,I542)</f>
        <v>11</v>
      </c>
      <c r="L542" s="47" t="str">
        <f>ControleProdução[[#This Row],[Recebido Por]]&amp;ControleProdução[[#This Row],[Qtd]]</f>
        <v>CALEB11</v>
      </c>
    </row>
    <row r="543" spans="1:12" ht="20.100000000000001" customHeight="1" x14ac:dyDescent="0.25">
      <c r="A543" s="52">
        <v>45259</v>
      </c>
      <c r="B543" s="52" t="str">
        <f>UPPER(TEXT(ControleProdução[[#This Row],[Data]],"mmm"))</f>
        <v>NOV</v>
      </c>
      <c r="C543" s="47">
        <f>YEAR(ControleProdução[[#This Row],[Data]])</f>
        <v>2023</v>
      </c>
      <c r="D543" s="52" t="s">
        <v>21</v>
      </c>
      <c r="E543" s="47" t="s">
        <v>85</v>
      </c>
      <c r="F543" s="47">
        <v>1</v>
      </c>
      <c r="G543" s="47" t="str">
        <f>_xlfn.XLOOKUP(E543,TbdeEPI[EPI],TbdeEPI[TIPO],"Produção",0)</f>
        <v>Produção</v>
      </c>
      <c r="H543" s="47" t="s">
        <v>108</v>
      </c>
      <c r="I543" s="47" t="s">
        <v>134</v>
      </c>
      <c r="J543" s="47"/>
      <c r="K543" s="47">
        <f>COUNTIF($I$2:I543,I543)</f>
        <v>25</v>
      </c>
      <c r="L543" s="47" t="str">
        <f>ControleProdução[[#This Row],[Recebido Por]]&amp;ControleProdução[[#This Row],[Qtd]]</f>
        <v>MANUA25</v>
      </c>
    </row>
    <row r="544" spans="1:12" ht="20.100000000000001" customHeight="1" x14ac:dyDescent="0.25">
      <c r="A544" s="52">
        <v>45259</v>
      </c>
      <c r="B544" s="52" t="str">
        <f>UPPER(TEXT(ControleProdução[[#This Row],[Data]],"mmm"))</f>
        <v>NOV</v>
      </c>
      <c r="C544" s="47">
        <f>YEAR(ControleProdução[[#This Row],[Data]])</f>
        <v>2023</v>
      </c>
      <c r="D544" s="52" t="s">
        <v>21</v>
      </c>
      <c r="E544" s="47" t="s">
        <v>9</v>
      </c>
      <c r="F544" s="47">
        <v>1</v>
      </c>
      <c r="G544" s="47" t="str">
        <f>_xlfn.XLOOKUP(E544,TbdeEPI[EPI],TbdeEPI[TIPO],"Produção",0)</f>
        <v>EPI</v>
      </c>
      <c r="H544" s="47" t="s">
        <v>108</v>
      </c>
      <c r="I544" s="47" t="s">
        <v>134</v>
      </c>
      <c r="J544" s="47"/>
      <c r="K544" s="47">
        <f>COUNTIF($I$2:I544,I544)</f>
        <v>26</v>
      </c>
      <c r="L544" s="47" t="str">
        <f>ControleProdução[[#This Row],[Recebido Por]]&amp;ControleProdução[[#This Row],[Qtd]]</f>
        <v>MANUA26</v>
      </c>
    </row>
    <row r="545" spans="1:12" ht="20.100000000000001" customHeight="1" x14ac:dyDescent="0.25">
      <c r="A545" s="52">
        <v>45259</v>
      </c>
      <c r="B545" s="52" t="str">
        <f>UPPER(TEXT(ControleProdução[[#This Row],[Data]],"mmm"))</f>
        <v>NOV</v>
      </c>
      <c r="C545" s="47">
        <f>YEAR(ControleProdução[[#This Row],[Data]])</f>
        <v>2023</v>
      </c>
      <c r="D545" s="52" t="s">
        <v>21</v>
      </c>
      <c r="E545" s="47" t="s">
        <v>1</v>
      </c>
      <c r="F545" s="47">
        <v>1</v>
      </c>
      <c r="G545" s="47" t="str">
        <f>_xlfn.XLOOKUP(E545,TbdeEPI[EPI],TbdeEPI[TIPO],"Produção",0)</f>
        <v>Produção</v>
      </c>
      <c r="H545" s="47" t="s">
        <v>108</v>
      </c>
      <c r="I545" s="47" t="s">
        <v>113</v>
      </c>
      <c r="J545" s="47"/>
      <c r="K545" s="47">
        <f>COUNTIF($I$2:I545,I545)</f>
        <v>17</v>
      </c>
      <c r="L545" s="47" t="str">
        <f>ControleProdução[[#This Row],[Recebido Por]]&amp;ControleProdução[[#This Row],[Qtd]]</f>
        <v>MOISES17</v>
      </c>
    </row>
    <row r="546" spans="1:12" ht="20.100000000000001" customHeight="1" x14ac:dyDescent="0.25">
      <c r="A546" s="52">
        <v>45259</v>
      </c>
      <c r="B546" s="52" t="str">
        <f>UPPER(TEXT(ControleProdução[[#This Row],[Data]],"mmm"))</f>
        <v>NOV</v>
      </c>
      <c r="C546" s="47">
        <f>YEAR(ControleProdução[[#This Row],[Data]])</f>
        <v>2023</v>
      </c>
      <c r="D546" s="52" t="s">
        <v>21</v>
      </c>
      <c r="E546" s="47" t="s">
        <v>27</v>
      </c>
      <c r="F546" s="47">
        <v>1</v>
      </c>
      <c r="G546" s="47" t="str">
        <f>_xlfn.XLOOKUP(E546,TbdeEPI[EPI],TbdeEPI[TIPO],"Produção",0)</f>
        <v>Produção</v>
      </c>
      <c r="H546" s="47" t="s">
        <v>108</v>
      </c>
      <c r="I546" s="47" t="s">
        <v>282</v>
      </c>
      <c r="J546" s="47"/>
      <c r="K546" s="47">
        <f>COUNTIF($I$2:I546,I546)</f>
        <v>4</v>
      </c>
      <c r="L546" s="47" t="str">
        <f>ControleProdução[[#This Row],[Recebido Por]]&amp;ControleProdução[[#This Row],[Qtd]]</f>
        <v>KAYLA4</v>
      </c>
    </row>
    <row r="547" spans="1:12" ht="20.100000000000001" customHeight="1" x14ac:dyDescent="0.25">
      <c r="A547" s="52">
        <v>45259</v>
      </c>
      <c r="B547" s="52" t="str">
        <f>UPPER(TEXT(ControleProdução[[#This Row],[Data]],"mmm"))</f>
        <v>NOV</v>
      </c>
      <c r="C547" s="47">
        <f>YEAR(ControleProdução[[#This Row],[Data]])</f>
        <v>2023</v>
      </c>
      <c r="D547" s="52" t="s">
        <v>21</v>
      </c>
      <c r="E547" s="47" t="s">
        <v>174</v>
      </c>
      <c r="F547" s="47">
        <v>9</v>
      </c>
      <c r="G547" s="47" t="str">
        <f>_xlfn.XLOOKUP(E547,TbdeEPI[EPI],TbdeEPI[TIPO],"Produção",0)</f>
        <v>Produção</v>
      </c>
      <c r="H547" s="47" t="s">
        <v>108</v>
      </c>
      <c r="I547" s="47" t="s">
        <v>300</v>
      </c>
      <c r="J547" s="47"/>
      <c r="K547" s="47">
        <f>COUNTIF($I$2:I547,I547)</f>
        <v>6</v>
      </c>
      <c r="L547" s="47" t="str">
        <f>ControleProdução[[#This Row],[Recebido Por]]&amp;ControleProdução[[#This Row],[Qtd]]</f>
        <v>JOSE ORLANDO6</v>
      </c>
    </row>
    <row r="548" spans="1:12" ht="20.100000000000001" customHeight="1" x14ac:dyDescent="0.25">
      <c r="A548" s="52">
        <v>45259</v>
      </c>
      <c r="B548" s="52" t="str">
        <f>UPPER(TEXT(ControleProdução[[#This Row],[Data]],"mmm"))</f>
        <v>NOV</v>
      </c>
      <c r="C548" s="47">
        <f>YEAR(ControleProdução[[#This Row],[Data]])</f>
        <v>2023</v>
      </c>
      <c r="D548" s="52" t="s">
        <v>21</v>
      </c>
      <c r="E548" s="47" t="s">
        <v>304</v>
      </c>
      <c r="F548" s="47">
        <v>10</v>
      </c>
      <c r="G548" s="47" t="str">
        <f>_xlfn.XLOOKUP(E548,TbdeEPI[EPI],TbdeEPI[TIPO],"Produção",0)</f>
        <v>Produção</v>
      </c>
      <c r="H548" s="47" t="s">
        <v>108</v>
      </c>
      <c r="I548" s="47" t="s">
        <v>300</v>
      </c>
      <c r="J548" s="47"/>
      <c r="K548" s="47">
        <f>COUNTIF($I$2:I548,I548)</f>
        <v>7</v>
      </c>
      <c r="L548" s="47" t="str">
        <f>ControleProdução[[#This Row],[Recebido Por]]&amp;ControleProdução[[#This Row],[Qtd]]</f>
        <v>JOSE ORLANDO7</v>
      </c>
    </row>
    <row r="549" spans="1:12" ht="20.100000000000001" customHeight="1" x14ac:dyDescent="0.25">
      <c r="A549" s="52">
        <v>45259</v>
      </c>
      <c r="B549" s="52" t="str">
        <f>UPPER(TEXT(ControleProdução[[#This Row],[Data]],"mmm"))</f>
        <v>NOV</v>
      </c>
      <c r="C549" s="47">
        <f>YEAR(ControleProdução[[#This Row],[Data]])</f>
        <v>2023</v>
      </c>
      <c r="D549" s="52" t="s">
        <v>21</v>
      </c>
      <c r="E549" s="47" t="s">
        <v>7</v>
      </c>
      <c r="F549" s="47">
        <v>1</v>
      </c>
      <c r="G549" s="47" t="str">
        <f>_xlfn.XLOOKUP(E549,TbdeEPI[EPI],TbdeEPI[TIPO],"Produção",0)</f>
        <v>Produção</v>
      </c>
      <c r="H549" s="47" t="s">
        <v>108</v>
      </c>
      <c r="I549" s="47" t="s">
        <v>110</v>
      </c>
      <c r="J549" s="47"/>
      <c r="K549" s="47">
        <f>COUNTIF($I$2:I549,I549)</f>
        <v>145</v>
      </c>
      <c r="L549" s="47" t="str">
        <f>ControleProdução[[#This Row],[Recebido Por]]&amp;ControleProdução[[#This Row],[Qtd]]</f>
        <v>FELIPE145</v>
      </c>
    </row>
    <row r="550" spans="1:12" ht="20.100000000000001" customHeight="1" x14ac:dyDescent="0.25">
      <c r="A550" s="52">
        <v>45259</v>
      </c>
      <c r="B550" s="52" t="str">
        <f>UPPER(TEXT(ControleProdução[[#This Row],[Data]],"mmm"))</f>
        <v>NOV</v>
      </c>
      <c r="C550" s="47">
        <f>YEAR(ControleProdução[[#This Row],[Data]])</f>
        <v>2023</v>
      </c>
      <c r="D550" s="52" t="s">
        <v>21</v>
      </c>
      <c r="E550" s="47" t="s">
        <v>94</v>
      </c>
      <c r="F550" s="47">
        <v>1</v>
      </c>
      <c r="G550" s="47" t="str">
        <f>_xlfn.XLOOKUP(E550,TbdeEPI[EPI],TbdeEPI[TIPO],"Produção",0)</f>
        <v>Produção</v>
      </c>
      <c r="H550" s="47" t="s">
        <v>108</v>
      </c>
      <c r="I550" s="47" t="s">
        <v>265</v>
      </c>
      <c r="J550" s="47"/>
      <c r="K550" s="47">
        <f>COUNTIF($I$2:I550,I550)</f>
        <v>10</v>
      </c>
      <c r="L550" s="47" t="str">
        <f>ControleProdução[[#This Row],[Recebido Por]]&amp;ControleProdução[[#This Row],[Qtd]]</f>
        <v>GILDSON10</v>
      </c>
    </row>
    <row r="551" spans="1:12" ht="20.100000000000001" customHeight="1" x14ac:dyDescent="0.25">
      <c r="A551" s="52">
        <v>45259</v>
      </c>
      <c r="B551" s="52" t="str">
        <f>UPPER(TEXT(ControleProdução[[#This Row],[Data]],"mmm"))</f>
        <v>NOV</v>
      </c>
      <c r="C551" s="47">
        <f>YEAR(ControleProdução[[#This Row],[Data]])</f>
        <v>2023</v>
      </c>
      <c r="D551" s="52" t="s">
        <v>21</v>
      </c>
      <c r="E551" s="47" t="s">
        <v>75</v>
      </c>
      <c r="F551" s="47">
        <v>4</v>
      </c>
      <c r="G551" s="47" t="str">
        <f>_xlfn.XLOOKUP(E551,TbdeEPI[EPI],TbdeEPI[TIPO],"Produção",0)</f>
        <v>Produção</v>
      </c>
      <c r="H551" s="47" t="s">
        <v>108</v>
      </c>
      <c r="I551" s="47" t="s">
        <v>110</v>
      </c>
      <c r="J551" s="47"/>
      <c r="K551" s="47">
        <f>COUNTIF($I$2:I551,I551)</f>
        <v>146</v>
      </c>
      <c r="L551" s="47" t="str">
        <f>ControleProdução[[#This Row],[Recebido Por]]&amp;ControleProdução[[#This Row],[Qtd]]</f>
        <v>FELIPE146</v>
      </c>
    </row>
    <row r="552" spans="1:12" ht="20.100000000000001" customHeight="1" x14ac:dyDescent="0.25">
      <c r="A552" s="52">
        <v>45259</v>
      </c>
      <c r="B552" s="52" t="str">
        <f>UPPER(TEXT(ControleProdução[[#This Row],[Data]],"mmm"))</f>
        <v>NOV</v>
      </c>
      <c r="C552" s="47">
        <f>YEAR(ControleProdução[[#This Row],[Data]])</f>
        <v>2023</v>
      </c>
      <c r="D552" s="52" t="s">
        <v>21</v>
      </c>
      <c r="E552" s="47" t="s">
        <v>74</v>
      </c>
      <c r="F552" s="47">
        <v>10</v>
      </c>
      <c r="G552" s="47" t="str">
        <f>_xlfn.XLOOKUP(E552,TbdeEPI[EPI],TbdeEPI[TIPO],"Produção",0)</f>
        <v>Produção</v>
      </c>
      <c r="H552" s="47" t="s">
        <v>108</v>
      </c>
      <c r="I552" s="47" t="s">
        <v>110</v>
      </c>
      <c r="J552" s="47"/>
      <c r="K552" s="47">
        <f>COUNTIF($I$2:I552,I552)</f>
        <v>147</v>
      </c>
      <c r="L552" s="47" t="str">
        <f>ControleProdução[[#This Row],[Recebido Por]]&amp;ControleProdução[[#This Row],[Qtd]]</f>
        <v>FELIPE147</v>
      </c>
    </row>
    <row r="553" spans="1:12" ht="20.100000000000001" customHeight="1" x14ac:dyDescent="0.25">
      <c r="A553" s="52">
        <v>45259</v>
      </c>
      <c r="B553" s="52" t="str">
        <f>UPPER(TEXT(ControleProdução[[#This Row],[Data]],"mmm"))</f>
        <v>NOV</v>
      </c>
      <c r="C553" s="47">
        <f>YEAR(ControleProdução[[#This Row],[Data]])</f>
        <v>2023</v>
      </c>
      <c r="D553" s="52" t="s">
        <v>21</v>
      </c>
      <c r="E553" s="47" t="s">
        <v>79</v>
      </c>
      <c r="F553" s="47">
        <v>2</v>
      </c>
      <c r="G553" s="47" t="str">
        <f>_xlfn.XLOOKUP(E553,TbdeEPI[EPI],TbdeEPI[TIPO],"Produção",0)</f>
        <v>Produção</v>
      </c>
      <c r="H553" s="47" t="s">
        <v>108</v>
      </c>
      <c r="I553" s="47" t="s">
        <v>110</v>
      </c>
      <c r="J553" s="47"/>
      <c r="K553" s="47">
        <f>COUNTIF($I$2:I553,I553)</f>
        <v>148</v>
      </c>
      <c r="L553" s="47" t="str">
        <f>ControleProdução[[#This Row],[Recebido Por]]&amp;ControleProdução[[#This Row],[Qtd]]</f>
        <v>FELIPE148</v>
      </c>
    </row>
    <row r="554" spans="1:12" ht="20.100000000000001" customHeight="1" x14ac:dyDescent="0.25">
      <c r="A554" s="52">
        <v>45259</v>
      </c>
      <c r="B554" s="52" t="str">
        <f>UPPER(TEXT(ControleProdução[[#This Row],[Data]],"mmm"))</f>
        <v>NOV</v>
      </c>
      <c r="C554" s="47">
        <f>YEAR(ControleProdução[[#This Row],[Data]])</f>
        <v>2023</v>
      </c>
      <c r="D554" s="52" t="s">
        <v>21</v>
      </c>
      <c r="E554" s="47" t="s">
        <v>9</v>
      </c>
      <c r="F554" s="47">
        <v>1</v>
      </c>
      <c r="G554" s="47" t="str">
        <f>_xlfn.XLOOKUP(E554,TbdeEPI[EPI],TbdeEPI[TIPO],"Produção",0)</f>
        <v>EPI</v>
      </c>
      <c r="H554" s="47" t="s">
        <v>108</v>
      </c>
      <c r="I554" s="47" t="s">
        <v>113</v>
      </c>
      <c r="J554" s="47"/>
      <c r="K554" s="47">
        <f>COUNTIF($I$2:I554,I554)</f>
        <v>18</v>
      </c>
      <c r="L554" s="47" t="str">
        <f>ControleProdução[[#This Row],[Recebido Por]]&amp;ControleProdução[[#This Row],[Qtd]]</f>
        <v>MOISES18</v>
      </c>
    </row>
    <row r="555" spans="1:12" ht="20.100000000000001" customHeight="1" x14ac:dyDescent="0.25">
      <c r="A555" s="52">
        <v>45259</v>
      </c>
      <c r="B555" s="52" t="str">
        <f>UPPER(TEXT(ControleProdução[[#This Row],[Data]],"mmm"))</f>
        <v>NOV</v>
      </c>
      <c r="C555" s="47">
        <f>YEAR(ControleProdução[[#This Row],[Data]])</f>
        <v>2023</v>
      </c>
      <c r="D555" s="52" t="s">
        <v>21</v>
      </c>
      <c r="E555" s="47" t="s">
        <v>95</v>
      </c>
      <c r="F555" s="47">
        <v>10</v>
      </c>
      <c r="G555" s="47" t="str">
        <f>_xlfn.XLOOKUP(E555,TbdeEPI[EPI],TbdeEPI[TIPO],"Produção",0)</f>
        <v>Produção</v>
      </c>
      <c r="H555" s="47" t="s">
        <v>108</v>
      </c>
      <c r="I555" s="47" t="s">
        <v>173</v>
      </c>
      <c r="J555" s="47"/>
      <c r="K555" s="47">
        <f>COUNTIF($I$2:I555,I555)</f>
        <v>9</v>
      </c>
      <c r="L555" s="47" t="str">
        <f>ControleProdução[[#This Row],[Recebido Por]]&amp;ControleProdução[[#This Row],[Qtd]]</f>
        <v>JACKSON9</v>
      </c>
    </row>
    <row r="556" spans="1:12" ht="20.100000000000001" customHeight="1" x14ac:dyDescent="0.25">
      <c r="A556" s="52">
        <v>45259</v>
      </c>
      <c r="B556" s="52" t="str">
        <f>UPPER(TEXT(ControleProdução[[#This Row],[Data]],"mmm"))</f>
        <v>NOV</v>
      </c>
      <c r="C556" s="47">
        <f>YEAR(ControleProdução[[#This Row],[Data]])</f>
        <v>2023</v>
      </c>
      <c r="D556" s="52" t="s">
        <v>21</v>
      </c>
      <c r="E556" s="47" t="s">
        <v>352</v>
      </c>
      <c r="F556" s="47">
        <v>2</v>
      </c>
      <c r="G556" s="47" t="str">
        <f>_xlfn.XLOOKUP(E556,TbdeEPI[EPI],TbdeEPI[TIPO],"Produção",0)</f>
        <v>Produção</v>
      </c>
      <c r="H556" s="47" t="s">
        <v>108</v>
      </c>
      <c r="I556" s="47" t="s">
        <v>277</v>
      </c>
      <c r="J556" s="47"/>
      <c r="K556" s="47">
        <f>COUNTIF($I$2:I556,I556)</f>
        <v>2</v>
      </c>
      <c r="L556" s="47" t="str">
        <f>ControleProdução[[#This Row],[Recebido Por]]&amp;ControleProdução[[#This Row],[Qtd]]</f>
        <v>LEANDRO2</v>
      </c>
    </row>
    <row r="557" spans="1:12" ht="20.100000000000001" customHeight="1" x14ac:dyDescent="0.25">
      <c r="A557" s="52">
        <v>45259</v>
      </c>
      <c r="B557" s="52" t="str">
        <f>UPPER(TEXT(ControleProdução[[#This Row],[Data]],"mmm"))</f>
        <v>NOV</v>
      </c>
      <c r="C557" s="47">
        <f>YEAR(ControleProdução[[#This Row],[Data]])</f>
        <v>2023</v>
      </c>
      <c r="D557" s="52" t="s">
        <v>21</v>
      </c>
      <c r="E557" s="47" t="s">
        <v>14</v>
      </c>
      <c r="F557" s="47">
        <v>1</v>
      </c>
      <c r="G557" s="47" t="str">
        <f>_xlfn.XLOOKUP(E557,TbdeEPI[EPI],TbdeEPI[TIPO],"Produção",0)</f>
        <v>Produção</v>
      </c>
      <c r="H557" s="47" t="s">
        <v>108</v>
      </c>
      <c r="I557" s="47" t="s">
        <v>134</v>
      </c>
      <c r="J557" s="47"/>
      <c r="K557" s="47">
        <f>COUNTIF($I$2:I557,I557)</f>
        <v>27</v>
      </c>
      <c r="L557" s="47" t="str">
        <f>ControleProdução[[#This Row],[Recebido Por]]&amp;ControleProdução[[#This Row],[Qtd]]</f>
        <v>MANUA27</v>
      </c>
    </row>
    <row r="558" spans="1:12" ht="20.100000000000001" customHeight="1" x14ac:dyDescent="0.25">
      <c r="A558" s="52">
        <v>45259</v>
      </c>
      <c r="B558" s="52" t="str">
        <f>UPPER(TEXT(ControleProdução[[#This Row],[Data]],"mmm"))</f>
        <v>NOV</v>
      </c>
      <c r="C558" s="47">
        <f>YEAR(ControleProdução[[#This Row],[Data]])</f>
        <v>2023</v>
      </c>
      <c r="D558" s="52" t="s">
        <v>21</v>
      </c>
      <c r="E558" s="47" t="s">
        <v>14</v>
      </c>
      <c r="F558" s="47">
        <v>1</v>
      </c>
      <c r="G558" s="47" t="str">
        <f>_xlfn.XLOOKUP(E558,TbdeEPI[EPI],TbdeEPI[TIPO],"Produção",0)</f>
        <v>Produção</v>
      </c>
      <c r="H558" s="47" t="s">
        <v>108</v>
      </c>
      <c r="I558" s="47" t="s">
        <v>113</v>
      </c>
      <c r="J558" s="47"/>
      <c r="K558" s="47">
        <f>COUNTIF($I$2:I558,I558)</f>
        <v>19</v>
      </c>
      <c r="L558" s="47" t="str">
        <f>ControleProdução[[#This Row],[Recebido Por]]&amp;ControleProdução[[#This Row],[Qtd]]</f>
        <v>MOISES19</v>
      </c>
    </row>
    <row r="559" spans="1:12" ht="20.100000000000001" customHeight="1" x14ac:dyDescent="0.25">
      <c r="A559" s="52">
        <v>45259</v>
      </c>
      <c r="B559" s="52" t="str">
        <f>UPPER(TEXT(ControleProdução[[#This Row],[Data]],"mmm"))</f>
        <v>NOV</v>
      </c>
      <c r="C559" s="47">
        <f>YEAR(ControleProdução[[#This Row],[Data]])</f>
        <v>2023</v>
      </c>
      <c r="D559" s="52" t="s">
        <v>21</v>
      </c>
      <c r="E559" s="47" t="s">
        <v>14</v>
      </c>
      <c r="F559" s="47">
        <v>1</v>
      </c>
      <c r="G559" s="47" t="str">
        <f>_xlfn.XLOOKUP(E559,TbdeEPI[EPI],TbdeEPI[TIPO],"Produção",0)</f>
        <v>Produção</v>
      </c>
      <c r="H559" s="47" t="s">
        <v>108</v>
      </c>
      <c r="I559" s="47" t="s">
        <v>321</v>
      </c>
      <c r="J559" s="47"/>
      <c r="K559" s="47">
        <f>COUNTIF($I$2:I559,I559)</f>
        <v>7</v>
      </c>
      <c r="L559" s="47" t="str">
        <f>ControleProdução[[#This Row],[Recebido Por]]&amp;ControleProdução[[#This Row],[Qtd]]</f>
        <v>FLAVIO7</v>
      </c>
    </row>
    <row r="560" spans="1:12" ht="20.100000000000001" customHeight="1" x14ac:dyDescent="0.25">
      <c r="A560" s="52">
        <v>45260</v>
      </c>
      <c r="B560" s="52" t="str">
        <f>UPPER(TEXT(ControleProdução[[#This Row],[Data]],"mmm"))</f>
        <v>NOV</v>
      </c>
      <c r="C560" s="47">
        <f>YEAR(ControleProdução[[#This Row],[Data]])</f>
        <v>2023</v>
      </c>
      <c r="D560" s="52" t="s">
        <v>21</v>
      </c>
      <c r="E560" s="47" t="s">
        <v>169</v>
      </c>
      <c r="F560" s="47">
        <v>4</v>
      </c>
      <c r="G560" s="47" t="str">
        <f>_xlfn.XLOOKUP(E560,TbdeEPI[EPI],TbdeEPI[TIPO],"Produção",0)</f>
        <v>Produção</v>
      </c>
      <c r="H560" s="47" t="s">
        <v>108</v>
      </c>
      <c r="I560" s="47" t="s">
        <v>153</v>
      </c>
      <c r="J560" s="47"/>
      <c r="K560" s="47">
        <f>COUNTIF($I$2:I560,I560)</f>
        <v>12</v>
      </c>
      <c r="L560" s="47" t="str">
        <f>ControleProdução[[#This Row],[Recebido Por]]&amp;ControleProdução[[#This Row],[Qtd]]</f>
        <v>CALEB12</v>
      </c>
    </row>
    <row r="561" spans="1:12" ht="20.100000000000001" customHeight="1" x14ac:dyDescent="0.25">
      <c r="A561" s="52">
        <v>45260</v>
      </c>
      <c r="B561" s="52" t="str">
        <f>UPPER(TEXT(ControleProdução[[#This Row],[Data]],"mmm"))</f>
        <v>NOV</v>
      </c>
      <c r="C561" s="47">
        <f>YEAR(ControleProdução[[#This Row],[Data]])</f>
        <v>2023</v>
      </c>
      <c r="D561" s="52" t="s">
        <v>21</v>
      </c>
      <c r="E561" s="47" t="s">
        <v>78</v>
      </c>
      <c r="F561" s="47">
        <v>1</v>
      </c>
      <c r="G561" s="47" t="str">
        <f>_xlfn.XLOOKUP(E561,TbdeEPI[EPI],TbdeEPI[TIPO],"Produção",0)</f>
        <v>Produção</v>
      </c>
      <c r="H561" s="47" t="s">
        <v>108</v>
      </c>
      <c r="I561" s="47" t="s">
        <v>110</v>
      </c>
      <c r="J561" s="47"/>
      <c r="K561" s="47">
        <f>COUNTIF($I$2:I561,I561)</f>
        <v>149</v>
      </c>
      <c r="L561" s="47" t="str">
        <f>ControleProdução[[#This Row],[Recebido Por]]&amp;ControleProdução[[#This Row],[Qtd]]</f>
        <v>FELIPE149</v>
      </c>
    </row>
    <row r="562" spans="1:12" ht="20.100000000000001" customHeight="1" x14ac:dyDescent="0.25">
      <c r="A562" s="52">
        <v>45260</v>
      </c>
      <c r="B562" s="52" t="str">
        <f>UPPER(TEXT(ControleProdução[[#This Row],[Data]],"mmm"))</f>
        <v>NOV</v>
      </c>
      <c r="C562" s="47">
        <f>YEAR(ControleProdução[[#This Row],[Data]])</f>
        <v>2023</v>
      </c>
      <c r="D562" s="52" t="s">
        <v>21</v>
      </c>
      <c r="E562" s="47" t="s">
        <v>2</v>
      </c>
      <c r="F562" s="47">
        <v>1</v>
      </c>
      <c r="G562" s="47" t="str">
        <f>_xlfn.XLOOKUP(E562,TbdeEPI[EPI],TbdeEPI[TIPO],"Produção",0)</f>
        <v>Produção</v>
      </c>
      <c r="H562" s="47" t="s">
        <v>108</v>
      </c>
      <c r="I562" s="47" t="s">
        <v>110</v>
      </c>
      <c r="J562" s="47"/>
      <c r="K562" s="47">
        <f>COUNTIF($I$2:I562,I562)</f>
        <v>150</v>
      </c>
      <c r="L562" s="47" t="str">
        <f>ControleProdução[[#This Row],[Recebido Por]]&amp;ControleProdução[[#This Row],[Qtd]]</f>
        <v>FELIPE150</v>
      </c>
    </row>
    <row r="563" spans="1:12" ht="20.100000000000001" customHeight="1" x14ac:dyDescent="0.25">
      <c r="A563" s="52">
        <v>45260</v>
      </c>
      <c r="B563" s="52" t="str">
        <f>UPPER(TEXT(ControleProdução[[#This Row],[Data]],"mmm"))</f>
        <v>NOV</v>
      </c>
      <c r="C563" s="47">
        <f>YEAR(ControleProdução[[#This Row],[Data]])</f>
        <v>2023</v>
      </c>
      <c r="D563" s="52" t="s">
        <v>21</v>
      </c>
      <c r="E563" s="47" t="s">
        <v>79</v>
      </c>
      <c r="F563" s="47">
        <v>1</v>
      </c>
      <c r="G563" s="47" t="str">
        <f>_xlfn.XLOOKUP(E563,TbdeEPI[EPI],TbdeEPI[TIPO],"Produção",0)</f>
        <v>Produção</v>
      </c>
      <c r="H563" s="47" t="s">
        <v>108</v>
      </c>
      <c r="I563" s="47" t="s">
        <v>110</v>
      </c>
      <c r="J563" s="47"/>
      <c r="K563" s="47">
        <f>COUNTIF($I$2:I563,I563)</f>
        <v>151</v>
      </c>
      <c r="L563" s="47" t="str">
        <f>ControleProdução[[#This Row],[Recebido Por]]&amp;ControleProdução[[#This Row],[Qtd]]</f>
        <v>FELIPE151</v>
      </c>
    </row>
    <row r="564" spans="1:12" ht="20.100000000000001" customHeight="1" x14ac:dyDescent="0.25">
      <c r="A564" s="52">
        <v>45260</v>
      </c>
      <c r="B564" s="52" t="str">
        <f>UPPER(TEXT(ControleProdução[[#This Row],[Data]],"mmm"))</f>
        <v>NOV</v>
      </c>
      <c r="C564" s="47">
        <f>YEAR(ControleProdução[[#This Row],[Data]])</f>
        <v>2023</v>
      </c>
      <c r="D564" s="52" t="s">
        <v>21</v>
      </c>
      <c r="E564" s="47" t="s">
        <v>329</v>
      </c>
      <c r="F564" s="47">
        <v>1</v>
      </c>
      <c r="G564" s="47" t="str">
        <f>_xlfn.XLOOKUP(E564,TbdeEPI[EPI],TbdeEPI[TIPO],"Produção",0)</f>
        <v>Produção</v>
      </c>
      <c r="H564" s="47" t="s">
        <v>108</v>
      </c>
      <c r="I564" s="47" t="s">
        <v>110</v>
      </c>
      <c r="J564" s="47"/>
      <c r="K564" s="47">
        <f>COUNTIF($I$2:I564,I564)</f>
        <v>152</v>
      </c>
      <c r="L564" s="47" t="str">
        <f>ControleProdução[[#This Row],[Recebido Por]]&amp;ControleProdução[[#This Row],[Qtd]]</f>
        <v>FELIPE152</v>
      </c>
    </row>
    <row r="565" spans="1:12" ht="20.100000000000001" customHeight="1" x14ac:dyDescent="0.25">
      <c r="A565" s="52">
        <v>45260</v>
      </c>
      <c r="B565" s="52" t="str">
        <f>UPPER(TEXT(ControleProdução[[#This Row],[Data]],"mmm"))</f>
        <v>NOV</v>
      </c>
      <c r="C565" s="47">
        <f>YEAR(ControleProdução[[#This Row],[Data]])</f>
        <v>2023</v>
      </c>
      <c r="D565" s="52" t="s">
        <v>21</v>
      </c>
      <c r="E565" s="47" t="s">
        <v>94</v>
      </c>
      <c r="F565" s="47">
        <v>1</v>
      </c>
      <c r="G565" s="47" t="str">
        <f>_xlfn.XLOOKUP(E565,TbdeEPI[EPI],TbdeEPI[TIPO],"Produção",0)</f>
        <v>Produção</v>
      </c>
      <c r="H565" s="47" t="s">
        <v>108</v>
      </c>
      <c r="I565" s="47" t="s">
        <v>110</v>
      </c>
      <c r="J565" s="47"/>
      <c r="K565" s="47">
        <f>COUNTIF($I$2:I565,I565)</f>
        <v>153</v>
      </c>
      <c r="L565" s="47" t="str">
        <f>ControleProdução[[#This Row],[Recebido Por]]&amp;ControleProdução[[#This Row],[Qtd]]</f>
        <v>FELIPE153</v>
      </c>
    </row>
    <row r="566" spans="1:12" ht="20.100000000000001" customHeight="1" x14ac:dyDescent="0.25">
      <c r="A566" s="52">
        <v>45260</v>
      </c>
      <c r="B566" s="52" t="str">
        <f>UPPER(TEXT(ControleProdução[[#This Row],[Data]],"mmm"))</f>
        <v>NOV</v>
      </c>
      <c r="C566" s="47">
        <f>YEAR(ControleProdução[[#This Row],[Data]])</f>
        <v>2023</v>
      </c>
      <c r="D566" s="52" t="s">
        <v>21</v>
      </c>
      <c r="E566" s="47" t="s">
        <v>74</v>
      </c>
      <c r="F566" s="47">
        <v>11</v>
      </c>
      <c r="G566" s="47" t="str">
        <f>_xlfn.XLOOKUP(E566,TbdeEPI[EPI],TbdeEPI[TIPO],"Produção",0)</f>
        <v>Produção</v>
      </c>
      <c r="H566" s="47" t="s">
        <v>108</v>
      </c>
      <c r="I566" s="47" t="s">
        <v>110</v>
      </c>
      <c r="J566" s="47"/>
      <c r="K566" s="47">
        <f>COUNTIF($I$2:I566,I566)</f>
        <v>154</v>
      </c>
      <c r="L566" s="47" t="str">
        <f>ControleProdução[[#This Row],[Recebido Por]]&amp;ControleProdução[[#This Row],[Qtd]]</f>
        <v>FELIPE154</v>
      </c>
    </row>
    <row r="567" spans="1:12" ht="20.100000000000001" customHeight="1" x14ac:dyDescent="0.25">
      <c r="A567" s="52">
        <v>45260</v>
      </c>
      <c r="B567" s="52" t="str">
        <f>UPPER(TEXT(ControleProdução[[#This Row],[Data]],"mmm"))</f>
        <v>NOV</v>
      </c>
      <c r="C567" s="47">
        <f>YEAR(ControleProdução[[#This Row],[Data]])</f>
        <v>2023</v>
      </c>
      <c r="D567" s="52" t="s">
        <v>21</v>
      </c>
      <c r="E567" s="47" t="s">
        <v>1</v>
      </c>
      <c r="F567" s="47">
        <v>1</v>
      </c>
      <c r="G567" s="47" t="str">
        <f>_xlfn.XLOOKUP(E567,TbdeEPI[EPI],TbdeEPI[TIPO],"Produção",0)</f>
        <v>Produção</v>
      </c>
      <c r="H567" s="47" t="s">
        <v>108</v>
      </c>
      <c r="I567" s="47" t="s">
        <v>110</v>
      </c>
      <c r="J567" s="47"/>
      <c r="K567" s="47">
        <f>COUNTIF($I$2:I567,I567)</f>
        <v>155</v>
      </c>
      <c r="L567" s="47" t="str">
        <f>ControleProdução[[#This Row],[Recebido Por]]&amp;ControleProdução[[#This Row],[Qtd]]</f>
        <v>FELIPE155</v>
      </c>
    </row>
    <row r="568" spans="1:12" ht="20.100000000000001" customHeight="1" x14ac:dyDescent="0.25">
      <c r="A568" s="52">
        <v>45260</v>
      </c>
      <c r="B568" s="52" t="str">
        <f>UPPER(TEXT(ControleProdução[[#This Row],[Data]],"mmm"))</f>
        <v>NOV</v>
      </c>
      <c r="C568" s="47">
        <f>YEAR(ControleProdução[[#This Row],[Data]])</f>
        <v>2023</v>
      </c>
      <c r="D568" s="52" t="s">
        <v>21</v>
      </c>
      <c r="E568" s="47" t="s">
        <v>0</v>
      </c>
      <c r="F568" s="47">
        <v>1</v>
      </c>
      <c r="G568" s="47" t="str">
        <f>_xlfn.XLOOKUP(E568,TbdeEPI[EPI],TbdeEPI[TIPO],"Produção",0)</f>
        <v>Produção</v>
      </c>
      <c r="H568" s="47" t="s">
        <v>108</v>
      </c>
      <c r="I568" s="47" t="s">
        <v>110</v>
      </c>
      <c r="J568" s="47"/>
      <c r="K568" s="47">
        <f>COUNTIF($I$2:I568,I568)</f>
        <v>156</v>
      </c>
      <c r="L568" s="47" t="str">
        <f>ControleProdução[[#This Row],[Recebido Por]]&amp;ControleProdução[[#This Row],[Qtd]]</f>
        <v>FELIPE156</v>
      </c>
    </row>
    <row r="569" spans="1:12" ht="20.100000000000001" customHeight="1" x14ac:dyDescent="0.25">
      <c r="A569" s="52">
        <v>45260</v>
      </c>
      <c r="B569" s="52" t="str">
        <f>UPPER(TEXT(ControleProdução[[#This Row],[Data]],"mmm"))</f>
        <v>NOV</v>
      </c>
      <c r="C569" s="47">
        <f>YEAR(ControleProdução[[#This Row],[Data]])</f>
        <v>2023</v>
      </c>
      <c r="D569" s="52" t="s">
        <v>21</v>
      </c>
      <c r="E569" s="47" t="s">
        <v>333</v>
      </c>
      <c r="F569" s="47">
        <v>1</v>
      </c>
      <c r="G569" s="47" t="str">
        <f>_xlfn.XLOOKUP(E569,TbdeEPI[EPI],TbdeEPI[TIPO],"Produção",0)</f>
        <v>Produção</v>
      </c>
      <c r="H569" s="47" t="s">
        <v>108</v>
      </c>
      <c r="I569" s="47" t="s">
        <v>110</v>
      </c>
      <c r="J569" s="47"/>
      <c r="K569" s="47">
        <f>COUNTIF($I$2:I569,I569)</f>
        <v>157</v>
      </c>
      <c r="L569" s="47" t="str">
        <f>ControleProdução[[#This Row],[Recebido Por]]&amp;ControleProdução[[#This Row],[Qtd]]</f>
        <v>FELIPE157</v>
      </c>
    </row>
    <row r="570" spans="1:12" ht="20.100000000000001" customHeight="1" x14ac:dyDescent="0.25">
      <c r="A570" s="52">
        <v>45260</v>
      </c>
      <c r="B570" s="52" t="str">
        <f>UPPER(TEXT(ControleProdução[[#This Row],[Data]],"mmm"))</f>
        <v>NOV</v>
      </c>
      <c r="C570" s="47">
        <f>YEAR(ControleProdução[[#This Row],[Data]])</f>
        <v>2023</v>
      </c>
      <c r="D570" s="52" t="s">
        <v>21</v>
      </c>
      <c r="E570" s="47" t="s">
        <v>74</v>
      </c>
      <c r="F570" s="47">
        <v>5</v>
      </c>
      <c r="G570" s="47" t="str">
        <f>_xlfn.XLOOKUP(E570,TbdeEPI[EPI],TbdeEPI[TIPO],"Produção",0)</f>
        <v>Produção</v>
      </c>
      <c r="H570" s="47" t="s">
        <v>108</v>
      </c>
      <c r="I570" s="47" t="s">
        <v>305</v>
      </c>
      <c r="J570" s="47"/>
      <c r="K570" s="47">
        <f>COUNTIF($I$2:I570,I570)</f>
        <v>3</v>
      </c>
      <c r="L570" s="47" t="str">
        <f>ControleProdução[[#This Row],[Recebido Por]]&amp;ControleProdução[[#This Row],[Qtd]]</f>
        <v>LAURO3</v>
      </c>
    </row>
    <row r="571" spans="1:12" ht="20.100000000000001" customHeight="1" x14ac:dyDescent="0.25">
      <c r="A571" s="52">
        <v>45260</v>
      </c>
      <c r="B571" s="52" t="str">
        <f>UPPER(TEXT(ControleProdução[[#This Row],[Data]],"mmm"))</f>
        <v>NOV</v>
      </c>
      <c r="C571" s="47">
        <f>YEAR(ControleProdução[[#This Row],[Data]])</f>
        <v>2023</v>
      </c>
      <c r="D571" s="52" t="s">
        <v>21</v>
      </c>
      <c r="E571" s="47" t="s">
        <v>352</v>
      </c>
      <c r="F571" s="47">
        <v>2</v>
      </c>
      <c r="G571" s="47" t="str">
        <f>_xlfn.XLOOKUP(E571,TbdeEPI[EPI],TbdeEPI[TIPO],"Produção",0)</f>
        <v>Produção</v>
      </c>
      <c r="H571" s="47" t="s">
        <v>108</v>
      </c>
      <c r="I571" s="47" t="s">
        <v>110</v>
      </c>
      <c r="J571" s="47"/>
      <c r="K571" s="47">
        <f>COUNTIF($I$2:I571,I571)</f>
        <v>158</v>
      </c>
      <c r="L571" s="47" t="str">
        <f>ControleProdução[[#This Row],[Recebido Por]]&amp;ControleProdução[[#This Row],[Qtd]]</f>
        <v>FELIPE158</v>
      </c>
    </row>
    <row r="572" spans="1:12" ht="20.100000000000001" customHeight="1" x14ac:dyDescent="0.25">
      <c r="A572" s="52">
        <v>45260</v>
      </c>
      <c r="B572" s="52" t="str">
        <f>UPPER(TEXT(ControleProdução[[#This Row],[Data]],"mmm"))</f>
        <v>NOV</v>
      </c>
      <c r="C572" s="47">
        <f>YEAR(ControleProdução[[#This Row],[Data]])</f>
        <v>2023</v>
      </c>
      <c r="D572" s="52" t="s">
        <v>21</v>
      </c>
      <c r="E572" s="47" t="s">
        <v>14</v>
      </c>
      <c r="F572" s="47">
        <v>1</v>
      </c>
      <c r="G572" s="47" t="str">
        <f>_xlfn.XLOOKUP(E572,TbdeEPI[EPI],TbdeEPI[TIPO],"Produção",0)</f>
        <v>Produção</v>
      </c>
      <c r="H572" s="47" t="s">
        <v>108</v>
      </c>
      <c r="I572" s="47" t="s">
        <v>110</v>
      </c>
      <c r="J572" s="47"/>
      <c r="K572" s="47">
        <f>COUNTIF($I$2:I572,I572)</f>
        <v>159</v>
      </c>
      <c r="L572" s="47" t="str">
        <f>ControleProdução[[#This Row],[Recebido Por]]&amp;ControleProdução[[#This Row],[Qtd]]</f>
        <v>FELIPE159</v>
      </c>
    </row>
    <row r="573" spans="1:12" ht="20.100000000000001" customHeight="1" x14ac:dyDescent="0.25">
      <c r="A573" s="52">
        <v>45261</v>
      </c>
      <c r="B573" s="52" t="str">
        <f>UPPER(TEXT(ControleProdução[[#This Row],[Data]],"mmm"))</f>
        <v>DEZ</v>
      </c>
      <c r="C573" s="47">
        <f>YEAR(ControleProdução[[#This Row],[Data]])</f>
        <v>2023</v>
      </c>
      <c r="D573" s="52" t="s">
        <v>21</v>
      </c>
      <c r="E573" s="47" t="s">
        <v>95</v>
      </c>
      <c r="F573" s="47">
        <v>6</v>
      </c>
      <c r="G573" s="47" t="str">
        <f>_xlfn.XLOOKUP(E573,TbdeEPI[EPI],TbdeEPI[TIPO],"Produção",0)</f>
        <v>Produção</v>
      </c>
      <c r="H573" s="47" t="s">
        <v>108</v>
      </c>
      <c r="I573" s="47" t="s">
        <v>107</v>
      </c>
      <c r="J573" s="47"/>
      <c r="K573" s="47">
        <f>COUNTIF($I$2:I573,I573)</f>
        <v>36</v>
      </c>
      <c r="L573" s="47" t="str">
        <f>ControleProdução[[#This Row],[Recebido Por]]&amp;ControleProdução[[#This Row],[Qtd]]</f>
        <v>ALAN36</v>
      </c>
    </row>
    <row r="574" spans="1:12" ht="20.100000000000001" customHeight="1" x14ac:dyDescent="0.25">
      <c r="A574" s="52">
        <v>45261</v>
      </c>
      <c r="B574" s="52" t="str">
        <f>UPPER(TEXT(ControleProdução[[#This Row],[Data]],"mmm"))</f>
        <v>DEZ</v>
      </c>
      <c r="C574" s="47">
        <f>YEAR(ControleProdução[[#This Row],[Data]])</f>
        <v>2023</v>
      </c>
      <c r="D574" s="52" t="s">
        <v>21</v>
      </c>
      <c r="E574" s="47" t="s">
        <v>1</v>
      </c>
      <c r="F574" s="47">
        <v>1</v>
      </c>
      <c r="G574" s="47" t="str">
        <f>_xlfn.XLOOKUP(E574,TbdeEPI[EPI],TbdeEPI[TIPO],"Produção",0)</f>
        <v>Produção</v>
      </c>
      <c r="H574" s="47" t="s">
        <v>108</v>
      </c>
      <c r="I574" s="47" t="s">
        <v>110</v>
      </c>
      <c r="J574" s="47"/>
      <c r="K574" s="47">
        <f>COUNTIF($I$2:I574,I574)</f>
        <v>160</v>
      </c>
      <c r="L574" s="47" t="str">
        <f>ControleProdução[[#This Row],[Recebido Por]]&amp;ControleProdução[[#This Row],[Qtd]]</f>
        <v>FELIPE160</v>
      </c>
    </row>
    <row r="575" spans="1:12" ht="20.100000000000001" customHeight="1" x14ac:dyDescent="0.25">
      <c r="A575" s="52">
        <v>45261</v>
      </c>
      <c r="B575" s="52" t="str">
        <f>UPPER(TEXT(ControleProdução[[#This Row],[Data]],"mmm"))</f>
        <v>DEZ</v>
      </c>
      <c r="C575" s="47">
        <f>YEAR(ControleProdução[[#This Row],[Data]])</f>
        <v>2023</v>
      </c>
      <c r="D575" s="52" t="s">
        <v>21</v>
      </c>
      <c r="E575" s="47" t="s">
        <v>94</v>
      </c>
      <c r="F575" s="47">
        <v>1</v>
      </c>
      <c r="G575" s="47" t="str">
        <f>_xlfn.XLOOKUP(E575,TbdeEPI[EPI],TbdeEPI[TIPO],"Produção",0)</f>
        <v>Produção</v>
      </c>
      <c r="H575" s="47" t="s">
        <v>108</v>
      </c>
      <c r="I575" s="47" t="s">
        <v>139</v>
      </c>
      <c r="J575" s="47"/>
      <c r="K575" s="47">
        <f>COUNTIF($I$2:I575,I575)</f>
        <v>34</v>
      </c>
      <c r="L575" s="47" t="str">
        <f>ControleProdução[[#This Row],[Recebido Por]]&amp;ControleProdução[[#This Row],[Qtd]]</f>
        <v>JOÃO CARLOS34</v>
      </c>
    </row>
    <row r="576" spans="1:12" ht="20.100000000000001" customHeight="1" x14ac:dyDescent="0.25">
      <c r="A576" s="52">
        <v>45261</v>
      </c>
      <c r="B576" s="52" t="str">
        <f>UPPER(TEXT(ControleProdução[[#This Row],[Data]],"mmm"))</f>
        <v>DEZ</v>
      </c>
      <c r="C576" s="47">
        <f>YEAR(ControleProdução[[#This Row],[Data]])</f>
        <v>2023</v>
      </c>
      <c r="D576" s="52" t="s">
        <v>21</v>
      </c>
      <c r="E576" s="47" t="s">
        <v>9</v>
      </c>
      <c r="F576" s="47">
        <v>1</v>
      </c>
      <c r="G576" s="47" t="str">
        <f>_xlfn.XLOOKUP(E576,TbdeEPI[EPI],TbdeEPI[TIPO],"Produção",0)</f>
        <v>EPI</v>
      </c>
      <c r="H576" s="47" t="s">
        <v>108</v>
      </c>
      <c r="I576" s="47" t="s">
        <v>265</v>
      </c>
      <c r="J576" s="47"/>
      <c r="K576" s="47">
        <f>COUNTIF($I$2:I576,I576)</f>
        <v>11</v>
      </c>
      <c r="L576" s="47" t="str">
        <f>ControleProdução[[#This Row],[Recebido Por]]&amp;ControleProdução[[#This Row],[Qtd]]</f>
        <v>GILDSON11</v>
      </c>
    </row>
    <row r="577" spans="1:12" ht="20.100000000000001" customHeight="1" x14ac:dyDescent="0.25">
      <c r="A577" s="52">
        <v>45261</v>
      </c>
      <c r="B577" s="52" t="str">
        <f>UPPER(TEXT(ControleProdução[[#This Row],[Data]],"mmm"))</f>
        <v>DEZ</v>
      </c>
      <c r="C577" s="47">
        <f>YEAR(ControleProdução[[#This Row],[Data]])</f>
        <v>2023</v>
      </c>
      <c r="D577" s="52" t="s">
        <v>21</v>
      </c>
      <c r="E577" s="47" t="s">
        <v>352</v>
      </c>
      <c r="F577" s="47">
        <v>2</v>
      </c>
      <c r="G577" s="47" t="str">
        <f>_xlfn.XLOOKUP(E577,TbdeEPI[EPI],TbdeEPI[TIPO],"Produção",0)</f>
        <v>Produção</v>
      </c>
      <c r="H577" s="47" t="s">
        <v>108</v>
      </c>
      <c r="I577" s="47" t="s">
        <v>110</v>
      </c>
      <c r="J577" s="47"/>
      <c r="K577" s="47">
        <f>COUNTIF($I$2:I577,I577)</f>
        <v>161</v>
      </c>
      <c r="L577" s="47" t="str">
        <f>ControleProdução[[#This Row],[Recebido Por]]&amp;ControleProdução[[#This Row],[Qtd]]</f>
        <v>FELIPE161</v>
      </c>
    </row>
    <row r="578" spans="1:12" ht="20.100000000000001" customHeight="1" x14ac:dyDescent="0.25">
      <c r="A578" s="52">
        <v>45264</v>
      </c>
      <c r="B578" s="52" t="str">
        <f>UPPER(TEXT(ControleProdução[[#This Row],[Data]],"mmm"))</f>
        <v>DEZ</v>
      </c>
      <c r="C578" s="47">
        <f>YEAR(ControleProdução[[#This Row],[Data]])</f>
        <v>2023</v>
      </c>
      <c r="D578" s="52" t="s">
        <v>21</v>
      </c>
      <c r="E578" s="47" t="s">
        <v>75</v>
      </c>
      <c r="F578" s="47">
        <v>2</v>
      </c>
      <c r="G578" s="47" t="str">
        <f>_xlfn.XLOOKUP(E578,TbdeEPI[EPI],TbdeEPI[TIPO],"Produção",0)</f>
        <v>Produção</v>
      </c>
      <c r="H578" s="47" t="s">
        <v>108</v>
      </c>
      <c r="I578" s="47" t="s">
        <v>110</v>
      </c>
      <c r="J578" s="47"/>
      <c r="K578" s="47">
        <f>COUNTIF($I$2:I578,I578)</f>
        <v>162</v>
      </c>
      <c r="L578" s="47" t="str">
        <f>ControleProdução[[#This Row],[Recebido Por]]&amp;ControleProdução[[#This Row],[Qtd]]</f>
        <v>FELIPE162</v>
      </c>
    </row>
    <row r="579" spans="1:12" ht="20.100000000000001" customHeight="1" x14ac:dyDescent="0.25">
      <c r="A579" s="52">
        <v>45264</v>
      </c>
      <c r="B579" s="52" t="str">
        <f>UPPER(TEXT(ControleProdução[[#This Row],[Data]],"mmm"))</f>
        <v>DEZ</v>
      </c>
      <c r="C579" s="47">
        <f>YEAR(ControleProdução[[#This Row],[Data]])</f>
        <v>2023</v>
      </c>
      <c r="D579" s="52" t="s">
        <v>21</v>
      </c>
      <c r="E579" s="47" t="s">
        <v>78</v>
      </c>
      <c r="F579" s="47">
        <v>1</v>
      </c>
      <c r="G579" s="47" t="str">
        <f>_xlfn.XLOOKUP(E579,TbdeEPI[EPI],TbdeEPI[TIPO],"Produção",0)</f>
        <v>Produção</v>
      </c>
      <c r="H579" s="47" t="s">
        <v>108</v>
      </c>
      <c r="I579" s="47" t="s">
        <v>110</v>
      </c>
      <c r="J579" s="47"/>
      <c r="K579" s="47">
        <f>COUNTIF($I$2:I579,I579)</f>
        <v>163</v>
      </c>
      <c r="L579" s="47" t="str">
        <f>ControleProdução[[#This Row],[Recebido Por]]&amp;ControleProdução[[#This Row],[Qtd]]</f>
        <v>FELIPE163</v>
      </c>
    </row>
    <row r="580" spans="1:12" ht="20.100000000000001" customHeight="1" x14ac:dyDescent="0.25">
      <c r="A580" s="52">
        <v>45264</v>
      </c>
      <c r="B580" s="52" t="str">
        <f>UPPER(TEXT(ControleProdução[[#This Row],[Data]],"mmm"))</f>
        <v>DEZ</v>
      </c>
      <c r="C580" s="47">
        <f>YEAR(ControleProdução[[#This Row],[Data]])</f>
        <v>2023</v>
      </c>
      <c r="D580" s="52" t="s">
        <v>21</v>
      </c>
      <c r="E580" s="47" t="s">
        <v>1</v>
      </c>
      <c r="F580" s="47">
        <v>1</v>
      </c>
      <c r="G580" s="47" t="str">
        <f>_xlfn.XLOOKUP(E580,TbdeEPI[EPI],TbdeEPI[TIPO],"Produção",0)</f>
        <v>Produção</v>
      </c>
      <c r="H580" s="47" t="s">
        <v>108</v>
      </c>
      <c r="I580" s="47" t="s">
        <v>110</v>
      </c>
      <c r="J580" s="47"/>
      <c r="K580" s="47">
        <f>COUNTIF($I$2:I580,I580)</f>
        <v>164</v>
      </c>
      <c r="L580" s="47" t="str">
        <f>ControleProdução[[#This Row],[Recebido Por]]&amp;ControleProdução[[#This Row],[Qtd]]</f>
        <v>FELIPE164</v>
      </c>
    </row>
    <row r="581" spans="1:12" ht="20.100000000000001" customHeight="1" x14ac:dyDescent="0.25">
      <c r="A581" s="52">
        <v>45264</v>
      </c>
      <c r="B581" s="52" t="str">
        <f>UPPER(TEXT(ControleProdução[[#This Row],[Data]],"mmm"))</f>
        <v>DEZ</v>
      </c>
      <c r="C581" s="47">
        <f>YEAR(ControleProdução[[#This Row],[Data]])</f>
        <v>2023</v>
      </c>
      <c r="D581" s="52" t="s">
        <v>21</v>
      </c>
      <c r="E581" s="47" t="s">
        <v>85</v>
      </c>
      <c r="F581" s="47">
        <v>1</v>
      </c>
      <c r="G581" s="47" t="str">
        <f>_xlfn.XLOOKUP(E581,TbdeEPI[EPI],TbdeEPI[TIPO],"Produção",0)</f>
        <v>Produção</v>
      </c>
      <c r="H581" s="47" t="s">
        <v>108</v>
      </c>
      <c r="I581" s="47" t="s">
        <v>110</v>
      </c>
      <c r="J581" s="47"/>
      <c r="K581" s="47">
        <f>COUNTIF($I$2:I581,I581)</f>
        <v>165</v>
      </c>
      <c r="L581" s="47" t="str">
        <f>ControleProdução[[#This Row],[Recebido Por]]&amp;ControleProdução[[#This Row],[Qtd]]</f>
        <v>FELIPE165</v>
      </c>
    </row>
    <row r="582" spans="1:12" ht="20.100000000000001" customHeight="1" x14ac:dyDescent="0.25">
      <c r="A582" s="52">
        <v>45264</v>
      </c>
      <c r="B582" s="52" t="str">
        <f>UPPER(TEXT(ControleProdução[[#This Row],[Data]],"mmm"))</f>
        <v>DEZ</v>
      </c>
      <c r="C582" s="47">
        <f>YEAR(ControleProdução[[#This Row],[Data]])</f>
        <v>2023</v>
      </c>
      <c r="D582" s="52" t="s">
        <v>21</v>
      </c>
      <c r="E582" s="47" t="s">
        <v>12</v>
      </c>
      <c r="F582" s="47">
        <v>1</v>
      </c>
      <c r="G582" s="47" t="str">
        <f>_xlfn.XLOOKUP(E582,TbdeEPI[EPI],TbdeEPI[TIPO],"Produção",0)</f>
        <v>Produção</v>
      </c>
      <c r="H582" s="47" t="s">
        <v>108</v>
      </c>
      <c r="I582" s="47" t="s">
        <v>110</v>
      </c>
      <c r="J582" s="47"/>
      <c r="K582" s="47">
        <f>COUNTIF($I$2:I582,I582)</f>
        <v>166</v>
      </c>
      <c r="L582" s="47" t="str">
        <f>ControleProdução[[#This Row],[Recebido Por]]&amp;ControleProdução[[#This Row],[Qtd]]</f>
        <v>FELIPE166</v>
      </c>
    </row>
    <row r="583" spans="1:12" ht="20.100000000000001" customHeight="1" x14ac:dyDescent="0.25">
      <c r="A583" s="52">
        <v>45264</v>
      </c>
      <c r="B583" s="52" t="str">
        <f>UPPER(TEXT(ControleProdução[[#This Row],[Data]],"mmm"))</f>
        <v>DEZ</v>
      </c>
      <c r="C583" s="47">
        <f>YEAR(ControleProdução[[#This Row],[Data]])</f>
        <v>2023</v>
      </c>
      <c r="D583" s="52" t="s">
        <v>21</v>
      </c>
      <c r="E583" s="47" t="s">
        <v>169</v>
      </c>
      <c r="F583" s="47">
        <v>4</v>
      </c>
      <c r="G583" s="47" t="str">
        <f>_xlfn.XLOOKUP(E583,TbdeEPI[EPI],TbdeEPI[TIPO],"Produção",0)</f>
        <v>Produção</v>
      </c>
      <c r="H583" s="47" t="s">
        <v>108</v>
      </c>
      <c r="I583" s="47" t="s">
        <v>139</v>
      </c>
      <c r="J583" s="47"/>
      <c r="K583" s="47">
        <f>COUNTIF($I$2:I583,I583)</f>
        <v>35</v>
      </c>
      <c r="L583" s="47" t="str">
        <f>ControleProdução[[#This Row],[Recebido Por]]&amp;ControleProdução[[#This Row],[Qtd]]</f>
        <v>JOÃO CARLOS35</v>
      </c>
    </row>
    <row r="584" spans="1:12" ht="20.100000000000001" customHeight="1" x14ac:dyDescent="0.25">
      <c r="A584" s="52">
        <v>45264</v>
      </c>
      <c r="B584" s="52" t="str">
        <f>UPPER(TEXT(ControleProdução[[#This Row],[Data]],"mmm"))</f>
        <v>DEZ</v>
      </c>
      <c r="C584" s="47">
        <f>YEAR(ControleProdução[[#This Row],[Data]])</f>
        <v>2023</v>
      </c>
      <c r="D584" s="52" t="s">
        <v>21</v>
      </c>
      <c r="E584" s="47" t="s">
        <v>169</v>
      </c>
      <c r="F584" s="47">
        <v>2</v>
      </c>
      <c r="G584" s="47" t="str">
        <f>_xlfn.XLOOKUP(E584,TbdeEPI[EPI],TbdeEPI[TIPO],"Produção",0)</f>
        <v>Produção</v>
      </c>
      <c r="H584" s="47" t="s">
        <v>108</v>
      </c>
      <c r="I584" s="47" t="s">
        <v>112</v>
      </c>
      <c r="J584" s="47"/>
      <c r="K584" s="47">
        <f>COUNTIF($I$2:I584,I584)</f>
        <v>5</v>
      </c>
      <c r="L584" s="47" t="str">
        <f>ControleProdução[[#This Row],[Recebido Por]]&amp;ControleProdução[[#This Row],[Qtd]]</f>
        <v>JEFERSON5</v>
      </c>
    </row>
    <row r="585" spans="1:12" ht="20.100000000000001" customHeight="1" x14ac:dyDescent="0.25">
      <c r="A585" s="52">
        <v>45264</v>
      </c>
      <c r="B585" s="52" t="str">
        <f>UPPER(TEXT(ControleProdução[[#This Row],[Data]],"mmm"))</f>
        <v>DEZ</v>
      </c>
      <c r="C585" s="47">
        <f>YEAR(ControleProdução[[#This Row],[Data]])</f>
        <v>2023</v>
      </c>
      <c r="D585" s="52" t="s">
        <v>21</v>
      </c>
      <c r="E585" s="47" t="s">
        <v>169</v>
      </c>
      <c r="F585" s="47">
        <v>1</v>
      </c>
      <c r="G585" s="47" t="str">
        <f>_xlfn.XLOOKUP(E585,TbdeEPI[EPI],TbdeEPI[TIPO],"Produção",0)</f>
        <v>Produção</v>
      </c>
      <c r="H585" s="47" t="s">
        <v>108</v>
      </c>
      <c r="I585" s="47" t="s">
        <v>334</v>
      </c>
      <c r="J585" s="47"/>
      <c r="K585" s="47">
        <f>COUNTIF($I$2:I585,I585)</f>
        <v>1</v>
      </c>
      <c r="L585" s="47" t="str">
        <f>ControleProdução[[#This Row],[Recebido Por]]&amp;ControleProdução[[#This Row],[Qtd]]</f>
        <v>RAFAEL DE SOUSA1</v>
      </c>
    </row>
    <row r="586" spans="1:12" ht="20.100000000000001" customHeight="1" x14ac:dyDescent="0.25">
      <c r="A586" s="52">
        <v>45264</v>
      </c>
      <c r="B586" s="52" t="str">
        <f>UPPER(TEXT(ControleProdução[[#This Row],[Data]],"mmm"))</f>
        <v>DEZ</v>
      </c>
      <c r="C586" s="47">
        <f>YEAR(ControleProdução[[#This Row],[Data]])</f>
        <v>2023</v>
      </c>
      <c r="D586" s="52" t="s">
        <v>21</v>
      </c>
      <c r="E586" s="47" t="s">
        <v>319</v>
      </c>
      <c r="F586" s="47">
        <v>1</v>
      </c>
      <c r="G586" s="47" t="str">
        <f>_xlfn.XLOOKUP(E586,TbdeEPI[EPI],TbdeEPI[TIPO],"Produção",0)</f>
        <v>EPI</v>
      </c>
      <c r="H586" s="47" t="s">
        <v>108</v>
      </c>
      <c r="I586" s="47" t="s">
        <v>155</v>
      </c>
      <c r="J586" s="47"/>
      <c r="K586" s="47">
        <f>COUNTIF($I$2:I586,I586)</f>
        <v>14</v>
      </c>
      <c r="L586" s="47" t="str">
        <f>ControleProdução[[#This Row],[Recebido Por]]&amp;ControleProdução[[#This Row],[Qtd]]</f>
        <v>ASNAN14</v>
      </c>
    </row>
    <row r="587" spans="1:12" ht="20.100000000000001" customHeight="1" x14ac:dyDescent="0.25">
      <c r="A587" s="52">
        <v>45264</v>
      </c>
      <c r="B587" s="52" t="str">
        <f>UPPER(TEXT(ControleProdução[[#This Row],[Data]],"mmm"))</f>
        <v>DEZ</v>
      </c>
      <c r="C587" s="47">
        <f>YEAR(ControleProdução[[#This Row],[Data]])</f>
        <v>2023</v>
      </c>
      <c r="D587" s="52" t="s">
        <v>21</v>
      </c>
      <c r="E587" s="47" t="s">
        <v>1</v>
      </c>
      <c r="F587" s="47">
        <v>1</v>
      </c>
      <c r="G587" s="47" t="str">
        <f>_xlfn.XLOOKUP(E587,TbdeEPI[EPI],TbdeEPI[TIPO],"Produção",0)</f>
        <v>Produção</v>
      </c>
      <c r="H587" s="47" t="s">
        <v>108</v>
      </c>
      <c r="I587" s="47" t="s">
        <v>156</v>
      </c>
      <c r="J587" s="47"/>
      <c r="K587" s="47">
        <f>COUNTIF($I$2:I587,I587)</f>
        <v>22</v>
      </c>
      <c r="L587" s="47" t="str">
        <f>ControleProdução[[#This Row],[Recebido Por]]&amp;ControleProdução[[#This Row],[Qtd]]</f>
        <v>ALAIM22</v>
      </c>
    </row>
    <row r="588" spans="1:12" ht="20.100000000000001" customHeight="1" x14ac:dyDescent="0.25">
      <c r="A588" s="52">
        <v>45264</v>
      </c>
      <c r="B588" s="52" t="str">
        <f>UPPER(TEXT(ControleProdução[[#This Row],[Data]],"mmm"))</f>
        <v>DEZ</v>
      </c>
      <c r="C588" s="47">
        <f>YEAR(ControleProdução[[#This Row],[Data]])</f>
        <v>2023</v>
      </c>
      <c r="D588" s="52" t="s">
        <v>21</v>
      </c>
      <c r="E588" s="47" t="s">
        <v>1</v>
      </c>
      <c r="F588" s="47">
        <v>1</v>
      </c>
      <c r="G588" s="47" t="str">
        <f>_xlfn.XLOOKUP(E588,TbdeEPI[EPI],TbdeEPI[TIPO],"Produção",0)</f>
        <v>Produção</v>
      </c>
      <c r="H588" s="47" t="s">
        <v>108</v>
      </c>
      <c r="I588" s="47" t="s">
        <v>334</v>
      </c>
      <c r="J588" s="47"/>
      <c r="K588" s="47">
        <f>COUNTIF($I$2:I588,I588)</f>
        <v>2</v>
      </c>
      <c r="L588" s="47" t="str">
        <f>ControleProdução[[#This Row],[Recebido Por]]&amp;ControleProdução[[#This Row],[Qtd]]</f>
        <v>RAFAEL DE SOUSA2</v>
      </c>
    </row>
    <row r="589" spans="1:12" ht="20.100000000000001" customHeight="1" x14ac:dyDescent="0.25">
      <c r="A589" s="52">
        <v>45264</v>
      </c>
      <c r="B589" s="52" t="str">
        <f>UPPER(TEXT(ControleProdução[[#This Row],[Data]],"mmm"))</f>
        <v>DEZ</v>
      </c>
      <c r="C589" s="47">
        <f>YEAR(ControleProdução[[#This Row],[Data]])</f>
        <v>2023</v>
      </c>
      <c r="D589" s="52" t="s">
        <v>20</v>
      </c>
      <c r="E589" s="47" t="s">
        <v>335</v>
      </c>
      <c r="F589" s="47">
        <v>4</v>
      </c>
      <c r="G589" s="47" t="str">
        <f>_xlfn.XLOOKUP(E589,TbdeEPI[EPI],TbdeEPI[TIPO],"Produção",0)</f>
        <v>EPI</v>
      </c>
      <c r="H589" s="47" t="s">
        <v>305</v>
      </c>
      <c r="I589" s="47" t="s">
        <v>108</v>
      </c>
      <c r="J589" s="47"/>
      <c r="K589" s="47">
        <f>COUNTIF($I$2:I589,I589)</f>
        <v>65</v>
      </c>
      <c r="L589" s="47" t="str">
        <f>ControleProdução[[#This Row],[Recebido Por]]&amp;ControleProdução[[#This Row],[Qtd]]</f>
        <v>RHUAN65</v>
      </c>
    </row>
    <row r="590" spans="1:12" ht="20.100000000000001" customHeight="1" x14ac:dyDescent="0.25">
      <c r="A590" s="52">
        <v>45264</v>
      </c>
      <c r="B590" s="52" t="str">
        <f>UPPER(TEXT(ControleProdução[[#This Row],[Data]],"mmm"))</f>
        <v>DEZ</v>
      </c>
      <c r="C590" s="47">
        <f>YEAR(ControleProdução[[#This Row],[Data]])</f>
        <v>2023</v>
      </c>
      <c r="D590" s="52" t="s">
        <v>20</v>
      </c>
      <c r="E590" s="47" t="s">
        <v>319</v>
      </c>
      <c r="F590" s="47">
        <v>40</v>
      </c>
      <c r="G590" s="47" t="str">
        <f>_xlfn.XLOOKUP(E590,TbdeEPI[EPI],TbdeEPI[TIPO],"Produção",0)</f>
        <v>EPI</v>
      </c>
      <c r="H590" s="47" t="s">
        <v>305</v>
      </c>
      <c r="I590" s="47" t="s">
        <v>108</v>
      </c>
      <c r="J590" s="47"/>
      <c r="K590" s="47">
        <f>COUNTIF($I$2:I590,I590)</f>
        <v>66</v>
      </c>
      <c r="L590" s="47" t="str">
        <f>ControleProdução[[#This Row],[Recebido Por]]&amp;ControleProdução[[#This Row],[Qtd]]</f>
        <v>RHUAN66</v>
      </c>
    </row>
    <row r="591" spans="1:12" ht="20.100000000000001" customHeight="1" x14ac:dyDescent="0.25">
      <c r="A591" s="52">
        <v>45264</v>
      </c>
      <c r="B591" s="52" t="str">
        <f>UPPER(TEXT(ControleProdução[[#This Row],[Data]],"mmm"))</f>
        <v>DEZ</v>
      </c>
      <c r="C591" s="47">
        <f>YEAR(ControleProdução[[#This Row],[Data]])</f>
        <v>2023</v>
      </c>
      <c r="D591" s="52" t="s">
        <v>21</v>
      </c>
      <c r="E591" s="47" t="s">
        <v>319</v>
      </c>
      <c r="F591" s="47">
        <v>8</v>
      </c>
      <c r="G591" s="47" t="str">
        <f>_xlfn.XLOOKUP(E591,TbdeEPI[EPI],TbdeEPI[TIPO],"Produção",0)</f>
        <v>EPI</v>
      </c>
      <c r="H591" s="47" t="s">
        <v>108</v>
      </c>
      <c r="I591" s="47" t="s">
        <v>221</v>
      </c>
      <c r="J591" s="47"/>
      <c r="K591" s="47">
        <f>COUNTIF($I$2:I591,I591)</f>
        <v>1</v>
      </c>
      <c r="L591" s="47" t="str">
        <f>ControleProdução[[#This Row],[Recebido Por]]&amp;ControleProdução[[#This Row],[Qtd]]</f>
        <v>TEIXEIRA1</v>
      </c>
    </row>
    <row r="592" spans="1:12" ht="20.100000000000001" customHeight="1" x14ac:dyDescent="0.25">
      <c r="A592" s="52">
        <v>45264</v>
      </c>
      <c r="B592" s="52" t="str">
        <f>UPPER(TEXT(ControleProdução[[#This Row],[Data]],"mmm"))</f>
        <v>DEZ</v>
      </c>
      <c r="C592" s="47">
        <f>YEAR(ControleProdução[[#This Row],[Data]])</f>
        <v>2023</v>
      </c>
      <c r="D592" s="52" t="s">
        <v>21</v>
      </c>
      <c r="E592" s="47" t="s">
        <v>319</v>
      </c>
      <c r="F592" s="47">
        <v>1</v>
      </c>
      <c r="G592" s="47" t="str">
        <f>_xlfn.XLOOKUP(E592,TbdeEPI[EPI],TbdeEPI[TIPO],"Produção",0)</f>
        <v>EPI</v>
      </c>
      <c r="H592" s="47" t="s">
        <v>108</v>
      </c>
      <c r="I592" s="47" t="s">
        <v>332</v>
      </c>
      <c r="J592" s="47"/>
      <c r="K592" s="47">
        <f>COUNTIF($I$2:I592,I592)</f>
        <v>2</v>
      </c>
      <c r="L592" s="47" t="str">
        <f>ControleProdução[[#This Row],[Recebido Por]]&amp;ControleProdução[[#This Row],[Qtd]]</f>
        <v>FRANCERLY2</v>
      </c>
    </row>
    <row r="593" spans="1:12" ht="20.100000000000001" customHeight="1" x14ac:dyDescent="0.25">
      <c r="A593" s="52">
        <v>45264</v>
      </c>
      <c r="B593" s="52" t="str">
        <f>UPPER(TEXT(ControleProdução[[#This Row],[Data]],"mmm"))</f>
        <v>DEZ</v>
      </c>
      <c r="C593" s="47">
        <f>YEAR(ControleProdução[[#This Row],[Data]])</f>
        <v>2023</v>
      </c>
      <c r="D593" s="52" t="s">
        <v>21</v>
      </c>
      <c r="E593" s="47" t="s">
        <v>319</v>
      </c>
      <c r="F593" s="47">
        <v>1</v>
      </c>
      <c r="G593" s="47" t="str">
        <f>_xlfn.XLOOKUP(E593,TbdeEPI[EPI],TbdeEPI[TIPO],"Produção",0)</f>
        <v>EPI</v>
      </c>
      <c r="H593" s="47" t="s">
        <v>108</v>
      </c>
      <c r="I593" s="47" t="s">
        <v>134</v>
      </c>
      <c r="J593" s="47"/>
      <c r="K593" s="47">
        <f>COUNTIF($I$2:I593,I593)</f>
        <v>28</v>
      </c>
      <c r="L593" s="47" t="str">
        <f>ControleProdução[[#This Row],[Recebido Por]]&amp;ControleProdução[[#This Row],[Qtd]]</f>
        <v>MANUA28</v>
      </c>
    </row>
    <row r="594" spans="1:12" ht="20.100000000000001" customHeight="1" x14ac:dyDescent="0.25">
      <c r="A594" s="52">
        <v>45264</v>
      </c>
      <c r="B594" s="52" t="str">
        <f>UPPER(TEXT(ControleProdução[[#This Row],[Data]],"mmm"))</f>
        <v>DEZ</v>
      </c>
      <c r="C594" s="47">
        <f>YEAR(ControleProdução[[#This Row],[Data]])</f>
        <v>2023</v>
      </c>
      <c r="D594" s="52" t="s">
        <v>21</v>
      </c>
      <c r="E594" s="47" t="s">
        <v>319</v>
      </c>
      <c r="F594" s="47">
        <v>1</v>
      </c>
      <c r="G594" s="47" t="str">
        <f>_xlfn.XLOOKUP(E594,TbdeEPI[EPI],TbdeEPI[TIPO],"Produção",0)</f>
        <v>EPI</v>
      </c>
      <c r="H594" s="47" t="s">
        <v>108</v>
      </c>
      <c r="I594" s="47" t="s">
        <v>171</v>
      </c>
      <c r="J594" s="47"/>
      <c r="K594" s="47">
        <f>COUNTIF($I$2:I594,I594)</f>
        <v>9</v>
      </c>
      <c r="L594" s="47" t="str">
        <f>ControleProdução[[#This Row],[Recebido Por]]&amp;ControleProdução[[#This Row],[Qtd]]</f>
        <v>KEVIN9</v>
      </c>
    </row>
    <row r="595" spans="1:12" ht="20.100000000000001" customHeight="1" x14ac:dyDescent="0.25">
      <c r="A595" s="52">
        <v>45264</v>
      </c>
      <c r="B595" s="52" t="str">
        <f>UPPER(TEXT(ControleProdução[[#This Row],[Data]],"mmm"))</f>
        <v>DEZ</v>
      </c>
      <c r="C595" s="47">
        <f>YEAR(ControleProdução[[#This Row],[Data]])</f>
        <v>2023</v>
      </c>
      <c r="D595" s="52" t="s">
        <v>21</v>
      </c>
      <c r="E595" s="47" t="s">
        <v>169</v>
      </c>
      <c r="F595" s="47">
        <v>3</v>
      </c>
      <c r="G595" s="47" t="str">
        <f>_xlfn.XLOOKUP(E595,TbdeEPI[EPI],TbdeEPI[TIPO],"Produção",0)</f>
        <v>Produção</v>
      </c>
      <c r="H595" s="47" t="s">
        <v>108</v>
      </c>
      <c r="I595" s="47" t="s">
        <v>152</v>
      </c>
      <c r="J595" s="47"/>
      <c r="K595" s="47">
        <f>COUNTIF($I$2:I595,I595)</f>
        <v>10</v>
      </c>
      <c r="L595" s="47" t="str">
        <f>ControleProdução[[#This Row],[Recebido Por]]&amp;ControleProdução[[#This Row],[Qtd]]</f>
        <v>ROBERTO10</v>
      </c>
    </row>
    <row r="596" spans="1:12" ht="20.100000000000001" customHeight="1" x14ac:dyDescent="0.25">
      <c r="A596" s="52">
        <v>45264</v>
      </c>
      <c r="B596" s="52" t="str">
        <f>UPPER(TEXT(ControleProdução[[#This Row],[Data]],"mmm"))</f>
        <v>DEZ</v>
      </c>
      <c r="C596" s="47">
        <f>YEAR(ControleProdução[[#This Row],[Data]])</f>
        <v>2023</v>
      </c>
      <c r="D596" s="52" t="s">
        <v>21</v>
      </c>
      <c r="E596" s="47" t="s">
        <v>330</v>
      </c>
      <c r="F596" s="47">
        <v>1</v>
      </c>
      <c r="G596" s="47" t="str">
        <f>_xlfn.XLOOKUP(E596,TbdeEPI[EPI],TbdeEPI[TIPO],"Produção",0)</f>
        <v>EPI</v>
      </c>
      <c r="H596" s="47" t="s">
        <v>108</v>
      </c>
      <c r="I596" s="47" t="s">
        <v>155</v>
      </c>
      <c r="J596" s="47"/>
      <c r="K596" s="47">
        <f>COUNTIF($I$2:I596,I596)</f>
        <v>15</v>
      </c>
      <c r="L596" s="47" t="str">
        <f>ControleProdução[[#This Row],[Recebido Por]]&amp;ControleProdução[[#This Row],[Qtd]]</f>
        <v>ASNAN15</v>
      </c>
    </row>
    <row r="597" spans="1:12" ht="20.100000000000001" customHeight="1" x14ac:dyDescent="0.25">
      <c r="A597" s="52">
        <v>45264</v>
      </c>
      <c r="B597" s="52" t="str">
        <f>UPPER(TEXT(ControleProdução[[#This Row],[Data]],"mmm"))</f>
        <v>DEZ</v>
      </c>
      <c r="C597" s="47">
        <f>YEAR(ControleProdução[[#This Row],[Data]])</f>
        <v>2023</v>
      </c>
      <c r="D597" s="52" t="s">
        <v>21</v>
      </c>
      <c r="E597" s="47" t="s">
        <v>27</v>
      </c>
      <c r="F597" s="47">
        <v>1</v>
      </c>
      <c r="G597" s="47" t="str">
        <f>_xlfn.XLOOKUP(E597,TbdeEPI[EPI],TbdeEPI[TIPO],"Produção",0)</f>
        <v>Produção</v>
      </c>
      <c r="H597" s="47" t="s">
        <v>108</v>
      </c>
      <c r="I597" s="47" t="s">
        <v>156</v>
      </c>
      <c r="J597" s="47"/>
      <c r="K597" s="47">
        <f>COUNTIF($I$2:I597,I597)</f>
        <v>23</v>
      </c>
      <c r="L597" s="47" t="str">
        <f>ControleProdução[[#This Row],[Recebido Por]]&amp;ControleProdução[[#This Row],[Qtd]]</f>
        <v>ALAIM23</v>
      </c>
    </row>
    <row r="598" spans="1:12" ht="20.100000000000001" customHeight="1" x14ac:dyDescent="0.25">
      <c r="A598" s="52">
        <v>45264</v>
      </c>
      <c r="B598" s="52" t="str">
        <f>UPPER(TEXT(ControleProdução[[#This Row],[Data]],"mmm"))</f>
        <v>DEZ</v>
      </c>
      <c r="C598" s="47">
        <f>YEAR(ControleProdução[[#This Row],[Data]])</f>
        <v>2023</v>
      </c>
      <c r="D598" s="52" t="s">
        <v>21</v>
      </c>
      <c r="E598" s="47" t="s">
        <v>46</v>
      </c>
      <c r="F598" s="47">
        <v>12</v>
      </c>
      <c r="G598" s="47" t="str">
        <f>_xlfn.XLOOKUP(E598,TbdeEPI[EPI],TbdeEPI[TIPO],"Produção",0)</f>
        <v>Produção</v>
      </c>
      <c r="H598" s="47" t="s">
        <v>108</v>
      </c>
      <c r="I598" s="47" t="s">
        <v>110</v>
      </c>
      <c r="J598" s="47"/>
      <c r="K598" s="47">
        <f>COUNTIF($I$2:I598,I598)</f>
        <v>167</v>
      </c>
      <c r="L598" s="47" t="str">
        <f>ControleProdução[[#This Row],[Recebido Por]]&amp;ControleProdução[[#This Row],[Qtd]]</f>
        <v>FELIPE167</v>
      </c>
    </row>
    <row r="599" spans="1:12" ht="20.100000000000001" customHeight="1" x14ac:dyDescent="0.25">
      <c r="A599" s="52">
        <v>45264</v>
      </c>
      <c r="B599" s="52" t="str">
        <f>UPPER(TEXT(ControleProdução[[#This Row],[Data]],"mmm"))</f>
        <v>DEZ</v>
      </c>
      <c r="C599" s="47">
        <f>YEAR(ControleProdução[[#This Row],[Data]])</f>
        <v>2023</v>
      </c>
      <c r="D599" s="52" t="s">
        <v>21</v>
      </c>
      <c r="E599" s="47" t="s">
        <v>14</v>
      </c>
      <c r="F599" s="47">
        <v>1</v>
      </c>
      <c r="G599" s="47" t="str">
        <f>_xlfn.XLOOKUP(E599,TbdeEPI[EPI],TbdeEPI[TIPO],"Produção",0)</f>
        <v>Produção</v>
      </c>
      <c r="H599" s="47" t="s">
        <v>108</v>
      </c>
      <c r="I599" s="47" t="s">
        <v>152</v>
      </c>
      <c r="J599" s="47"/>
      <c r="K599" s="47">
        <f>COUNTIF($I$2:I599,I599)</f>
        <v>11</v>
      </c>
      <c r="L599" s="47" t="str">
        <f>ControleProdução[[#This Row],[Recebido Por]]&amp;ControleProdução[[#This Row],[Qtd]]</f>
        <v>ROBERTO11</v>
      </c>
    </row>
    <row r="600" spans="1:12" ht="20.100000000000001" customHeight="1" x14ac:dyDescent="0.25">
      <c r="A600" s="52">
        <v>45265</v>
      </c>
      <c r="B600" s="52" t="str">
        <f>UPPER(TEXT(ControleProdução[[#This Row],[Data]],"mmm"))</f>
        <v>DEZ</v>
      </c>
      <c r="C600" s="47">
        <f>YEAR(ControleProdução[[#This Row],[Data]])</f>
        <v>2023</v>
      </c>
      <c r="D600" s="52" t="s">
        <v>21</v>
      </c>
      <c r="E600" s="47" t="s">
        <v>169</v>
      </c>
      <c r="F600" s="47">
        <v>2</v>
      </c>
      <c r="G600" s="47" t="str">
        <f>_xlfn.XLOOKUP(E600,TbdeEPI[EPI],TbdeEPI[TIPO],"Produção",0)</f>
        <v>Produção</v>
      </c>
      <c r="H600" s="47" t="s">
        <v>108</v>
      </c>
      <c r="I600" s="47" t="s">
        <v>321</v>
      </c>
      <c r="J600" s="47"/>
      <c r="K600" s="47">
        <f>COUNTIF($I$2:I600,I600)</f>
        <v>8</v>
      </c>
      <c r="L600" s="47" t="str">
        <f>ControleProdução[[#This Row],[Recebido Por]]&amp;ControleProdução[[#This Row],[Qtd]]</f>
        <v>FLAVIO8</v>
      </c>
    </row>
    <row r="601" spans="1:12" ht="20.100000000000001" customHeight="1" x14ac:dyDescent="0.25">
      <c r="A601" s="52">
        <v>45265</v>
      </c>
      <c r="B601" s="52" t="str">
        <f>UPPER(TEXT(ControleProdução[[#This Row],[Data]],"mmm"))</f>
        <v>DEZ</v>
      </c>
      <c r="C601" s="47">
        <f>YEAR(ControleProdução[[#This Row],[Data]])</f>
        <v>2023</v>
      </c>
      <c r="D601" s="52" t="s">
        <v>21</v>
      </c>
      <c r="E601" s="47" t="s">
        <v>95</v>
      </c>
      <c r="F601" s="47">
        <v>6</v>
      </c>
      <c r="G601" s="47" t="str">
        <f>_xlfn.XLOOKUP(E601,TbdeEPI[EPI],TbdeEPI[TIPO],"Produção",0)</f>
        <v>Produção</v>
      </c>
      <c r="H601" s="47" t="s">
        <v>108</v>
      </c>
      <c r="I601" s="47" t="s">
        <v>107</v>
      </c>
      <c r="J601" s="47"/>
      <c r="K601" s="47">
        <f>COUNTIF($I$2:I601,I601)</f>
        <v>37</v>
      </c>
      <c r="L601" s="47" t="str">
        <f>ControleProdução[[#This Row],[Recebido Por]]&amp;ControleProdução[[#This Row],[Qtd]]</f>
        <v>ALAN37</v>
      </c>
    </row>
    <row r="602" spans="1:12" ht="20.100000000000001" customHeight="1" x14ac:dyDescent="0.25">
      <c r="A602" s="52">
        <v>45265</v>
      </c>
      <c r="B602" s="52" t="str">
        <f>UPPER(TEXT(ControleProdução[[#This Row],[Data]],"mmm"))</f>
        <v>DEZ</v>
      </c>
      <c r="C602" s="47">
        <f>YEAR(ControleProdução[[#This Row],[Data]])</f>
        <v>2023</v>
      </c>
      <c r="D602" s="52" t="s">
        <v>21</v>
      </c>
      <c r="E602" s="47" t="s">
        <v>9</v>
      </c>
      <c r="F602" s="47">
        <v>1</v>
      </c>
      <c r="G602" s="47" t="str">
        <f>_xlfn.XLOOKUP(E602,TbdeEPI[EPI],TbdeEPI[TIPO],"Produção",0)</f>
        <v>EPI</v>
      </c>
      <c r="H602" s="47" t="s">
        <v>108</v>
      </c>
      <c r="I602" s="47" t="s">
        <v>258</v>
      </c>
      <c r="J602" s="47"/>
      <c r="K602" s="47">
        <f>COUNTIF($I$2:I602,I602)</f>
        <v>4</v>
      </c>
      <c r="L602" s="47" t="str">
        <f>ControleProdução[[#This Row],[Recebido Por]]&amp;ControleProdução[[#This Row],[Qtd]]</f>
        <v>JUCIELY4</v>
      </c>
    </row>
    <row r="603" spans="1:12" ht="20.100000000000001" customHeight="1" x14ac:dyDescent="0.25">
      <c r="A603" s="52">
        <v>45265</v>
      </c>
      <c r="B603" s="52" t="str">
        <f>UPPER(TEXT(ControleProdução[[#This Row],[Data]],"mmm"))</f>
        <v>DEZ</v>
      </c>
      <c r="C603" s="47">
        <f>YEAR(ControleProdução[[#This Row],[Data]])</f>
        <v>2023</v>
      </c>
      <c r="D603" s="52" t="s">
        <v>21</v>
      </c>
      <c r="E603" s="47" t="s">
        <v>75</v>
      </c>
      <c r="F603" s="47">
        <v>6</v>
      </c>
      <c r="G603" s="47" t="str">
        <f>_xlfn.XLOOKUP(E603,TbdeEPI[EPI],TbdeEPI[TIPO],"Produção",0)</f>
        <v>Produção</v>
      </c>
      <c r="H603" s="47" t="s">
        <v>108</v>
      </c>
      <c r="I603" s="47" t="s">
        <v>173</v>
      </c>
      <c r="J603" s="47"/>
      <c r="K603" s="47">
        <f>COUNTIF($I$2:I603,I603)</f>
        <v>10</v>
      </c>
      <c r="L603" s="47" t="str">
        <f>ControleProdução[[#This Row],[Recebido Por]]&amp;ControleProdução[[#This Row],[Qtd]]</f>
        <v>JACKSON10</v>
      </c>
    </row>
    <row r="604" spans="1:12" ht="20.100000000000001" customHeight="1" x14ac:dyDescent="0.25">
      <c r="A604" s="52">
        <v>45265</v>
      </c>
      <c r="B604" s="52" t="str">
        <f>UPPER(TEXT(ControleProdução[[#This Row],[Data]],"mmm"))</f>
        <v>DEZ</v>
      </c>
      <c r="C604" s="47">
        <f>YEAR(ControleProdução[[#This Row],[Data]])</f>
        <v>2023</v>
      </c>
      <c r="D604" s="52" t="s">
        <v>21</v>
      </c>
      <c r="E604" s="47" t="s">
        <v>169</v>
      </c>
      <c r="F604" s="47">
        <v>2</v>
      </c>
      <c r="G604" s="47" t="str">
        <f>_xlfn.XLOOKUP(E604,TbdeEPI[EPI],TbdeEPI[TIPO],"Produção",0)</f>
        <v>Produção</v>
      </c>
      <c r="H604" s="47" t="s">
        <v>108</v>
      </c>
      <c r="I604" s="47" t="s">
        <v>336</v>
      </c>
      <c r="J604" s="47"/>
      <c r="K604" s="47">
        <f>COUNTIF($I$2:I604,I604)</f>
        <v>1</v>
      </c>
      <c r="L604" s="47" t="str">
        <f>ControleProdução[[#This Row],[Recebido Por]]&amp;ControleProdução[[#This Row],[Qtd]]</f>
        <v>YVENS1</v>
      </c>
    </row>
    <row r="605" spans="1:12" ht="20.100000000000001" customHeight="1" x14ac:dyDescent="0.25">
      <c r="A605" s="52">
        <v>45265</v>
      </c>
      <c r="B605" s="52" t="str">
        <f>UPPER(TEXT(ControleProdução[[#This Row],[Data]],"mmm"))</f>
        <v>DEZ</v>
      </c>
      <c r="C605" s="47">
        <f>YEAR(ControleProdução[[#This Row],[Data]])</f>
        <v>2023</v>
      </c>
      <c r="D605" s="52" t="s">
        <v>21</v>
      </c>
      <c r="E605" s="47" t="s">
        <v>319</v>
      </c>
      <c r="F605" s="47">
        <v>1</v>
      </c>
      <c r="G605" s="47" t="str">
        <f>_xlfn.XLOOKUP(E605,TbdeEPI[EPI],TbdeEPI[TIPO],"Produção",0)</f>
        <v>EPI</v>
      </c>
      <c r="H605" s="47" t="s">
        <v>108</v>
      </c>
      <c r="I605" s="47" t="s">
        <v>326</v>
      </c>
      <c r="J605" s="47"/>
      <c r="K605" s="47">
        <f>COUNTIF($I$2:I605,I605)</f>
        <v>2</v>
      </c>
      <c r="L605" s="47" t="str">
        <f>ControleProdução[[#This Row],[Recebido Por]]&amp;ControleProdução[[#This Row],[Qtd]]</f>
        <v>CRISTIANO2</v>
      </c>
    </row>
    <row r="606" spans="1:12" ht="20.100000000000001" customHeight="1" x14ac:dyDescent="0.25">
      <c r="A606" s="52">
        <v>45265</v>
      </c>
      <c r="B606" s="52" t="str">
        <f>UPPER(TEXT(ControleProdução[[#This Row],[Data]],"mmm"))</f>
        <v>DEZ</v>
      </c>
      <c r="C606" s="47">
        <f>YEAR(ControleProdução[[#This Row],[Data]])</f>
        <v>2023</v>
      </c>
      <c r="D606" s="52" t="s">
        <v>21</v>
      </c>
      <c r="E606" s="47" t="s">
        <v>319</v>
      </c>
      <c r="F606" s="47">
        <v>1</v>
      </c>
      <c r="G606" s="47" t="str">
        <f>_xlfn.XLOOKUP(E606,TbdeEPI[EPI],TbdeEPI[TIPO],"Produção",0)</f>
        <v>EPI</v>
      </c>
      <c r="H606" s="47" t="s">
        <v>108</v>
      </c>
      <c r="I606" s="47" t="s">
        <v>248</v>
      </c>
      <c r="J606" s="47"/>
      <c r="K606" s="47">
        <f>COUNTIF($I$2:I606,I606)</f>
        <v>2</v>
      </c>
      <c r="L606" s="47" t="str">
        <f>ControleProdução[[#This Row],[Recebido Por]]&amp;ControleProdução[[#This Row],[Qtd]]</f>
        <v>JAIME2</v>
      </c>
    </row>
    <row r="607" spans="1:12" ht="20.100000000000001" customHeight="1" x14ac:dyDescent="0.25">
      <c r="A607" s="52">
        <v>45265</v>
      </c>
      <c r="B607" s="52" t="str">
        <f>UPPER(TEXT(ControleProdução[[#This Row],[Data]],"mmm"))</f>
        <v>DEZ</v>
      </c>
      <c r="C607" s="47">
        <f>YEAR(ControleProdução[[#This Row],[Data]])</f>
        <v>2023</v>
      </c>
      <c r="D607" s="52" t="s">
        <v>21</v>
      </c>
      <c r="E607" s="47" t="s">
        <v>74</v>
      </c>
      <c r="F607" s="47">
        <v>10</v>
      </c>
      <c r="G607" s="47" t="str">
        <f>_xlfn.XLOOKUP(E607,TbdeEPI[EPI],TbdeEPI[TIPO],"Produção",0)</f>
        <v>Produção</v>
      </c>
      <c r="H607" s="47" t="s">
        <v>108</v>
      </c>
      <c r="I607" s="47" t="s">
        <v>110</v>
      </c>
      <c r="J607" s="47"/>
      <c r="K607" s="47">
        <f>COUNTIF($I$2:I607,I607)</f>
        <v>168</v>
      </c>
      <c r="L607" s="47" t="str">
        <f>ControleProdução[[#This Row],[Recebido Por]]&amp;ControleProdução[[#This Row],[Qtd]]</f>
        <v>FELIPE168</v>
      </c>
    </row>
    <row r="608" spans="1:12" ht="20.100000000000001" customHeight="1" x14ac:dyDescent="0.25">
      <c r="A608" s="52">
        <v>45265</v>
      </c>
      <c r="B608" s="52" t="str">
        <f>UPPER(TEXT(ControleProdução[[#This Row],[Data]],"mmm"))</f>
        <v>DEZ</v>
      </c>
      <c r="C608" s="47">
        <f>YEAR(ControleProdução[[#This Row],[Data]])</f>
        <v>2023</v>
      </c>
      <c r="D608" s="52" t="s">
        <v>21</v>
      </c>
      <c r="E608" s="47" t="s">
        <v>93</v>
      </c>
      <c r="F608" s="47">
        <v>2</v>
      </c>
      <c r="G608" s="47" t="str">
        <f>_xlfn.XLOOKUP(E608,TbdeEPI[EPI],TbdeEPI[TIPO],"Produção",0)</f>
        <v>Produção</v>
      </c>
      <c r="H608" s="47" t="s">
        <v>108</v>
      </c>
      <c r="I608" s="47" t="s">
        <v>110</v>
      </c>
      <c r="J608" s="47"/>
      <c r="K608" s="47">
        <f>COUNTIF($I$2:I608,I608)</f>
        <v>169</v>
      </c>
      <c r="L608" s="47" t="str">
        <f>ControleProdução[[#This Row],[Recebido Por]]&amp;ControleProdução[[#This Row],[Qtd]]</f>
        <v>FELIPE169</v>
      </c>
    </row>
    <row r="609" spans="1:12" ht="20.100000000000001" customHeight="1" x14ac:dyDescent="0.25">
      <c r="A609" s="52">
        <v>45265</v>
      </c>
      <c r="B609" s="52" t="str">
        <f>UPPER(TEXT(ControleProdução[[#This Row],[Data]],"mmm"))</f>
        <v>DEZ</v>
      </c>
      <c r="C609" s="47">
        <f>YEAR(ControleProdução[[#This Row],[Data]])</f>
        <v>2023</v>
      </c>
      <c r="D609" s="52" t="s">
        <v>21</v>
      </c>
      <c r="E609" s="47" t="s">
        <v>94</v>
      </c>
      <c r="F609" s="47">
        <v>1</v>
      </c>
      <c r="G609" s="47" t="str">
        <f>_xlfn.XLOOKUP(E609,TbdeEPI[EPI],TbdeEPI[TIPO],"Produção",0)</f>
        <v>Produção</v>
      </c>
      <c r="H609" s="47" t="s">
        <v>108</v>
      </c>
      <c r="I609" s="47" t="s">
        <v>110</v>
      </c>
      <c r="J609" s="47"/>
      <c r="K609" s="47">
        <f>COUNTIF($I$2:I609,I609)</f>
        <v>170</v>
      </c>
      <c r="L609" s="47" t="str">
        <f>ControleProdução[[#This Row],[Recebido Por]]&amp;ControleProdução[[#This Row],[Qtd]]</f>
        <v>FELIPE170</v>
      </c>
    </row>
    <row r="610" spans="1:12" ht="20.100000000000001" customHeight="1" x14ac:dyDescent="0.25">
      <c r="A610" s="52">
        <v>45265</v>
      </c>
      <c r="B610" s="52" t="str">
        <f>UPPER(TEXT(ControleProdução[[#This Row],[Data]],"mmm"))</f>
        <v>DEZ</v>
      </c>
      <c r="C610" s="47">
        <f>YEAR(ControleProdução[[#This Row],[Data]])</f>
        <v>2023</v>
      </c>
      <c r="D610" s="52" t="s">
        <v>21</v>
      </c>
      <c r="E610" s="47" t="s">
        <v>0</v>
      </c>
      <c r="F610" s="47">
        <v>1</v>
      </c>
      <c r="G610" s="47" t="str">
        <f>_xlfn.XLOOKUP(E610,TbdeEPI[EPI],TbdeEPI[TIPO],"Produção",0)</f>
        <v>Produção</v>
      </c>
      <c r="H610" s="47" t="s">
        <v>108</v>
      </c>
      <c r="I610" s="47" t="s">
        <v>110</v>
      </c>
      <c r="J610" s="47"/>
      <c r="K610" s="47">
        <f>COUNTIF($I$2:I610,I610)</f>
        <v>171</v>
      </c>
      <c r="L610" s="47" t="str">
        <f>ControleProdução[[#This Row],[Recebido Por]]&amp;ControleProdução[[#This Row],[Qtd]]</f>
        <v>FELIPE171</v>
      </c>
    </row>
    <row r="611" spans="1:12" ht="20.100000000000001" customHeight="1" x14ac:dyDescent="0.25">
      <c r="A611" s="52">
        <v>45265</v>
      </c>
      <c r="B611" s="52" t="str">
        <f>UPPER(TEXT(ControleProdução[[#This Row],[Data]],"mmm"))</f>
        <v>DEZ</v>
      </c>
      <c r="C611" s="47">
        <f>YEAR(ControleProdução[[#This Row],[Data]])</f>
        <v>2023</v>
      </c>
      <c r="D611" s="52" t="s">
        <v>21</v>
      </c>
      <c r="E611" s="47" t="s">
        <v>1</v>
      </c>
      <c r="F611" s="47">
        <v>1</v>
      </c>
      <c r="G611" s="47" t="str">
        <f>_xlfn.XLOOKUP(E611,TbdeEPI[EPI],TbdeEPI[TIPO],"Produção",0)</f>
        <v>Produção</v>
      </c>
      <c r="H611" s="47" t="s">
        <v>108</v>
      </c>
      <c r="I611" s="47" t="s">
        <v>110</v>
      </c>
      <c r="J611" s="47"/>
      <c r="K611" s="47">
        <f>COUNTIF($I$2:I611,I611)</f>
        <v>172</v>
      </c>
      <c r="L611" s="47" t="str">
        <f>ControleProdução[[#This Row],[Recebido Por]]&amp;ControleProdução[[#This Row],[Qtd]]</f>
        <v>FELIPE172</v>
      </c>
    </row>
    <row r="612" spans="1:12" ht="20.100000000000001" customHeight="1" x14ac:dyDescent="0.25">
      <c r="A612" s="52">
        <v>45265</v>
      </c>
      <c r="B612" s="52" t="str">
        <f>UPPER(TEXT(ControleProdução[[#This Row],[Data]],"mmm"))</f>
        <v>DEZ</v>
      </c>
      <c r="C612" s="47">
        <f>YEAR(ControleProdução[[#This Row],[Data]])</f>
        <v>2023</v>
      </c>
      <c r="D612" s="52" t="s">
        <v>21</v>
      </c>
      <c r="E612" s="47" t="s">
        <v>79</v>
      </c>
      <c r="F612" s="47">
        <v>1</v>
      </c>
      <c r="G612" s="47" t="str">
        <f>_xlfn.XLOOKUP(E612,TbdeEPI[EPI],TbdeEPI[TIPO],"Produção",0)</f>
        <v>Produção</v>
      </c>
      <c r="H612" s="47" t="s">
        <v>108</v>
      </c>
      <c r="I612" s="47" t="s">
        <v>110</v>
      </c>
      <c r="J612" s="47"/>
      <c r="K612" s="47">
        <f>COUNTIF($I$2:I612,I612)</f>
        <v>173</v>
      </c>
      <c r="L612" s="47" t="str">
        <f>ControleProdução[[#This Row],[Recebido Por]]&amp;ControleProdução[[#This Row],[Qtd]]</f>
        <v>FELIPE173</v>
      </c>
    </row>
    <row r="613" spans="1:12" ht="20.100000000000001" customHeight="1" x14ac:dyDescent="0.25">
      <c r="A613" s="52">
        <v>45265</v>
      </c>
      <c r="B613" s="52" t="str">
        <f>UPPER(TEXT(ControleProdução[[#This Row],[Data]],"mmm"))</f>
        <v>DEZ</v>
      </c>
      <c r="C613" s="47">
        <f>YEAR(ControleProdução[[#This Row],[Data]])</f>
        <v>2023</v>
      </c>
      <c r="D613" s="52" t="s">
        <v>21</v>
      </c>
      <c r="E613" s="47" t="s">
        <v>1</v>
      </c>
      <c r="F613" s="47">
        <v>1</v>
      </c>
      <c r="G613" s="47" t="str">
        <f>_xlfn.XLOOKUP(E613,TbdeEPI[EPI],TbdeEPI[TIPO],"Produção",0)</f>
        <v>Produção</v>
      </c>
      <c r="H613" s="47" t="s">
        <v>108</v>
      </c>
      <c r="I613" s="47" t="s">
        <v>152</v>
      </c>
      <c r="J613" s="47"/>
      <c r="K613" s="47">
        <f>COUNTIF($I$2:I613,I613)</f>
        <v>12</v>
      </c>
      <c r="L613" s="47" t="str">
        <f>ControleProdução[[#This Row],[Recebido Por]]&amp;ControleProdução[[#This Row],[Qtd]]</f>
        <v>ROBERTO12</v>
      </c>
    </row>
    <row r="614" spans="1:12" ht="20.100000000000001" customHeight="1" x14ac:dyDescent="0.25">
      <c r="A614" s="52">
        <v>45265</v>
      </c>
      <c r="B614" s="52" t="str">
        <f>UPPER(TEXT(ControleProdução[[#This Row],[Data]],"mmm"))</f>
        <v>DEZ</v>
      </c>
      <c r="C614" s="47">
        <f>YEAR(ControleProdução[[#This Row],[Data]])</f>
        <v>2023</v>
      </c>
      <c r="D614" s="52" t="s">
        <v>21</v>
      </c>
      <c r="E614" s="47" t="s">
        <v>75</v>
      </c>
      <c r="F614" s="47">
        <v>6</v>
      </c>
      <c r="G614" s="47" t="str">
        <f>_xlfn.XLOOKUP(E614,TbdeEPI[EPI],TbdeEPI[TIPO],"Produção",0)</f>
        <v>Produção</v>
      </c>
      <c r="H614" s="47" t="s">
        <v>108</v>
      </c>
      <c r="I614" s="47" t="s">
        <v>134</v>
      </c>
      <c r="J614" s="47"/>
      <c r="K614" s="47">
        <f>COUNTIF($I$2:I614,I614)</f>
        <v>29</v>
      </c>
      <c r="L614" s="47" t="str">
        <f>ControleProdução[[#This Row],[Recebido Por]]&amp;ControleProdução[[#This Row],[Qtd]]</f>
        <v>MANUA29</v>
      </c>
    </row>
    <row r="615" spans="1:12" ht="20.100000000000001" customHeight="1" x14ac:dyDescent="0.25">
      <c r="A615" s="52">
        <v>45265</v>
      </c>
      <c r="B615" s="52" t="str">
        <f>UPPER(TEXT(ControleProdução[[#This Row],[Data]],"mmm"))</f>
        <v>DEZ</v>
      </c>
      <c r="C615" s="47">
        <f>YEAR(ControleProdução[[#This Row],[Data]])</f>
        <v>2023</v>
      </c>
      <c r="D615" s="52" t="s">
        <v>21</v>
      </c>
      <c r="E615" s="47" t="s">
        <v>94</v>
      </c>
      <c r="F615" s="47">
        <v>1</v>
      </c>
      <c r="G615" s="47" t="str">
        <f>_xlfn.XLOOKUP(E615,TbdeEPI[EPI],TbdeEPI[TIPO],"Produção",0)</f>
        <v>Produção</v>
      </c>
      <c r="H615" s="47" t="s">
        <v>108</v>
      </c>
      <c r="I615" s="47" t="s">
        <v>139</v>
      </c>
      <c r="J615" s="47"/>
      <c r="K615" s="47">
        <f>COUNTIF($I$2:I615,I615)</f>
        <v>36</v>
      </c>
      <c r="L615" s="47" t="str">
        <f>ControleProdução[[#This Row],[Recebido Por]]&amp;ControleProdução[[#This Row],[Qtd]]</f>
        <v>JOÃO CARLOS36</v>
      </c>
    </row>
    <row r="616" spans="1:12" ht="20.100000000000001" customHeight="1" x14ac:dyDescent="0.25">
      <c r="A616" s="52">
        <v>45265</v>
      </c>
      <c r="B616" s="52" t="str">
        <f>UPPER(TEXT(ControleProdução[[#This Row],[Data]],"mmm"))</f>
        <v>DEZ</v>
      </c>
      <c r="C616" s="47">
        <f>YEAR(ControleProdução[[#This Row],[Data]])</f>
        <v>2023</v>
      </c>
      <c r="D616" s="52" t="s">
        <v>21</v>
      </c>
      <c r="E616" s="47" t="s">
        <v>79</v>
      </c>
      <c r="F616" s="47">
        <v>1</v>
      </c>
      <c r="G616" s="47" t="str">
        <f>_xlfn.XLOOKUP(E616,TbdeEPI[EPI],TbdeEPI[TIPO],"Produção",0)</f>
        <v>Produção</v>
      </c>
      <c r="H616" s="47" t="s">
        <v>108</v>
      </c>
      <c r="I616" s="47" t="s">
        <v>110</v>
      </c>
      <c r="J616" s="47"/>
      <c r="K616" s="47">
        <f>COUNTIF($I$2:I616,I616)</f>
        <v>174</v>
      </c>
      <c r="L616" s="47" t="str">
        <f>ControleProdução[[#This Row],[Recebido Por]]&amp;ControleProdução[[#This Row],[Qtd]]</f>
        <v>FELIPE174</v>
      </c>
    </row>
    <row r="617" spans="1:12" ht="20.100000000000001" customHeight="1" x14ac:dyDescent="0.25">
      <c r="A617" s="52">
        <v>45265</v>
      </c>
      <c r="B617" s="52" t="str">
        <f>UPPER(TEXT(ControleProdução[[#This Row],[Data]],"mmm"))</f>
        <v>DEZ</v>
      </c>
      <c r="C617" s="47">
        <f>YEAR(ControleProdução[[#This Row],[Data]])</f>
        <v>2023</v>
      </c>
      <c r="D617" s="52" t="s">
        <v>21</v>
      </c>
      <c r="E617" s="47" t="s">
        <v>352</v>
      </c>
      <c r="F617" s="47">
        <v>4</v>
      </c>
      <c r="G617" s="47" t="str">
        <f>_xlfn.XLOOKUP(E617,TbdeEPI[EPI],TbdeEPI[TIPO],"Produção",0)</f>
        <v>Produção</v>
      </c>
      <c r="H617" s="47" t="s">
        <v>108</v>
      </c>
      <c r="I617" s="47" t="s">
        <v>336</v>
      </c>
      <c r="J617" s="47"/>
      <c r="K617" s="47">
        <f>COUNTIF($I$2:I617,I617)</f>
        <v>2</v>
      </c>
      <c r="L617" s="47" t="str">
        <f>ControleProdução[[#This Row],[Recebido Por]]&amp;ControleProdução[[#This Row],[Qtd]]</f>
        <v>YVENS2</v>
      </c>
    </row>
    <row r="618" spans="1:12" ht="20.100000000000001" customHeight="1" x14ac:dyDescent="0.25">
      <c r="A618" s="52">
        <v>45265</v>
      </c>
      <c r="B618" s="52" t="str">
        <f>UPPER(TEXT(ControleProdução[[#This Row],[Data]],"mmm"))</f>
        <v>DEZ</v>
      </c>
      <c r="C618" s="47">
        <f>YEAR(ControleProdução[[#This Row],[Data]])</f>
        <v>2023</v>
      </c>
      <c r="D618" s="52" t="s">
        <v>21</v>
      </c>
      <c r="E618" s="47" t="s">
        <v>14</v>
      </c>
      <c r="F618" s="47">
        <v>2</v>
      </c>
      <c r="G618" s="47" t="str">
        <f>_xlfn.XLOOKUP(E618,TbdeEPI[EPI],TbdeEPI[TIPO],"Produção",0)</f>
        <v>Produção</v>
      </c>
      <c r="H618" s="47" t="s">
        <v>108</v>
      </c>
      <c r="I618" s="47" t="s">
        <v>110</v>
      </c>
      <c r="J618" s="47"/>
      <c r="K618" s="47">
        <f>COUNTIF($I$2:I618,I618)</f>
        <v>175</v>
      </c>
      <c r="L618" s="47" t="str">
        <f>ControleProdução[[#This Row],[Recebido Por]]&amp;ControleProdução[[#This Row],[Qtd]]</f>
        <v>FELIPE175</v>
      </c>
    </row>
    <row r="619" spans="1:12" ht="20.100000000000001" customHeight="1" x14ac:dyDescent="0.25">
      <c r="A619" s="52">
        <v>45266</v>
      </c>
      <c r="B619" s="52" t="str">
        <f>UPPER(TEXT(ControleProdução[[#This Row],[Data]],"mmm"))</f>
        <v>DEZ</v>
      </c>
      <c r="C619" s="47">
        <f>YEAR(ControleProdução[[#This Row],[Data]])</f>
        <v>2023</v>
      </c>
      <c r="D619" s="52" t="s">
        <v>21</v>
      </c>
      <c r="E619" s="47" t="s">
        <v>330</v>
      </c>
      <c r="F619" s="47">
        <v>1</v>
      </c>
      <c r="G619" s="47" t="str">
        <f>_xlfn.XLOOKUP(E619,TbdeEPI[EPI],TbdeEPI[TIPO],"Produção",0)</f>
        <v>EPI</v>
      </c>
      <c r="H619" s="47" t="s">
        <v>108</v>
      </c>
      <c r="I619" s="47" t="s">
        <v>139</v>
      </c>
      <c r="J619" s="47"/>
      <c r="K619" s="47">
        <f>COUNTIF($I$2:I619,I619)</f>
        <v>37</v>
      </c>
      <c r="L619" s="47" t="str">
        <f>ControleProdução[[#This Row],[Recebido Por]]&amp;ControleProdução[[#This Row],[Qtd]]</f>
        <v>JOÃO CARLOS37</v>
      </c>
    </row>
    <row r="620" spans="1:12" ht="20.100000000000001" customHeight="1" x14ac:dyDescent="0.25">
      <c r="A620" s="52">
        <v>45266</v>
      </c>
      <c r="B620" s="52" t="str">
        <f>UPPER(TEXT(ControleProdução[[#This Row],[Data]],"mmm"))</f>
        <v>DEZ</v>
      </c>
      <c r="C620" s="47">
        <f>YEAR(ControleProdução[[#This Row],[Data]])</f>
        <v>2023</v>
      </c>
      <c r="D620" s="52" t="s">
        <v>21</v>
      </c>
      <c r="E620" s="47" t="s">
        <v>48</v>
      </c>
      <c r="F620" s="47">
        <v>6</v>
      </c>
      <c r="G620" s="47" t="str">
        <f>_xlfn.XLOOKUP(E620,TbdeEPI[EPI],TbdeEPI[TIPO],"Produção",0)</f>
        <v>Produção</v>
      </c>
      <c r="H620" s="47" t="s">
        <v>108</v>
      </c>
      <c r="I620" s="47" t="s">
        <v>107</v>
      </c>
      <c r="J620" s="47"/>
      <c r="K620" s="47">
        <f>COUNTIF($I$2:I620,I620)</f>
        <v>38</v>
      </c>
      <c r="L620" s="47" t="str">
        <f>ControleProdução[[#This Row],[Recebido Por]]&amp;ControleProdução[[#This Row],[Qtd]]</f>
        <v>ALAN38</v>
      </c>
    </row>
    <row r="621" spans="1:12" ht="20.100000000000001" customHeight="1" x14ac:dyDescent="0.25">
      <c r="A621" s="52">
        <v>45266</v>
      </c>
      <c r="B621" s="52" t="str">
        <f>UPPER(TEXT(ControleProdução[[#This Row],[Data]],"mmm"))</f>
        <v>DEZ</v>
      </c>
      <c r="C621" s="47">
        <f>YEAR(ControleProdução[[#This Row],[Data]])</f>
        <v>2023</v>
      </c>
      <c r="D621" s="52" t="s">
        <v>21</v>
      </c>
      <c r="E621" s="47" t="s">
        <v>319</v>
      </c>
      <c r="F621" s="47">
        <v>1</v>
      </c>
      <c r="G621" s="47" t="str">
        <f>_xlfn.XLOOKUP(E621,TbdeEPI[EPI],TbdeEPI[TIPO],"Produção",0)</f>
        <v>EPI</v>
      </c>
      <c r="H621" s="47" t="s">
        <v>108</v>
      </c>
      <c r="I621" s="47" t="s">
        <v>337</v>
      </c>
      <c r="J621" s="47"/>
      <c r="K621" s="47">
        <f>COUNTIF($I$2:I621,I621)</f>
        <v>1</v>
      </c>
      <c r="L621" s="47" t="str">
        <f>ControleProdução[[#This Row],[Recebido Por]]&amp;ControleProdução[[#This Row],[Qtd]]</f>
        <v>ALDENILSON1</v>
      </c>
    </row>
    <row r="622" spans="1:12" ht="20.100000000000001" customHeight="1" x14ac:dyDescent="0.25">
      <c r="A622" s="52">
        <v>45266</v>
      </c>
      <c r="B622" s="52" t="str">
        <f>UPPER(TEXT(ControleProdução[[#This Row],[Data]],"mmm"))</f>
        <v>DEZ</v>
      </c>
      <c r="C622" s="47">
        <f>YEAR(ControleProdução[[#This Row],[Data]])</f>
        <v>2023</v>
      </c>
      <c r="D622" s="52" t="s">
        <v>21</v>
      </c>
      <c r="E622" s="47" t="s">
        <v>9</v>
      </c>
      <c r="F622" s="47">
        <v>3</v>
      </c>
      <c r="G622" s="47" t="str">
        <f>_xlfn.XLOOKUP(E622,TbdeEPI[EPI],TbdeEPI[TIPO],"Produção",0)</f>
        <v>EPI</v>
      </c>
      <c r="H622" s="47" t="s">
        <v>108</v>
      </c>
      <c r="I622" s="47" t="s">
        <v>270</v>
      </c>
      <c r="J622" s="47"/>
      <c r="K622" s="47">
        <f>COUNTIF($I$2:I622,I622)</f>
        <v>5</v>
      </c>
      <c r="L622" s="47" t="str">
        <f>ControleProdução[[#This Row],[Recebido Por]]&amp;ControleProdução[[#This Row],[Qtd]]</f>
        <v>ALEX5</v>
      </c>
    </row>
    <row r="623" spans="1:12" ht="20.100000000000001" customHeight="1" x14ac:dyDescent="0.25">
      <c r="A623" s="52">
        <v>45266</v>
      </c>
      <c r="B623" s="52" t="str">
        <f>UPPER(TEXT(ControleProdução[[#This Row],[Data]],"mmm"))</f>
        <v>DEZ</v>
      </c>
      <c r="C623" s="47">
        <f>YEAR(ControleProdução[[#This Row],[Data]])</f>
        <v>2023</v>
      </c>
      <c r="D623" s="52" t="s">
        <v>21</v>
      </c>
      <c r="E623" s="47" t="s">
        <v>9</v>
      </c>
      <c r="F623" s="47">
        <v>1</v>
      </c>
      <c r="G623" s="47" t="str">
        <f>_xlfn.XLOOKUP(E623,TbdeEPI[EPI],TbdeEPI[TIPO],"Produção",0)</f>
        <v>EPI</v>
      </c>
      <c r="H623" s="47" t="s">
        <v>108</v>
      </c>
      <c r="I623" s="47" t="s">
        <v>149</v>
      </c>
      <c r="J623" s="47"/>
      <c r="K623" s="47">
        <f>COUNTIF($I$2:I623,I623)</f>
        <v>16</v>
      </c>
      <c r="L623" s="47" t="str">
        <f>ControleProdução[[#This Row],[Recebido Por]]&amp;ControleProdução[[#This Row],[Qtd]]</f>
        <v>RAFAEL16</v>
      </c>
    </row>
    <row r="624" spans="1:12" ht="20.100000000000001" customHeight="1" x14ac:dyDescent="0.25">
      <c r="A624" s="52">
        <v>45266</v>
      </c>
      <c r="B624" s="52" t="str">
        <f>UPPER(TEXT(ControleProdução[[#This Row],[Data]],"mmm"))</f>
        <v>DEZ</v>
      </c>
      <c r="C624" s="47">
        <f>YEAR(ControleProdução[[#This Row],[Data]])</f>
        <v>2023</v>
      </c>
      <c r="D624" s="52" t="s">
        <v>21</v>
      </c>
      <c r="E624" s="47" t="s">
        <v>0</v>
      </c>
      <c r="F624" s="47">
        <v>1</v>
      </c>
      <c r="G624" s="47" t="str">
        <f>_xlfn.XLOOKUP(E624,TbdeEPI[EPI],TbdeEPI[TIPO],"Produção",0)</f>
        <v>Produção</v>
      </c>
      <c r="H624" s="47" t="s">
        <v>108</v>
      </c>
      <c r="I624" s="47" t="s">
        <v>110</v>
      </c>
      <c r="J624" s="47"/>
      <c r="K624" s="47">
        <f>COUNTIF($I$2:I624,I624)</f>
        <v>176</v>
      </c>
      <c r="L624" s="47" t="str">
        <f>ControleProdução[[#This Row],[Recebido Por]]&amp;ControleProdução[[#This Row],[Qtd]]</f>
        <v>FELIPE176</v>
      </c>
    </row>
    <row r="625" spans="1:12" ht="20.100000000000001" customHeight="1" x14ac:dyDescent="0.25">
      <c r="A625" s="52">
        <v>45266</v>
      </c>
      <c r="B625" s="52" t="str">
        <f>UPPER(TEXT(ControleProdução[[#This Row],[Data]],"mmm"))</f>
        <v>DEZ</v>
      </c>
      <c r="C625" s="47">
        <f>YEAR(ControleProdução[[#This Row],[Data]])</f>
        <v>2023</v>
      </c>
      <c r="D625" s="52" t="s">
        <v>21</v>
      </c>
      <c r="E625" s="47" t="s">
        <v>74</v>
      </c>
      <c r="F625" s="47">
        <v>10</v>
      </c>
      <c r="G625" s="47" t="str">
        <f>_xlfn.XLOOKUP(E625,TbdeEPI[EPI],TbdeEPI[TIPO],"Produção",0)</f>
        <v>Produção</v>
      </c>
      <c r="H625" s="47" t="s">
        <v>108</v>
      </c>
      <c r="I625" s="47" t="s">
        <v>110</v>
      </c>
      <c r="J625" s="47"/>
      <c r="K625" s="47">
        <f>COUNTIF($I$2:I625,I625)</f>
        <v>177</v>
      </c>
      <c r="L625" s="47" t="str">
        <f>ControleProdução[[#This Row],[Recebido Por]]&amp;ControleProdução[[#This Row],[Qtd]]</f>
        <v>FELIPE177</v>
      </c>
    </row>
    <row r="626" spans="1:12" ht="20.100000000000001" customHeight="1" x14ac:dyDescent="0.25">
      <c r="A626" s="52">
        <v>45266</v>
      </c>
      <c r="B626" s="52" t="str">
        <f>UPPER(TEXT(ControleProdução[[#This Row],[Data]],"mmm"))</f>
        <v>DEZ</v>
      </c>
      <c r="C626" s="47">
        <f>YEAR(ControleProdução[[#This Row],[Data]])</f>
        <v>2023</v>
      </c>
      <c r="D626" s="52" t="s">
        <v>21</v>
      </c>
      <c r="E626" s="47" t="s">
        <v>75</v>
      </c>
      <c r="F626" s="47">
        <v>4</v>
      </c>
      <c r="G626" s="47" t="str">
        <f>_xlfn.XLOOKUP(E626,TbdeEPI[EPI],TbdeEPI[TIPO],"Produção",0)</f>
        <v>Produção</v>
      </c>
      <c r="H626" s="47" t="s">
        <v>108</v>
      </c>
      <c r="I626" s="47" t="s">
        <v>110</v>
      </c>
      <c r="J626" s="47"/>
      <c r="K626" s="47">
        <f>COUNTIF($I$2:I626,I626)</f>
        <v>178</v>
      </c>
      <c r="L626" s="47" t="str">
        <f>ControleProdução[[#This Row],[Recebido Por]]&amp;ControleProdução[[#This Row],[Qtd]]</f>
        <v>FELIPE178</v>
      </c>
    </row>
    <row r="627" spans="1:12" ht="20.100000000000001" customHeight="1" x14ac:dyDescent="0.25">
      <c r="A627" s="52">
        <v>45266</v>
      </c>
      <c r="B627" s="52" t="str">
        <f>UPPER(TEXT(ControleProdução[[#This Row],[Data]],"mmm"))</f>
        <v>DEZ</v>
      </c>
      <c r="C627" s="47">
        <f>YEAR(ControleProdução[[#This Row],[Data]])</f>
        <v>2023</v>
      </c>
      <c r="D627" s="52" t="s">
        <v>21</v>
      </c>
      <c r="E627" s="47" t="s">
        <v>85</v>
      </c>
      <c r="F627" s="47">
        <v>1</v>
      </c>
      <c r="G627" s="47" t="str">
        <f>_xlfn.XLOOKUP(E627,TbdeEPI[EPI],TbdeEPI[TIPO],"Produção",0)</f>
        <v>Produção</v>
      </c>
      <c r="H627" s="47" t="s">
        <v>108</v>
      </c>
      <c r="I627" s="47" t="s">
        <v>110</v>
      </c>
      <c r="J627" s="47"/>
      <c r="K627" s="47">
        <f>COUNTIF($I$2:I627,I627)</f>
        <v>179</v>
      </c>
      <c r="L627" s="47" t="str">
        <f>ControleProdução[[#This Row],[Recebido Por]]&amp;ControleProdução[[#This Row],[Qtd]]</f>
        <v>FELIPE179</v>
      </c>
    </row>
    <row r="628" spans="1:12" ht="20.100000000000001" customHeight="1" x14ac:dyDescent="0.25">
      <c r="A628" s="52">
        <v>45266</v>
      </c>
      <c r="B628" s="52" t="str">
        <f>UPPER(TEXT(ControleProdução[[#This Row],[Data]],"mmm"))</f>
        <v>DEZ</v>
      </c>
      <c r="C628" s="47">
        <f>YEAR(ControleProdução[[#This Row],[Data]])</f>
        <v>2023</v>
      </c>
      <c r="D628" s="52" t="s">
        <v>21</v>
      </c>
      <c r="E628" s="47" t="s">
        <v>12</v>
      </c>
      <c r="F628" s="47">
        <v>1</v>
      </c>
      <c r="G628" s="47" t="str">
        <f>_xlfn.XLOOKUP(E628,TbdeEPI[EPI],TbdeEPI[TIPO],"Produção",0)</f>
        <v>Produção</v>
      </c>
      <c r="H628" s="47" t="s">
        <v>108</v>
      </c>
      <c r="I628" s="47" t="s">
        <v>110</v>
      </c>
      <c r="J628" s="47"/>
      <c r="K628" s="47">
        <f>COUNTIF($I$2:I628,I628)</f>
        <v>180</v>
      </c>
      <c r="L628" s="47" t="str">
        <f>ControleProdução[[#This Row],[Recebido Por]]&amp;ControleProdução[[#This Row],[Qtd]]</f>
        <v>FELIPE180</v>
      </c>
    </row>
    <row r="629" spans="1:12" ht="20.100000000000001" customHeight="1" x14ac:dyDescent="0.25">
      <c r="A629" s="52">
        <v>45266</v>
      </c>
      <c r="B629" s="52" t="str">
        <f>UPPER(TEXT(ControleProdução[[#This Row],[Data]],"mmm"))</f>
        <v>DEZ</v>
      </c>
      <c r="C629" s="47">
        <f>YEAR(ControleProdução[[#This Row],[Data]])</f>
        <v>2023</v>
      </c>
      <c r="D629" s="52" t="s">
        <v>21</v>
      </c>
      <c r="E629" s="47" t="s">
        <v>79</v>
      </c>
      <c r="F629" s="47">
        <v>1</v>
      </c>
      <c r="G629" s="47" t="str">
        <f>_xlfn.XLOOKUP(E629,TbdeEPI[EPI],TbdeEPI[TIPO],"Produção",0)</f>
        <v>Produção</v>
      </c>
      <c r="H629" s="47" t="s">
        <v>108</v>
      </c>
      <c r="I629" s="47" t="s">
        <v>110</v>
      </c>
      <c r="J629" s="47"/>
      <c r="K629" s="47">
        <f>COUNTIF($I$2:I629,I629)</f>
        <v>181</v>
      </c>
      <c r="L629" s="47" t="str">
        <f>ControleProdução[[#This Row],[Recebido Por]]&amp;ControleProdução[[#This Row],[Qtd]]</f>
        <v>FELIPE181</v>
      </c>
    </row>
    <row r="630" spans="1:12" ht="20.100000000000001" customHeight="1" x14ac:dyDescent="0.25">
      <c r="A630" s="52">
        <v>45266</v>
      </c>
      <c r="B630" s="52" t="str">
        <f>UPPER(TEXT(ControleProdução[[#This Row],[Data]],"mmm"))</f>
        <v>DEZ</v>
      </c>
      <c r="C630" s="47">
        <f>YEAR(ControleProdução[[#This Row],[Data]])</f>
        <v>2023</v>
      </c>
      <c r="D630" s="52" t="s">
        <v>21</v>
      </c>
      <c r="E630" s="47" t="s">
        <v>2</v>
      </c>
      <c r="F630" s="47">
        <v>1</v>
      </c>
      <c r="G630" s="47" t="str">
        <f>_xlfn.XLOOKUP(E630,TbdeEPI[EPI],TbdeEPI[TIPO],"Produção",0)</f>
        <v>Produção</v>
      </c>
      <c r="H630" s="47" t="s">
        <v>108</v>
      </c>
      <c r="I630" s="47" t="s">
        <v>110</v>
      </c>
      <c r="J630" s="47"/>
      <c r="K630" s="47">
        <f>COUNTIF($I$2:I630,I630)</f>
        <v>182</v>
      </c>
      <c r="L630" s="47" t="str">
        <f>ControleProdução[[#This Row],[Recebido Por]]&amp;ControleProdução[[#This Row],[Qtd]]</f>
        <v>FELIPE182</v>
      </c>
    </row>
    <row r="631" spans="1:12" ht="20.100000000000001" customHeight="1" x14ac:dyDescent="0.25">
      <c r="A631" s="52">
        <v>45266</v>
      </c>
      <c r="B631" s="52" t="str">
        <f>UPPER(TEXT(ControleProdução[[#This Row],[Data]],"mmm"))</f>
        <v>DEZ</v>
      </c>
      <c r="C631" s="47">
        <f>YEAR(ControleProdução[[#This Row],[Data]])</f>
        <v>2023</v>
      </c>
      <c r="D631" s="52" t="s">
        <v>21</v>
      </c>
      <c r="E631" s="47" t="s">
        <v>78</v>
      </c>
      <c r="F631" s="47">
        <v>2</v>
      </c>
      <c r="G631" s="47" t="str">
        <f>_xlfn.XLOOKUP(E631,TbdeEPI[EPI],TbdeEPI[TIPO],"Produção",0)</f>
        <v>Produção</v>
      </c>
      <c r="H631" s="47" t="s">
        <v>108</v>
      </c>
      <c r="I631" s="47" t="s">
        <v>110</v>
      </c>
      <c r="J631" s="47"/>
      <c r="K631" s="47">
        <f>COUNTIF($I$2:I631,I631)</f>
        <v>183</v>
      </c>
      <c r="L631" s="47" t="str">
        <f>ControleProdução[[#This Row],[Recebido Por]]&amp;ControleProdução[[#This Row],[Qtd]]</f>
        <v>FELIPE183</v>
      </c>
    </row>
    <row r="632" spans="1:12" ht="20.100000000000001" customHeight="1" x14ac:dyDescent="0.25">
      <c r="A632" s="52">
        <v>45266</v>
      </c>
      <c r="B632" s="52" t="str">
        <f>UPPER(TEXT(ControleProdução[[#This Row],[Data]],"mmm"))</f>
        <v>DEZ</v>
      </c>
      <c r="C632" s="47">
        <f>YEAR(ControleProdução[[#This Row],[Data]])</f>
        <v>2023</v>
      </c>
      <c r="D632" s="52" t="s">
        <v>21</v>
      </c>
      <c r="E632" s="47" t="s">
        <v>319</v>
      </c>
      <c r="F632" s="47">
        <v>1</v>
      </c>
      <c r="G632" s="47" t="str">
        <f>_xlfn.XLOOKUP(E632,TbdeEPI[EPI],TbdeEPI[TIPO],"Produção",0)</f>
        <v>EPI</v>
      </c>
      <c r="H632" s="47" t="s">
        <v>108</v>
      </c>
      <c r="I632" s="47" t="s">
        <v>140</v>
      </c>
      <c r="J632" s="47"/>
      <c r="K632" s="47">
        <f>COUNTIF($I$2:I632,I632)</f>
        <v>24</v>
      </c>
      <c r="L632" s="47" t="str">
        <f>ControleProdução[[#This Row],[Recebido Por]]&amp;ControleProdução[[#This Row],[Qtd]]</f>
        <v>ARTHUR24</v>
      </c>
    </row>
    <row r="633" spans="1:12" ht="20.100000000000001" customHeight="1" x14ac:dyDescent="0.25">
      <c r="A633" s="52">
        <v>45266</v>
      </c>
      <c r="B633" s="52" t="str">
        <f>UPPER(TEXT(ControleProdução[[#This Row],[Data]],"mmm"))</f>
        <v>DEZ</v>
      </c>
      <c r="C633" s="47">
        <f>YEAR(ControleProdução[[#This Row],[Data]])</f>
        <v>2023</v>
      </c>
      <c r="D633" s="52" t="s">
        <v>21</v>
      </c>
      <c r="E633" s="47" t="s">
        <v>75</v>
      </c>
      <c r="F633" s="47">
        <v>8</v>
      </c>
      <c r="G633" s="47" t="str">
        <f>_xlfn.XLOOKUP(E633,TbdeEPI[EPI],TbdeEPI[TIPO],"Produção",0)</f>
        <v>Produção</v>
      </c>
      <c r="H633" s="47" t="s">
        <v>108</v>
      </c>
      <c r="I633" s="47" t="s">
        <v>173</v>
      </c>
      <c r="J633" s="47"/>
      <c r="K633" s="47">
        <f>COUNTIF($I$2:I633,I633)</f>
        <v>11</v>
      </c>
      <c r="L633" s="47" t="str">
        <f>ControleProdução[[#This Row],[Recebido Por]]&amp;ControleProdução[[#This Row],[Qtd]]</f>
        <v>JACKSON11</v>
      </c>
    </row>
    <row r="634" spans="1:12" ht="20.100000000000001" customHeight="1" x14ac:dyDescent="0.25">
      <c r="A634" s="52">
        <v>45266</v>
      </c>
      <c r="B634" s="52" t="str">
        <f>UPPER(TEXT(ControleProdução[[#This Row],[Data]],"mmm"))</f>
        <v>DEZ</v>
      </c>
      <c r="C634" s="47">
        <f>YEAR(ControleProdução[[#This Row],[Data]])</f>
        <v>2023</v>
      </c>
      <c r="D634" s="52" t="s">
        <v>20</v>
      </c>
      <c r="E634" s="47" t="s">
        <v>89</v>
      </c>
      <c r="F634" s="47">
        <v>7</v>
      </c>
      <c r="G634" s="47" t="str">
        <f>_xlfn.XLOOKUP(E634,TbdeEPI[EPI],TbdeEPI[TIPO],"Produção",0)</f>
        <v>Produção</v>
      </c>
      <c r="H634" s="47" t="s">
        <v>338</v>
      </c>
      <c r="I634" s="47" t="s">
        <v>108</v>
      </c>
      <c r="J634" s="47"/>
      <c r="K634" s="47">
        <f>COUNTIF($I$2:I634,I634)</f>
        <v>67</v>
      </c>
      <c r="L634" s="47" t="str">
        <f>ControleProdução[[#This Row],[Recebido Por]]&amp;ControleProdução[[#This Row],[Qtd]]</f>
        <v>RHUAN67</v>
      </c>
    </row>
    <row r="635" spans="1:12" ht="20.100000000000001" customHeight="1" x14ac:dyDescent="0.25">
      <c r="A635" s="52">
        <v>45266</v>
      </c>
      <c r="B635" s="52" t="str">
        <f>UPPER(TEXT(ControleProdução[[#This Row],[Data]],"mmm"))</f>
        <v>DEZ</v>
      </c>
      <c r="C635" s="47">
        <f>YEAR(ControleProdução[[#This Row],[Data]])</f>
        <v>2023</v>
      </c>
      <c r="D635" s="52" t="s">
        <v>21</v>
      </c>
      <c r="E635" s="47" t="s">
        <v>75</v>
      </c>
      <c r="F635" s="47">
        <v>4</v>
      </c>
      <c r="G635" s="47" t="str">
        <f>_xlfn.XLOOKUP(E635,TbdeEPI[EPI],TbdeEPI[TIPO],"Produção",0)</f>
        <v>Produção</v>
      </c>
      <c r="H635" s="47" t="s">
        <v>108</v>
      </c>
      <c r="I635" s="47" t="s">
        <v>171</v>
      </c>
      <c r="J635" s="47"/>
      <c r="K635" s="47">
        <f>COUNTIF($I$2:I635,I635)</f>
        <v>10</v>
      </c>
      <c r="L635" s="47" t="str">
        <f>ControleProdução[[#This Row],[Recebido Por]]&amp;ControleProdução[[#This Row],[Qtd]]</f>
        <v>KEVIN10</v>
      </c>
    </row>
    <row r="636" spans="1:12" ht="20.100000000000001" customHeight="1" x14ac:dyDescent="0.25">
      <c r="A636" s="52">
        <v>45266</v>
      </c>
      <c r="B636" s="52" t="str">
        <f>UPPER(TEXT(ControleProdução[[#This Row],[Data]],"mmm"))</f>
        <v>DEZ</v>
      </c>
      <c r="C636" s="47">
        <f>YEAR(ControleProdução[[#This Row],[Data]])</f>
        <v>2023</v>
      </c>
      <c r="D636" s="52" t="s">
        <v>21</v>
      </c>
      <c r="E636" s="47" t="s">
        <v>95</v>
      </c>
      <c r="F636" s="47">
        <v>6</v>
      </c>
      <c r="G636" s="47" t="str">
        <f>_xlfn.XLOOKUP(E636,TbdeEPI[EPI],TbdeEPI[TIPO],"Produção",0)</f>
        <v>Produção</v>
      </c>
      <c r="H636" s="47" t="s">
        <v>108</v>
      </c>
      <c r="I636" s="47" t="s">
        <v>173</v>
      </c>
      <c r="J636" s="47"/>
      <c r="K636" s="47">
        <f>COUNTIF($I$2:I636,I636)</f>
        <v>12</v>
      </c>
      <c r="L636" s="47" t="str">
        <f>ControleProdução[[#This Row],[Recebido Por]]&amp;ControleProdução[[#This Row],[Qtd]]</f>
        <v>JACKSON12</v>
      </c>
    </row>
    <row r="637" spans="1:12" ht="20.100000000000001" customHeight="1" x14ac:dyDescent="0.25">
      <c r="A637" s="52">
        <v>45266</v>
      </c>
      <c r="B637" s="52" t="str">
        <f>UPPER(TEXT(ControleProdução[[#This Row],[Data]],"mmm"))</f>
        <v>DEZ</v>
      </c>
      <c r="C637" s="47">
        <f>YEAR(ControleProdução[[#This Row],[Data]])</f>
        <v>2023</v>
      </c>
      <c r="D637" s="52" t="s">
        <v>21</v>
      </c>
      <c r="E637" s="47" t="s">
        <v>174</v>
      </c>
      <c r="F637" s="47">
        <v>50</v>
      </c>
      <c r="G637" s="47" t="str">
        <f>_xlfn.XLOOKUP(E637,TbdeEPI[EPI],TbdeEPI[TIPO],"Produção",0)</f>
        <v>Produção</v>
      </c>
      <c r="H637" s="47" t="s">
        <v>108</v>
      </c>
      <c r="I637" s="47" t="s">
        <v>300</v>
      </c>
      <c r="J637" s="47"/>
      <c r="K637" s="47">
        <f>COUNTIF($I$2:I637,I637)</f>
        <v>8</v>
      </c>
      <c r="L637" s="47" t="str">
        <f>ControleProdução[[#This Row],[Recebido Por]]&amp;ControleProdução[[#This Row],[Qtd]]</f>
        <v>JOSE ORLANDO8</v>
      </c>
    </row>
    <row r="638" spans="1:12" ht="20.100000000000001" customHeight="1" x14ac:dyDescent="0.25">
      <c r="A638" s="52">
        <v>45266</v>
      </c>
      <c r="B638" s="52" t="str">
        <f>UPPER(TEXT(ControleProdução[[#This Row],[Data]],"mmm"))</f>
        <v>DEZ</v>
      </c>
      <c r="C638" s="47">
        <f>YEAR(ControleProdução[[#This Row],[Data]])</f>
        <v>2023</v>
      </c>
      <c r="D638" s="52" t="s">
        <v>21</v>
      </c>
      <c r="E638" s="47" t="s">
        <v>27</v>
      </c>
      <c r="F638" s="47">
        <v>2</v>
      </c>
      <c r="G638" s="47" t="str">
        <f>_xlfn.XLOOKUP(E638,TbdeEPI[EPI],TbdeEPI[TIPO],"Produção",0)</f>
        <v>Produção</v>
      </c>
      <c r="H638" s="47" t="s">
        <v>108</v>
      </c>
      <c r="I638" s="47" t="s">
        <v>170</v>
      </c>
      <c r="J638" s="47"/>
      <c r="K638" s="47">
        <f>COUNTIF($I$2:I638,I638)</f>
        <v>20</v>
      </c>
      <c r="L638" s="47" t="str">
        <f>ControleProdução[[#This Row],[Recebido Por]]&amp;ControleProdução[[#This Row],[Qtd]]</f>
        <v>ALEXANDRE20</v>
      </c>
    </row>
    <row r="639" spans="1:12" ht="20.100000000000001" customHeight="1" x14ac:dyDescent="0.25">
      <c r="A639" s="52">
        <v>45267</v>
      </c>
      <c r="B639" s="52" t="str">
        <f>UPPER(TEXT(ControleProdução[[#This Row],[Data]],"mmm"))</f>
        <v>DEZ</v>
      </c>
      <c r="C639" s="47">
        <f>YEAR(ControleProdução[[#This Row],[Data]])</f>
        <v>2023</v>
      </c>
      <c r="D639" s="52" t="s">
        <v>21</v>
      </c>
      <c r="E639" s="47" t="s">
        <v>169</v>
      </c>
      <c r="F639" s="47">
        <v>4</v>
      </c>
      <c r="G639" s="47" t="str">
        <f>_xlfn.XLOOKUP(E639,TbdeEPI[EPI],TbdeEPI[TIPO],"Produção",0)</f>
        <v>Produção</v>
      </c>
      <c r="H639" s="47" t="s">
        <v>108</v>
      </c>
      <c r="I639" s="47" t="s">
        <v>321</v>
      </c>
      <c r="J639" s="47"/>
      <c r="K639" s="47">
        <f>COUNTIF($I$2:I639,I639)</f>
        <v>9</v>
      </c>
      <c r="L639" s="47" t="str">
        <f>ControleProdução[[#This Row],[Recebido Por]]&amp;ControleProdução[[#This Row],[Qtd]]</f>
        <v>FLAVIO9</v>
      </c>
    </row>
    <row r="640" spans="1:12" ht="20.100000000000001" customHeight="1" x14ac:dyDescent="0.25">
      <c r="A640" s="52">
        <v>45267</v>
      </c>
      <c r="B640" s="52" t="str">
        <f>UPPER(TEXT(ControleProdução[[#This Row],[Data]],"mmm"))</f>
        <v>DEZ</v>
      </c>
      <c r="C640" s="47">
        <f>YEAR(ControleProdução[[#This Row],[Data]])</f>
        <v>2023</v>
      </c>
      <c r="D640" s="52" t="s">
        <v>21</v>
      </c>
      <c r="E640" s="47" t="s">
        <v>27</v>
      </c>
      <c r="F640" s="47">
        <v>2</v>
      </c>
      <c r="G640" s="47" t="str">
        <f>_xlfn.XLOOKUP(E640,TbdeEPI[EPI],TbdeEPI[TIPO],"Produção",0)</f>
        <v>Produção</v>
      </c>
      <c r="H640" s="47" t="s">
        <v>108</v>
      </c>
      <c r="I640" s="47" t="s">
        <v>139</v>
      </c>
      <c r="J640" s="47"/>
      <c r="K640" s="47">
        <f>COUNTIF($I$2:I640,I640)</f>
        <v>38</v>
      </c>
      <c r="L640" s="47" t="str">
        <f>ControleProdução[[#This Row],[Recebido Por]]&amp;ControleProdução[[#This Row],[Qtd]]</f>
        <v>JOÃO CARLOS38</v>
      </c>
    </row>
    <row r="641" spans="1:12" ht="20.100000000000001" customHeight="1" x14ac:dyDescent="0.25">
      <c r="A641" s="52">
        <v>45267</v>
      </c>
      <c r="B641" s="52" t="str">
        <f>UPPER(TEXT(ControleProdução[[#This Row],[Data]],"mmm"))</f>
        <v>DEZ</v>
      </c>
      <c r="C641" s="47">
        <f>YEAR(ControleProdução[[#This Row],[Data]])</f>
        <v>2023</v>
      </c>
      <c r="D641" s="52" t="s">
        <v>21</v>
      </c>
      <c r="E641" s="47" t="s">
        <v>330</v>
      </c>
      <c r="F641" s="47">
        <v>1</v>
      </c>
      <c r="G641" s="47" t="str">
        <f>_xlfn.XLOOKUP(E641,TbdeEPI[EPI],TbdeEPI[TIPO],"Produção",0)</f>
        <v>EPI</v>
      </c>
      <c r="H641" s="47" t="s">
        <v>108</v>
      </c>
      <c r="I641" s="47" t="s">
        <v>273</v>
      </c>
      <c r="J641" s="47"/>
      <c r="K641" s="47">
        <f>COUNTIF($I$2:I641,I641)</f>
        <v>3</v>
      </c>
      <c r="L641" s="47" t="str">
        <f>ControleProdução[[#This Row],[Recebido Por]]&amp;ControleProdução[[#This Row],[Qtd]]</f>
        <v>LEONARDO3</v>
      </c>
    </row>
    <row r="642" spans="1:12" ht="20.100000000000001" customHeight="1" x14ac:dyDescent="0.25">
      <c r="A642" s="52">
        <v>45267</v>
      </c>
      <c r="B642" s="52" t="str">
        <f>UPPER(TEXT(ControleProdução[[#This Row],[Data]],"mmm"))</f>
        <v>DEZ</v>
      </c>
      <c r="C642" s="47">
        <f>YEAR(ControleProdução[[#This Row],[Data]])</f>
        <v>2023</v>
      </c>
      <c r="D642" s="52" t="s">
        <v>21</v>
      </c>
      <c r="E642" s="47" t="s">
        <v>169</v>
      </c>
      <c r="F642" s="47">
        <v>4</v>
      </c>
      <c r="G642" s="47" t="str">
        <f>_xlfn.XLOOKUP(E642,TbdeEPI[EPI],TbdeEPI[TIPO],"Produção",0)</f>
        <v>Produção</v>
      </c>
      <c r="H642" s="47" t="s">
        <v>108</v>
      </c>
      <c r="I642" s="47" t="s">
        <v>134</v>
      </c>
      <c r="J642" s="47"/>
      <c r="K642" s="47">
        <f>COUNTIF($I$2:I642,I642)</f>
        <v>30</v>
      </c>
      <c r="L642" s="47" t="str">
        <f>ControleProdução[[#This Row],[Recebido Por]]&amp;ControleProdução[[#This Row],[Qtd]]</f>
        <v>MANUA30</v>
      </c>
    </row>
    <row r="643" spans="1:12" ht="20.100000000000001" customHeight="1" x14ac:dyDescent="0.25">
      <c r="A643" s="52">
        <v>45267</v>
      </c>
      <c r="B643" s="52" t="str">
        <f>UPPER(TEXT(ControleProdução[[#This Row],[Data]],"mmm"))</f>
        <v>DEZ</v>
      </c>
      <c r="C643" s="47">
        <f>YEAR(ControleProdução[[#This Row],[Data]])</f>
        <v>2023</v>
      </c>
      <c r="D643" s="52" t="s">
        <v>21</v>
      </c>
      <c r="E643" s="47" t="s">
        <v>330</v>
      </c>
      <c r="F643" s="47">
        <v>1</v>
      </c>
      <c r="G643" s="47" t="str">
        <f>_xlfn.XLOOKUP(E643,TbdeEPI[EPI],TbdeEPI[TIPO],"Produção",0)</f>
        <v>EPI</v>
      </c>
      <c r="H643" s="47" t="s">
        <v>108</v>
      </c>
      <c r="I643" s="47" t="s">
        <v>336</v>
      </c>
      <c r="J643" s="47"/>
      <c r="K643" s="47">
        <f>COUNTIF($I$2:I643,I643)</f>
        <v>3</v>
      </c>
      <c r="L643" s="47" t="str">
        <f>ControleProdução[[#This Row],[Recebido Por]]&amp;ControleProdução[[#This Row],[Qtd]]</f>
        <v>YVENS3</v>
      </c>
    </row>
    <row r="644" spans="1:12" ht="20.100000000000001" customHeight="1" x14ac:dyDescent="0.25">
      <c r="A644" s="52">
        <v>45267</v>
      </c>
      <c r="B644" s="52" t="str">
        <f>UPPER(TEXT(ControleProdução[[#This Row],[Data]],"mmm"))</f>
        <v>DEZ</v>
      </c>
      <c r="C644" s="47">
        <f>YEAR(ControleProdução[[#This Row],[Data]])</f>
        <v>2023</v>
      </c>
      <c r="D644" s="52" t="s">
        <v>21</v>
      </c>
      <c r="E644" s="47" t="s">
        <v>169</v>
      </c>
      <c r="F644" s="47">
        <v>3</v>
      </c>
      <c r="G644" s="47" t="str">
        <f>_xlfn.XLOOKUP(E644,TbdeEPI[EPI],TbdeEPI[TIPO],"Produção",0)</f>
        <v>Produção</v>
      </c>
      <c r="H644" s="47" t="s">
        <v>108</v>
      </c>
      <c r="I644" s="47" t="s">
        <v>336</v>
      </c>
      <c r="J644" s="47"/>
      <c r="K644" s="47">
        <f>COUNTIF($I$2:I644,I644)</f>
        <v>4</v>
      </c>
      <c r="L644" s="47" t="str">
        <f>ControleProdução[[#This Row],[Recebido Por]]&amp;ControleProdução[[#This Row],[Qtd]]</f>
        <v>YVENS4</v>
      </c>
    </row>
    <row r="645" spans="1:12" ht="20.100000000000001" customHeight="1" x14ac:dyDescent="0.25">
      <c r="A645" s="52">
        <v>45267</v>
      </c>
      <c r="B645" s="52" t="str">
        <f>UPPER(TEXT(ControleProdução[[#This Row],[Data]],"mmm"))</f>
        <v>DEZ</v>
      </c>
      <c r="C645" s="47">
        <f>YEAR(ControleProdução[[#This Row],[Data]])</f>
        <v>2023</v>
      </c>
      <c r="D645" s="52" t="s">
        <v>21</v>
      </c>
      <c r="E645" s="47" t="s">
        <v>74</v>
      </c>
      <c r="F645" s="47">
        <v>10</v>
      </c>
      <c r="G645" s="47" t="str">
        <f>_xlfn.XLOOKUP(E645,TbdeEPI[EPI],TbdeEPI[TIPO],"Produção",0)</f>
        <v>Produção</v>
      </c>
      <c r="H645" s="47" t="s">
        <v>108</v>
      </c>
      <c r="I645" s="47" t="s">
        <v>156</v>
      </c>
      <c r="J645" s="47"/>
      <c r="K645" s="47">
        <f>COUNTIF($I$2:I645,I645)</f>
        <v>24</v>
      </c>
      <c r="L645" s="47" t="str">
        <f>ControleProdução[[#This Row],[Recebido Por]]&amp;ControleProdução[[#This Row],[Qtd]]</f>
        <v>ALAIM24</v>
      </c>
    </row>
    <row r="646" spans="1:12" ht="20.100000000000001" customHeight="1" x14ac:dyDescent="0.25">
      <c r="A646" s="52">
        <v>45267</v>
      </c>
      <c r="B646" s="52" t="str">
        <f>UPPER(TEXT(ControleProdução[[#This Row],[Data]],"mmm"))</f>
        <v>DEZ</v>
      </c>
      <c r="C646" s="47">
        <f>YEAR(ControleProdução[[#This Row],[Data]])</f>
        <v>2023</v>
      </c>
      <c r="D646" s="52" t="s">
        <v>21</v>
      </c>
      <c r="E646" s="47" t="s">
        <v>75</v>
      </c>
      <c r="F646" s="47">
        <v>5</v>
      </c>
      <c r="G646" s="47" t="str">
        <f>_xlfn.XLOOKUP(E646,TbdeEPI[EPI],TbdeEPI[TIPO],"Produção",0)</f>
        <v>Produção</v>
      </c>
      <c r="H646" s="47" t="s">
        <v>108</v>
      </c>
      <c r="I646" s="47" t="s">
        <v>156</v>
      </c>
      <c r="J646" s="47"/>
      <c r="K646" s="47">
        <f>COUNTIF($I$2:I646,I646)</f>
        <v>25</v>
      </c>
      <c r="L646" s="47" t="str">
        <f>ControleProdução[[#This Row],[Recebido Por]]&amp;ControleProdução[[#This Row],[Qtd]]</f>
        <v>ALAIM25</v>
      </c>
    </row>
    <row r="647" spans="1:12" ht="20.100000000000001" customHeight="1" x14ac:dyDescent="0.25">
      <c r="A647" s="52">
        <v>45267</v>
      </c>
      <c r="B647" s="52" t="str">
        <f>UPPER(TEXT(ControleProdução[[#This Row],[Data]],"mmm"))</f>
        <v>DEZ</v>
      </c>
      <c r="C647" s="47">
        <f>YEAR(ControleProdução[[#This Row],[Data]])</f>
        <v>2023</v>
      </c>
      <c r="D647" s="52" t="s">
        <v>21</v>
      </c>
      <c r="E647" s="47" t="s">
        <v>95</v>
      </c>
      <c r="F647" s="47">
        <v>6</v>
      </c>
      <c r="G647" s="47" t="str">
        <f>_xlfn.XLOOKUP(E647,TbdeEPI[EPI],TbdeEPI[TIPO],"Produção",0)</f>
        <v>Produção</v>
      </c>
      <c r="H647" s="47" t="s">
        <v>108</v>
      </c>
      <c r="I647" s="47" t="s">
        <v>173</v>
      </c>
      <c r="J647" s="47"/>
      <c r="K647" s="47">
        <f>COUNTIF($I$2:I647,I647)</f>
        <v>13</v>
      </c>
      <c r="L647" s="47" t="str">
        <f>ControleProdução[[#This Row],[Recebido Por]]&amp;ControleProdução[[#This Row],[Qtd]]</f>
        <v>JACKSON13</v>
      </c>
    </row>
    <row r="648" spans="1:12" ht="20.100000000000001" customHeight="1" x14ac:dyDescent="0.25">
      <c r="A648" s="52">
        <v>45268</v>
      </c>
      <c r="B648" s="52" t="str">
        <f>UPPER(TEXT(ControleProdução[[#This Row],[Data]],"mmm"))</f>
        <v>DEZ</v>
      </c>
      <c r="C648" s="47">
        <f>YEAR(ControleProdução[[#This Row],[Data]])</f>
        <v>2023</v>
      </c>
      <c r="D648" s="52" t="s">
        <v>21</v>
      </c>
      <c r="E648" s="47" t="s">
        <v>169</v>
      </c>
      <c r="F648" s="47">
        <v>4</v>
      </c>
      <c r="G648" s="47" t="str">
        <f>_xlfn.XLOOKUP(E648,TbdeEPI[EPI],TbdeEPI[TIPO],"Produção",0)</f>
        <v>Produção</v>
      </c>
      <c r="H648" s="47" t="s">
        <v>108</v>
      </c>
      <c r="I648" s="47" t="s">
        <v>321</v>
      </c>
      <c r="J648" s="47"/>
      <c r="K648" s="47">
        <f>COUNTIF($I$2:I648,I648)</f>
        <v>10</v>
      </c>
      <c r="L648" s="47" t="str">
        <f>ControleProdução[[#This Row],[Recebido Por]]&amp;ControleProdução[[#This Row],[Qtd]]</f>
        <v>FLAVIO10</v>
      </c>
    </row>
    <row r="649" spans="1:12" ht="20.100000000000001" customHeight="1" x14ac:dyDescent="0.25">
      <c r="A649" s="52">
        <v>45268</v>
      </c>
      <c r="B649" s="52" t="str">
        <f>UPPER(TEXT(ControleProdução[[#This Row],[Data]],"mmm"))</f>
        <v>DEZ</v>
      </c>
      <c r="C649" s="47">
        <f>YEAR(ControleProdução[[#This Row],[Data]])</f>
        <v>2023</v>
      </c>
      <c r="D649" s="52" t="s">
        <v>21</v>
      </c>
      <c r="E649" s="47" t="s">
        <v>95</v>
      </c>
      <c r="F649" s="47">
        <v>6</v>
      </c>
      <c r="G649" s="47" t="str">
        <f>_xlfn.XLOOKUP(E649,TbdeEPI[EPI],TbdeEPI[TIPO],"Produção",0)</f>
        <v>Produção</v>
      </c>
      <c r="H649" s="47" t="s">
        <v>108</v>
      </c>
      <c r="I649" s="47" t="s">
        <v>173</v>
      </c>
      <c r="J649" s="47"/>
      <c r="K649" s="47">
        <f>COUNTIF($I$2:I649,I649)</f>
        <v>14</v>
      </c>
      <c r="L649" s="47" t="str">
        <f>ControleProdução[[#This Row],[Recebido Por]]&amp;ControleProdução[[#This Row],[Qtd]]</f>
        <v>JACKSON14</v>
      </c>
    </row>
    <row r="650" spans="1:12" ht="20.100000000000001" customHeight="1" x14ac:dyDescent="0.25">
      <c r="A650" s="52">
        <v>45268</v>
      </c>
      <c r="B650" s="52" t="str">
        <f>UPPER(TEXT(ControleProdução[[#This Row],[Data]],"mmm"))</f>
        <v>DEZ</v>
      </c>
      <c r="C650" s="47">
        <f>YEAR(ControleProdução[[#This Row],[Data]])</f>
        <v>2023</v>
      </c>
      <c r="D650" s="52" t="s">
        <v>21</v>
      </c>
      <c r="E650" s="47" t="s">
        <v>339</v>
      </c>
      <c r="F650" s="47">
        <v>2</v>
      </c>
      <c r="G650" s="47" t="str">
        <f>_xlfn.XLOOKUP(E650,TbdeEPI[EPI],TbdeEPI[TIPO],"Produção",0)</f>
        <v>Produção</v>
      </c>
      <c r="H650" s="47" t="s">
        <v>108</v>
      </c>
      <c r="I650" s="47" t="s">
        <v>147</v>
      </c>
      <c r="J650" s="47"/>
      <c r="K650" s="47">
        <f>COUNTIF($I$2:I650,I650)</f>
        <v>7</v>
      </c>
      <c r="L650" s="47" t="str">
        <f>ControleProdução[[#This Row],[Recebido Por]]&amp;ControleProdução[[#This Row],[Qtd]]</f>
        <v>JOAO PEDRO7</v>
      </c>
    </row>
    <row r="651" spans="1:12" ht="20.100000000000001" customHeight="1" x14ac:dyDescent="0.25">
      <c r="A651" s="52">
        <v>45268</v>
      </c>
      <c r="B651" s="52" t="str">
        <f>UPPER(TEXT(ControleProdução[[#This Row],[Data]],"mmm"))</f>
        <v>DEZ</v>
      </c>
      <c r="C651" s="47">
        <f>YEAR(ControleProdução[[#This Row],[Data]])</f>
        <v>2023</v>
      </c>
      <c r="D651" s="52" t="s">
        <v>21</v>
      </c>
      <c r="E651" s="47" t="s">
        <v>330</v>
      </c>
      <c r="F651" s="47">
        <v>1</v>
      </c>
      <c r="G651" s="47" t="str">
        <f>_xlfn.XLOOKUP(E651,TbdeEPI[EPI],TbdeEPI[TIPO],"Produção",0)</f>
        <v>EPI</v>
      </c>
      <c r="H651" s="47" t="s">
        <v>108</v>
      </c>
      <c r="I651" s="47" t="s">
        <v>155</v>
      </c>
      <c r="J651" s="47"/>
      <c r="K651" s="47">
        <f>COUNTIF($I$2:I651,I651)</f>
        <v>16</v>
      </c>
      <c r="L651" s="47" t="str">
        <f>ControleProdução[[#This Row],[Recebido Por]]&amp;ControleProdução[[#This Row],[Qtd]]</f>
        <v>ASNAN16</v>
      </c>
    </row>
    <row r="652" spans="1:12" ht="20.100000000000001" customHeight="1" x14ac:dyDescent="0.25">
      <c r="A652" s="52">
        <v>45268</v>
      </c>
      <c r="B652" s="52" t="str">
        <f>UPPER(TEXT(ControleProdução[[#This Row],[Data]],"mmm"))</f>
        <v>DEZ</v>
      </c>
      <c r="C652" s="47">
        <f>YEAR(ControleProdução[[#This Row],[Data]])</f>
        <v>2023</v>
      </c>
      <c r="D652" s="52" t="s">
        <v>21</v>
      </c>
      <c r="E652" s="47" t="s">
        <v>89</v>
      </c>
      <c r="F652" s="47">
        <v>1</v>
      </c>
      <c r="G652" s="47" t="str">
        <f>_xlfn.XLOOKUP(E652,TbdeEPI[EPI],TbdeEPI[TIPO],"Produção",0)</f>
        <v>Produção</v>
      </c>
      <c r="H652" s="47" t="s">
        <v>108</v>
      </c>
      <c r="I652" s="47" t="s">
        <v>232</v>
      </c>
      <c r="J652" s="47"/>
      <c r="K652" s="47">
        <f>COUNTIF($I$2:I652,I652)</f>
        <v>1</v>
      </c>
      <c r="L652" s="47" t="str">
        <f>ControleProdução[[#This Row],[Recebido Por]]&amp;ControleProdução[[#This Row],[Qtd]]</f>
        <v>JAQUELINE1</v>
      </c>
    </row>
    <row r="653" spans="1:12" ht="20.100000000000001" customHeight="1" x14ac:dyDescent="0.25">
      <c r="A653" s="52">
        <v>45268</v>
      </c>
      <c r="B653" s="52" t="str">
        <f>UPPER(TEXT(ControleProdução[[#This Row],[Data]],"mmm"))</f>
        <v>DEZ</v>
      </c>
      <c r="C653" s="47">
        <f>YEAR(ControleProdução[[#This Row],[Data]])</f>
        <v>2023</v>
      </c>
      <c r="D653" s="52" t="s">
        <v>21</v>
      </c>
      <c r="E653" s="47" t="s">
        <v>95</v>
      </c>
      <c r="F653" s="47">
        <v>3</v>
      </c>
      <c r="G653" s="47" t="str">
        <f>_xlfn.XLOOKUP(E653,TbdeEPI[EPI],TbdeEPI[TIPO],"Produção",0)</f>
        <v>Produção</v>
      </c>
      <c r="H653" s="47" t="s">
        <v>108</v>
      </c>
      <c r="I653" s="47" t="s">
        <v>157</v>
      </c>
      <c r="J653" s="47"/>
      <c r="K653" s="47">
        <f>COUNTIF($I$2:I653,I653)</f>
        <v>7</v>
      </c>
      <c r="L653" s="47" t="str">
        <f>ControleProdução[[#This Row],[Recebido Por]]&amp;ControleProdução[[#This Row],[Qtd]]</f>
        <v>MATHEUS LUCAS7</v>
      </c>
    </row>
    <row r="654" spans="1:12" ht="20.100000000000001" customHeight="1" x14ac:dyDescent="0.25">
      <c r="A654" s="52">
        <v>45268</v>
      </c>
      <c r="B654" s="52" t="str">
        <f>UPPER(TEXT(ControleProdução[[#This Row],[Data]],"mmm"))</f>
        <v>DEZ</v>
      </c>
      <c r="C654" s="47">
        <f>YEAR(ControleProdução[[#This Row],[Data]])</f>
        <v>2023</v>
      </c>
      <c r="D654" s="52" t="s">
        <v>21</v>
      </c>
      <c r="E654" s="47" t="s">
        <v>9</v>
      </c>
      <c r="F654" s="47">
        <v>1</v>
      </c>
      <c r="G654" s="47" t="str">
        <f>_xlfn.XLOOKUP(E654,TbdeEPI[EPI],TbdeEPI[TIPO],"Produção",0)</f>
        <v>EPI</v>
      </c>
      <c r="H654" s="47" t="s">
        <v>108</v>
      </c>
      <c r="I654" s="47" t="s">
        <v>258</v>
      </c>
      <c r="J654" s="47"/>
      <c r="K654" s="47">
        <f>COUNTIF($I$2:I654,I654)</f>
        <v>5</v>
      </c>
      <c r="L654" s="47" t="str">
        <f>ControleProdução[[#This Row],[Recebido Por]]&amp;ControleProdução[[#This Row],[Qtd]]</f>
        <v>JUCIELY5</v>
      </c>
    </row>
    <row r="655" spans="1:12" ht="20.100000000000001" customHeight="1" x14ac:dyDescent="0.25">
      <c r="A655" s="52">
        <v>45268</v>
      </c>
      <c r="B655" s="52" t="str">
        <f>UPPER(TEXT(ControleProdução[[#This Row],[Data]],"mmm"))</f>
        <v>DEZ</v>
      </c>
      <c r="C655" s="47">
        <f>YEAR(ControleProdução[[#This Row],[Data]])</f>
        <v>2023</v>
      </c>
      <c r="D655" s="52" t="s">
        <v>21</v>
      </c>
      <c r="E655" s="47" t="s">
        <v>74</v>
      </c>
      <c r="F655" s="47">
        <v>10</v>
      </c>
      <c r="G655" s="47" t="str">
        <f>_xlfn.XLOOKUP(E655,TbdeEPI[EPI],TbdeEPI[TIPO],"Produção",0)</f>
        <v>Produção</v>
      </c>
      <c r="H655" s="47" t="s">
        <v>108</v>
      </c>
      <c r="I655" s="47" t="s">
        <v>336</v>
      </c>
      <c r="J655" s="47"/>
      <c r="K655" s="47">
        <f>COUNTIF($I$2:I655,I655)</f>
        <v>5</v>
      </c>
      <c r="L655" s="47" t="str">
        <f>ControleProdução[[#This Row],[Recebido Por]]&amp;ControleProdução[[#This Row],[Qtd]]</f>
        <v>YVENS5</v>
      </c>
    </row>
    <row r="656" spans="1:12" ht="20.100000000000001" customHeight="1" x14ac:dyDescent="0.25">
      <c r="A656" s="52">
        <v>45268</v>
      </c>
      <c r="B656" s="52" t="str">
        <f>UPPER(TEXT(ControleProdução[[#This Row],[Data]],"mmm"))</f>
        <v>DEZ</v>
      </c>
      <c r="C656" s="47">
        <f>YEAR(ControleProdução[[#This Row],[Data]])</f>
        <v>2023</v>
      </c>
      <c r="D656" s="52" t="s">
        <v>21</v>
      </c>
      <c r="E656" s="47" t="s">
        <v>0</v>
      </c>
      <c r="F656" s="47">
        <v>2</v>
      </c>
      <c r="G656" s="47" t="str">
        <f>_xlfn.XLOOKUP(E656,TbdeEPI[EPI],TbdeEPI[TIPO],"Produção",0)</f>
        <v>Produção</v>
      </c>
      <c r="H656" s="47" t="s">
        <v>108</v>
      </c>
      <c r="I656" s="47" t="s">
        <v>336</v>
      </c>
      <c r="J656" s="47"/>
      <c r="K656" s="47">
        <f>COUNTIF($I$2:I656,I656)</f>
        <v>6</v>
      </c>
      <c r="L656" s="47" t="str">
        <f>ControleProdução[[#This Row],[Recebido Por]]&amp;ControleProdução[[#This Row],[Qtd]]</f>
        <v>YVENS6</v>
      </c>
    </row>
    <row r="657" spans="1:12" ht="20.100000000000001" customHeight="1" x14ac:dyDescent="0.25">
      <c r="A657" s="52">
        <v>45268</v>
      </c>
      <c r="B657" s="52" t="str">
        <f>UPPER(TEXT(ControleProdução[[#This Row],[Data]],"mmm"))</f>
        <v>DEZ</v>
      </c>
      <c r="C657" s="47">
        <f>YEAR(ControleProdução[[#This Row],[Data]])</f>
        <v>2023</v>
      </c>
      <c r="D657" s="52" t="s">
        <v>21</v>
      </c>
      <c r="E657" s="47" t="s">
        <v>9</v>
      </c>
      <c r="F657" s="47">
        <v>1</v>
      </c>
      <c r="G657" s="47" t="str">
        <f>_xlfn.XLOOKUP(E657,TbdeEPI[EPI],TbdeEPI[TIPO],"Produção",0)</f>
        <v>EPI</v>
      </c>
      <c r="H657" s="47" t="s">
        <v>108</v>
      </c>
      <c r="I657" s="47" t="s">
        <v>110</v>
      </c>
      <c r="J657" s="47"/>
      <c r="K657" s="47">
        <f>COUNTIF($I$2:I657,I657)</f>
        <v>184</v>
      </c>
      <c r="L657" s="47" t="str">
        <f>ControleProdução[[#This Row],[Recebido Por]]&amp;ControleProdução[[#This Row],[Qtd]]</f>
        <v>FELIPE184</v>
      </c>
    </row>
    <row r="658" spans="1:12" ht="20.100000000000001" customHeight="1" x14ac:dyDescent="0.25">
      <c r="A658" s="52">
        <v>45268</v>
      </c>
      <c r="B658" s="52" t="str">
        <f>UPPER(TEXT(ControleProdução[[#This Row],[Data]],"mmm"))</f>
        <v>DEZ</v>
      </c>
      <c r="C658" s="47">
        <f>YEAR(ControleProdução[[#This Row],[Data]])</f>
        <v>2023</v>
      </c>
      <c r="D658" s="52" t="s">
        <v>21</v>
      </c>
      <c r="E658" s="47" t="s">
        <v>330</v>
      </c>
      <c r="F658" s="47">
        <v>1</v>
      </c>
      <c r="G658" s="47" t="str">
        <f>_xlfn.XLOOKUP(E658,TbdeEPI[EPI],TbdeEPI[TIPO],"Produção",0)</f>
        <v>EPI</v>
      </c>
      <c r="H658" s="47" t="s">
        <v>108</v>
      </c>
      <c r="I658" s="47" t="s">
        <v>324</v>
      </c>
      <c r="J658" s="47"/>
      <c r="K658" s="47">
        <f>COUNTIF($I$2:I658,I658)</f>
        <v>3</v>
      </c>
      <c r="L658" s="47" t="str">
        <f>ControleProdução[[#This Row],[Recebido Por]]&amp;ControleProdução[[#This Row],[Qtd]]</f>
        <v>YARA3</v>
      </c>
    </row>
    <row r="659" spans="1:12" ht="20.100000000000001" customHeight="1" x14ac:dyDescent="0.25">
      <c r="A659" s="52">
        <v>45268</v>
      </c>
      <c r="B659" s="52" t="str">
        <f>UPPER(TEXT(ControleProdução[[#This Row],[Data]],"mmm"))</f>
        <v>DEZ</v>
      </c>
      <c r="C659" s="47">
        <f>YEAR(ControleProdução[[#This Row],[Data]])</f>
        <v>2023</v>
      </c>
      <c r="D659" s="52" t="s">
        <v>21</v>
      </c>
      <c r="E659" s="47" t="s">
        <v>27</v>
      </c>
      <c r="F659" s="47">
        <v>3</v>
      </c>
      <c r="G659" s="47" t="str">
        <f>_xlfn.XLOOKUP(E659,TbdeEPI[EPI],TbdeEPI[TIPO],"Produção",0)</f>
        <v>Produção</v>
      </c>
      <c r="H659" s="47" t="s">
        <v>108</v>
      </c>
      <c r="I659" s="47" t="s">
        <v>107</v>
      </c>
      <c r="J659" s="47"/>
      <c r="K659" s="47">
        <f>COUNTIF($I$2:I659,I659)</f>
        <v>39</v>
      </c>
      <c r="L659" s="47" t="str">
        <f>ControleProdução[[#This Row],[Recebido Por]]&amp;ControleProdução[[#This Row],[Qtd]]</f>
        <v>ALAN39</v>
      </c>
    </row>
    <row r="660" spans="1:12" ht="20.100000000000001" customHeight="1" x14ac:dyDescent="0.25">
      <c r="A660" s="52">
        <v>45268</v>
      </c>
      <c r="B660" s="52" t="str">
        <f>UPPER(TEXT(ControleProdução[[#This Row],[Data]],"mmm"))</f>
        <v>DEZ</v>
      </c>
      <c r="C660" s="47">
        <f>YEAR(ControleProdução[[#This Row],[Data]])</f>
        <v>2023</v>
      </c>
      <c r="D660" s="52" t="s">
        <v>21</v>
      </c>
      <c r="E660" s="47" t="s">
        <v>352</v>
      </c>
      <c r="F660" s="47">
        <v>3</v>
      </c>
      <c r="G660" s="47" t="str">
        <f>_xlfn.XLOOKUP(E660,TbdeEPI[EPI],TbdeEPI[TIPO],"Produção",0)</f>
        <v>Produção</v>
      </c>
      <c r="H660" s="47" t="s">
        <v>108</v>
      </c>
      <c r="I660" s="47" t="s">
        <v>108</v>
      </c>
      <c r="J660" s="47"/>
      <c r="K660" s="47">
        <f>COUNTIF($I$2:I660,I660)</f>
        <v>68</v>
      </c>
      <c r="L660" s="47" t="str">
        <f>ControleProdução[[#This Row],[Recebido Por]]&amp;ControleProdução[[#This Row],[Qtd]]</f>
        <v>RHUAN68</v>
      </c>
    </row>
    <row r="661" spans="1:12" ht="20.100000000000001" customHeight="1" x14ac:dyDescent="0.25">
      <c r="A661" s="52">
        <v>45268</v>
      </c>
      <c r="B661" s="52" t="str">
        <f>UPPER(TEXT(ControleProdução[[#This Row],[Data]],"mmm"))</f>
        <v>DEZ</v>
      </c>
      <c r="C661" s="47">
        <f>YEAR(ControleProdução[[#This Row],[Data]])</f>
        <v>2023</v>
      </c>
      <c r="D661" s="52" t="s">
        <v>21</v>
      </c>
      <c r="E661" s="47" t="s">
        <v>14</v>
      </c>
      <c r="F661" s="47">
        <v>1</v>
      </c>
      <c r="G661" s="47" t="str">
        <f>_xlfn.XLOOKUP(E661,TbdeEPI[EPI],TbdeEPI[TIPO],"Produção",0)</f>
        <v>Produção</v>
      </c>
      <c r="H661" s="47" t="s">
        <v>108</v>
      </c>
      <c r="I661" s="47" t="s">
        <v>336</v>
      </c>
      <c r="J661" s="47"/>
      <c r="K661" s="47">
        <f>COUNTIF($I$2:I661,I661)</f>
        <v>7</v>
      </c>
      <c r="L661" s="47" t="str">
        <f>ControleProdução[[#This Row],[Recebido Por]]&amp;ControleProdução[[#This Row],[Qtd]]</f>
        <v>YVENS7</v>
      </c>
    </row>
    <row r="662" spans="1:12" ht="20.100000000000001" customHeight="1" x14ac:dyDescent="0.25">
      <c r="A662" s="52">
        <v>45270</v>
      </c>
      <c r="B662" s="52" t="str">
        <f>UPPER(TEXT(ControleProdução[[#This Row],[Data]],"mmm"))</f>
        <v>DEZ</v>
      </c>
      <c r="C662" s="47">
        <f>YEAR(ControleProdução[[#This Row],[Data]])</f>
        <v>2023</v>
      </c>
      <c r="D662" s="52" t="s">
        <v>21</v>
      </c>
      <c r="E662" s="47" t="s">
        <v>78</v>
      </c>
      <c r="F662" s="47">
        <v>1</v>
      </c>
      <c r="G662" s="47" t="str">
        <f>_xlfn.XLOOKUP(E662,TbdeEPI[EPI],TbdeEPI[TIPO],"Produção",0)</f>
        <v>Produção</v>
      </c>
      <c r="H662" s="47" t="s">
        <v>108</v>
      </c>
      <c r="I662" s="47" t="s">
        <v>110</v>
      </c>
      <c r="J662" s="47"/>
      <c r="K662" s="47">
        <f>COUNTIF($I$2:I662,I662)</f>
        <v>185</v>
      </c>
      <c r="L662" s="47" t="str">
        <f>ControleProdução[[#This Row],[Recebido Por]]&amp;ControleProdução[[#This Row],[Qtd]]</f>
        <v>FELIPE185</v>
      </c>
    </row>
    <row r="663" spans="1:12" ht="20.100000000000001" customHeight="1" x14ac:dyDescent="0.25">
      <c r="A663" s="52">
        <v>45270</v>
      </c>
      <c r="B663" s="52" t="str">
        <f>UPPER(TEXT(ControleProdução[[#This Row],[Data]],"mmm"))</f>
        <v>DEZ</v>
      </c>
      <c r="C663" s="47">
        <f>YEAR(ControleProdução[[#This Row],[Data]])</f>
        <v>2023</v>
      </c>
      <c r="D663" s="52" t="s">
        <v>21</v>
      </c>
      <c r="E663" s="47" t="s">
        <v>93</v>
      </c>
      <c r="F663" s="47">
        <v>1</v>
      </c>
      <c r="G663" s="47" t="str">
        <f>_xlfn.XLOOKUP(E663,TbdeEPI[EPI],TbdeEPI[TIPO],"Produção",0)</f>
        <v>Produção</v>
      </c>
      <c r="H663" s="47" t="s">
        <v>108</v>
      </c>
      <c r="I663" s="47" t="s">
        <v>110</v>
      </c>
      <c r="J663" s="47"/>
      <c r="K663" s="47">
        <f>COUNTIF($I$2:I663,I663)</f>
        <v>186</v>
      </c>
      <c r="L663" s="47" t="str">
        <f>ControleProdução[[#This Row],[Recebido Por]]&amp;ControleProdução[[#This Row],[Qtd]]</f>
        <v>FELIPE186</v>
      </c>
    </row>
    <row r="664" spans="1:12" ht="20.100000000000001" customHeight="1" x14ac:dyDescent="0.25">
      <c r="A664" s="52">
        <v>45270</v>
      </c>
      <c r="B664" s="52" t="str">
        <f>UPPER(TEXT(ControleProdução[[#This Row],[Data]],"mmm"))</f>
        <v>DEZ</v>
      </c>
      <c r="C664" s="47">
        <f>YEAR(ControleProdução[[#This Row],[Data]])</f>
        <v>2023</v>
      </c>
      <c r="D664" s="52" t="s">
        <v>21</v>
      </c>
      <c r="E664" s="47" t="s">
        <v>79</v>
      </c>
      <c r="F664" s="47">
        <v>1</v>
      </c>
      <c r="G664" s="47" t="str">
        <f>_xlfn.XLOOKUP(E664,TbdeEPI[EPI],TbdeEPI[TIPO],"Produção",0)</f>
        <v>Produção</v>
      </c>
      <c r="H664" s="47" t="s">
        <v>108</v>
      </c>
      <c r="I664" s="47" t="s">
        <v>110</v>
      </c>
      <c r="J664" s="47"/>
      <c r="K664" s="47">
        <f>COUNTIF($I$2:I664,I664)</f>
        <v>187</v>
      </c>
      <c r="L664" s="47" t="str">
        <f>ControleProdução[[#This Row],[Recebido Por]]&amp;ControleProdução[[#This Row],[Qtd]]</f>
        <v>FELIPE187</v>
      </c>
    </row>
    <row r="665" spans="1:12" ht="20.100000000000001" customHeight="1" x14ac:dyDescent="0.25">
      <c r="A665" s="52">
        <v>45270</v>
      </c>
      <c r="B665" s="52" t="str">
        <f>UPPER(TEXT(ControleProdução[[#This Row],[Data]],"mmm"))</f>
        <v>DEZ</v>
      </c>
      <c r="C665" s="47">
        <f>YEAR(ControleProdução[[#This Row],[Data]])</f>
        <v>2023</v>
      </c>
      <c r="D665" s="52" t="s">
        <v>21</v>
      </c>
      <c r="E665" s="47" t="s">
        <v>0</v>
      </c>
      <c r="F665" s="47">
        <v>1</v>
      </c>
      <c r="G665" s="47" t="str">
        <f>_xlfn.XLOOKUP(E665,TbdeEPI[EPI],TbdeEPI[TIPO],"Produção",0)</f>
        <v>Produção</v>
      </c>
      <c r="H665" s="47" t="s">
        <v>108</v>
      </c>
      <c r="I665" s="47" t="s">
        <v>110</v>
      </c>
      <c r="J665" s="47"/>
      <c r="K665" s="47">
        <f>COUNTIF($I$2:I665,I665)</f>
        <v>188</v>
      </c>
      <c r="L665" s="47" t="str">
        <f>ControleProdução[[#This Row],[Recebido Por]]&amp;ControleProdução[[#This Row],[Qtd]]</f>
        <v>FELIPE188</v>
      </c>
    </row>
    <row r="666" spans="1:12" ht="20.100000000000001" customHeight="1" x14ac:dyDescent="0.25">
      <c r="A666" s="52">
        <v>45270</v>
      </c>
      <c r="B666" s="52" t="str">
        <f>UPPER(TEXT(ControleProdução[[#This Row],[Data]],"mmm"))</f>
        <v>DEZ</v>
      </c>
      <c r="C666" s="47">
        <f>YEAR(ControleProdução[[#This Row],[Data]])</f>
        <v>2023</v>
      </c>
      <c r="D666" s="52" t="s">
        <v>21</v>
      </c>
      <c r="E666" s="47" t="s">
        <v>169</v>
      </c>
      <c r="F666" s="47">
        <v>4</v>
      </c>
      <c r="G666" s="47" t="str">
        <f>_xlfn.XLOOKUP(E666,TbdeEPI[EPI],TbdeEPI[TIPO],"Produção",0)</f>
        <v>Produção</v>
      </c>
      <c r="H666" s="47" t="s">
        <v>108</v>
      </c>
      <c r="I666" s="47" t="s">
        <v>110</v>
      </c>
      <c r="J666" s="47"/>
      <c r="K666" s="47">
        <f>COUNTIF($I$2:I666,I666)</f>
        <v>189</v>
      </c>
      <c r="L666" s="47" t="str">
        <f>ControleProdução[[#This Row],[Recebido Por]]&amp;ControleProdução[[#This Row],[Qtd]]</f>
        <v>FELIPE189</v>
      </c>
    </row>
    <row r="667" spans="1:12" ht="20.100000000000001" customHeight="1" x14ac:dyDescent="0.25">
      <c r="A667" s="52">
        <v>45271</v>
      </c>
      <c r="B667" s="52" t="str">
        <f>UPPER(TEXT(ControleProdução[[#This Row],[Data]],"mmm"))</f>
        <v>DEZ</v>
      </c>
      <c r="C667" s="47">
        <f>YEAR(ControleProdução[[#This Row],[Data]])</f>
        <v>2023</v>
      </c>
      <c r="D667" s="52" t="s">
        <v>21</v>
      </c>
      <c r="E667" s="47" t="s">
        <v>85</v>
      </c>
      <c r="F667" s="47">
        <v>1</v>
      </c>
      <c r="G667" s="47" t="str">
        <f>_xlfn.XLOOKUP(E667,TbdeEPI[EPI],TbdeEPI[TIPO],"Produção",0)</f>
        <v>Produção</v>
      </c>
      <c r="H667" s="47" t="s">
        <v>108</v>
      </c>
      <c r="I667" s="47" t="s">
        <v>110</v>
      </c>
      <c r="J667" s="47"/>
      <c r="K667" s="47">
        <f>COUNTIF($I$2:I667,I667)</f>
        <v>190</v>
      </c>
      <c r="L667" s="47" t="str">
        <f>ControleProdução[[#This Row],[Recebido Por]]&amp;ControleProdução[[#This Row],[Qtd]]</f>
        <v>FELIPE190</v>
      </c>
    </row>
    <row r="668" spans="1:12" ht="20.100000000000001" customHeight="1" x14ac:dyDescent="0.25">
      <c r="A668" s="52">
        <v>45271</v>
      </c>
      <c r="B668" s="52" t="str">
        <f>UPPER(TEXT(ControleProdução[[#This Row],[Data]],"mmm"))</f>
        <v>DEZ</v>
      </c>
      <c r="C668" s="47">
        <f>YEAR(ControleProdução[[#This Row],[Data]])</f>
        <v>2023</v>
      </c>
      <c r="D668" s="52" t="s">
        <v>21</v>
      </c>
      <c r="E668" s="47" t="s">
        <v>93</v>
      </c>
      <c r="F668" s="47">
        <v>1</v>
      </c>
      <c r="G668" s="47" t="str">
        <f>_xlfn.XLOOKUP(E668,TbdeEPI[EPI],TbdeEPI[TIPO],"Produção",0)</f>
        <v>Produção</v>
      </c>
      <c r="H668" s="47" t="s">
        <v>108</v>
      </c>
      <c r="I668" s="47" t="s">
        <v>110</v>
      </c>
      <c r="J668" s="47"/>
      <c r="K668" s="47">
        <f>COUNTIF($I$2:I668,I668)</f>
        <v>191</v>
      </c>
      <c r="L668" s="47" t="str">
        <f>ControleProdução[[#This Row],[Recebido Por]]&amp;ControleProdução[[#This Row],[Qtd]]</f>
        <v>FELIPE191</v>
      </c>
    </row>
    <row r="669" spans="1:12" ht="20.100000000000001" customHeight="1" x14ac:dyDescent="0.25">
      <c r="A669" s="52">
        <v>45271</v>
      </c>
      <c r="B669" s="52" t="str">
        <f>UPPER(TEXT(ControleProdução[[#This Row],[Data]],"mmm"))</f>
        <v>DEZ</v>
      </c>
      <c r="C669" s="47">
        <f>YEAR(ControleProdução[[#This Row],[Data]])</f>
        <v>2023</v>
      </c>
      <c r="D669" s="52" t="s">
        <v>21</v>
      </c>
      <c r="E669" s="47" t="s">
        <v>74</v>
      </c>
      <c r="F669" s="47">
        <v>10</v>
      </c>
      <c r="G669" s="47" t="str">
        <f>_xlfn.XLOOKUP(E669,TbdeEPI[EPI],TbdeEPI[TIPO],"Produção",0)</f>
        <v>Produção</v>
      </c>
      <c r="H669" s="47" t="s">
        <v>108</v>
      </c>
      <c r="I669" s="47" t="s">
        <v>110</v>
      </c>
      <c r="J669" s="47"/>
      <c r="K669" s="47">
        <f>COUNTIF($I$2:I669,I669)</f>
        <v>192</v>
      </c>
      <c r="L669" s="47" t="str">
        <f>ControleProdução[[#This Row],[Recebido Por]]&amp;ControleProdução[[#This Row],[Qtd]]</f>
        <v>FELIPE192</v>
      </c>
    </row>
    <row r="670" spans="1:12" ht="20.100000000000001" customHeight="1" x14ac:dyDescent="0.25">
      <c r="A670" s="52">
        <v>45271</v>
      </c>
      <c r="B670" s="52" t="str">
        <f>UPPER(TEXT(ControleProdução[[#This Row],[Data]],"mmm"))</f>
        <v>DEZ</v>
      </c>
      <c r="C670" s="47">
        <f>YEAR(ControleProdução[[#This Row],[Data]])</f>
        <v>2023</v>
      </c>
      <c r="D670" s="52" t="s">
        <v>21</v>
      </c>
      <c r="E670" s="47" t="s">
        <v>75</v>
      </c>
      <c r="F670" s="47">
        <v>4</v>
      </c>
      <c r="G670" s="47" t="str">
        <f>_xlfn.XLOOKUP(E670,TbdeEPI[EPI],TbdeEPI[TIPO],"Produção",0)</f>
        <v>Produção</v>
      </c>
      <c r="H670" s="47" t="s">
        <v>108</v>
      </c>
      <c r="I670" s="47" t="s">
        <v>110</v>
      </c>
      <c r="J670" s="47"/>
      <c r="K670" s="47">
        <f>COUNTIF($I$2:I670,I670)</f>
        <v>193</v>
      </c>
      <c r="L670" s="47" t="str">
        <f>ControleProdução[[#This Row],[Recebido Por]]&amp;ControleProdução[[#This Row],[Qtd]]</f>
        <v>FELIPE193</v>
      </c>
    </row>
    <row r="671" spans="1:12" ht="20.100000000000001" customHeight="1" x14ac:dyDescent="0.25">
      <c r="A671" s="52">
        <v>45271</v>
      </c>
      <c r="B671" s="52" t="str">
        <f>UPPER(TEXT(ControleProdução[[#This Row],[Data]],"mmm"))</f>
        <v>DEZ</v>
      </c>
      <c r="C671" s="47">
        <f>YEAR(ControleProdução[[#This Row],[Data]])</f>
        <v>2023</v>
      </c>
      <c r="D671" s="52" t="s">
        <v>21</v>
      </c>
      <c r="E671" s="47" t="s">
        <v>1</v>
      </c>
      <c r="F671" s="47">
        <v>2</v>
      </c>
      <c r="G671" s="47" t="str">
        <f>_xlfn.XLOOKUP(E671,TbdeEPI[EPI],TbdeEPI[TIPO],"Produção",0)</f>
        <v>Produção</v>
      </c>
      <c r="H671" s="47" t="s">
        <v>108</v>
      </c>
      <c r="I671" s="47" t="s">
        <v>110</v>
      </c>
      <c r="J671" s="47"/>
      <c r="K671" s="47">
        <f>COUNTIF($I$2:I671,I671)</f>
        <v>194</v>
      </c>
      <c r="L671" s="47" t="str">
        <f>ControleProdução[[#This Row],[Recebido Por]]&amp;ControleProdução[[#This Row],[Qtd]]</f>
        <v>FELIPE194</v>
      </c>
    </row>
    <row r="672" spans="1:12" ht="20.100000000000001" customHeight="1" x14ac:dyDescent="0.25">
      <c r="A672" s="52">
        <v>45271</v>
      </c>
      <c r="B672" s="52" t="str">
        <f>UPPER(TEXT(ControleProdução[[#This Row],[Data]],"mmm"))</f>
        <v>DEZ</v>
      </c>
      <c r="C672" s="47">
        <f>YEAR(ControleProdução[[#This Row],[Data]])</f>
        <v>2023</v>
      </c>
      <c r="D672" s="52" t="s">
        <v>21</v>
      </c>
      <c r="E672" s="47" t="s">
        <v>169</v>
      </c>
      <c r="F672" s="47">
        <v>2</v>
      </c>
      <c r="G672" s="47" t="str">
        <f>_xlfn.XLOOKUP(E672,TbdeEPI[EPI],TbdeEPI[TIPO],"Produção",0)</f>
        <v>Produção</v>
      </c>
      <c r="H672" s="47" t="s">
        <v>108</v>
      </c>
      <c r="I672" s="47" t="s">
        <v>139</v>
      </c>
      <c r="J672" s="47"/>
      <c r="K672" s="47">
        <f>COUNTIF($I$2:I672,I672)</f>
        <v>39</v>
      </c>
      <c r="L672" s="47" t="str">
        <f>ControleProdução[[#This Row],[Recebido Por]]&amp;ControleProdução[[#This Row],[Qtd]]</f>
        <v>JOÃO CARLOS39</v>
      </c>
    </row>
    <row r="673" spans="1:12" ht="20.100000000000001" customHeight="1" x14ac:dyDescent="0.25">
      <c r="A673" s="52">
        <v>45271</v>
      </c>
      <c r="B673" s="52" t="str">
        <f>UPPER(TEXT(ControleProdução[[#This Row],[Data]],"mmm"))</f>
        <v>DEZ</v>
      </c>
      <c r="C673" s="47">
        <f>YEAR(ControleProdução[[#This Row],[Data]])</f>
        <v>2023</v>
      </c>
      <c r="D673" s="52" t="s">
        <v>21</v>
      </c>
      <c r="E673" s="47" t="s">
        <v>0</v>
      </c>
      <c r="F673" s="47">
        <v>1</v>
      </c>
      <c r="G673" s="47" t="str">
        <f>_xlfn.XLOOKUP(E673,TbdeEPI[EPI],TbdeEPI[TIPO],"Produção",0)</f>
        <v>Produção</v>
      </c>
      <c r="H673" s="47" t="s">
        <v>108</v>
      </c>
      <c r="I673" s="47" t="s">
        <v>139</v>
      </c>
      <c r="J673" s="47"/>
      <c r="K673" s="47">
        <f>COUNTIF($I$2:I673,I673)</f>
        <v>40</v>
      </c>
      <c r="L673" s="47" t="str">
        <f>ControleProdução[[#This Row],[Recebido Por]]&amp;ControleProdução[[#This Row],[Qtd]]</f>
        <v>JOÃO CARLOS40</v>
      </c>
    </row>
    <row r="674" spans="1:12" ht="20.100000000000001" customHeight="1" x14ac:dyDescent="0.25">
      <c r="A674" s="52">
        <v>45271</v>
      </c>
      <c r="B674" s="52" t="str">
        <f>UPPER(TEXT(ControleProdução[[#This Row],[Data]],"mmm"))</f>
        <v>DEZ</v>
      </c>
      <c r="C674" s="47">
        <f>YEAR(ControleProdução[[#This Row],[Data]])</f>
        <v>2023</v>
      </c>
      <c r="D674" s="52" t="s">
        <v>21</v>
      </c>
      <c r="E674" s="47" t="s">
        <v>319</v>
      </c>
      <c r="F674" s="47">
        <v>1</v>
      </c>
      <c r="G674" s="47" t="str">
        <f>_xlfn.XLOOKUP(E674,TbdeEPI[EPI],TbdeEPI[TIPO],"Produção",0)</f>
        <v>EPI</v>
      </c>
      <c r="H674" s="47" t="s">
        <v>108</v>
      </c>
      <c r="I674" s="47" t="s">
        <v>140</v>
      </c>
      <c r="J674" s="47"/>
      <c r="K674" s="47">
        <f>COUNTIF($I$2:I674,I674)</f>
        <v>25</v>
      </c>
      <c r="L674" s="47" t="str">
        <f>ControleProdução[[#This Row],[Recebido Por]]&amp;ControleProdução[[#This Row],[Qtd]]</f>
        <v>ARTHUR25</v>
      </c>
    </row>
    <row r="675" spans="1:12" ht="20.100000000000001" customHeight="1" x14ac:dyDescent="0.25">
      <c r="A675" s="52">
        <v>45271</v>
      </c>
      <c r="B675" s="52" t="str">
        <f>UPPER(TEXT(ControleProdução[[#This Row],[Data]],"mmm"))</f>
        <v>DEZ</v>
      </c>
      <c r="C675" s="47">
        <f>YEAR(ControleProdução[[#This Row],[Data]])</f>
        <v>2023</v>
      </c>
      <c r="D675" s="52" t="s">
        <v>21</v>
      </c>
      <c r="E675" s="47" t="s">
        <v>319</v>
      </c>
      <c r="F675" s="47">
        <v>1</v>
      </c>
      <c r="G675" s="47" t="str">
        <f>_xlfn.XLOOKUP(E675,TbdeEPI[EPI],TbdeEPI[TIPO],"Produção",0)</f>
        <v>EPI</v>
      </c>
      <c r="H675" s="47" t="s">
        <v>108</v>
      </c>
      <c r="I675" s="47" t="s">
        <v>300</v>
      </c>
      <c r="J675" s="47"/>
      <c r="K675" s="47">
        <f>COUNTIF($I$2:I675,I675)</f>
        <v>9</v>
      </c>
      <c r="L675" s="47" t="str">
        <f>ControleProdução[[#This Row],[Recebido Por]]&amp;ControleProdução[[#This Row],[Qtd]]</f>
        <v>JOSE ORLANDO9</v>
      </c>
    </row>
    <row r="676" spans="1:12" ht="20.100000000000001" customHeight="1" x14ac:dyDescent="0.25">
      <c r="A676" s="52">
        <v>45271</v>
      </c>
      <c r="B676" s="52" t="str">
        <f>UPPER(TEXT(ControleProdução[[#This Row],[Data]],"mmm"))</f>
        <v>DEZ</v>
      </c>
      <c r="C676" s="47">
        <f>YEAR(ControleProdução[[#This Row],[Data]])</f>
        <v>2023</v>
      </c>
      <c r="D676" s="52" t="s">
        <v>21</v>
      </c>
      <c r="E676" s="47" t="s">
        <v>95</v>
      </c>
      <c r="F676" s="47">
        <v>10</v>
      </c>
      <c r="G676" s="47" t="str">
        <f>_xlfn.XLOOKUP(E676,TbdeEPI[EPI],TbdeEPI[TIPO],"Produção",0)</f>
        <v>Produção</v>
      </c>
      <c r="H676" s="47" t="s">
        <v>108</v>
      </c>
      <c r="I676" s="47" t="s">
        <v>173</v>
      </c>
      <c r="J676" s="47"/>
      <c r="K676" s="47">
        <f>COUNTIF($I$2:I676,I676)</f>
        <v>15</v>
      </c>
      <c r="L676" s="47" t="str">
        <f>ControleProdução[[#This Row],[Recebido Por]]&amp;ControleProdução[[#This Row],[Qtd]]</f>
        <v>JACKSON15</v>
      </c>
    </row>
    <row r="677" spans="1:12" ht="20.100000000000001" customHeight="1" x14ac:dyDescent="0.25">
      <c r="A677" s="52">
        <v>45271</v>
      </c>
      <c r="B677" s="52" t="str">
        <f>UPPER(TEXT(ControleProdução[[#This Row],[Data]],"mmm"))</f>
        <v>DEZ</v>
      </c>
      <c r="C677" s="47">
        <f>YEAR(ControleProdução[[#This Row],[Data]])</f>
        <v>2023</v>
      </c>
      <c r="D677" s="52" t="s">
        <v>21</v>
      </c>
      <c r="E677" s="47" t="s">
        <v>95</v>
      </c>
      <c r="F677" s="47">
        <v>1</v>
      </c>
      <c r="G677" s="47" t="str">
        <f>_xlfn.XLOOKUP(E677,TbdeEPI[EPI],TbdeEPI[TIPO],"Produção",0)</f>
        <v>Produção</v>
      </c>
      <c r="H677" s="47" t="s">
        <v>108</v>
      </c>
      <c r="I677" s="47" t="s">
        <v>116</v>
      </c>
      <c r="J677" s="47"/>
      <c r="K677" s="47">
        <f>COUNTIF($I$2:I677,I677)</f>
        <v>7</v>
      </c>
      <c r="L677" s="47" t="str">
        <f>ControleProdução[[#This Row],[Recebido Por]]&amp;ControleProdução[[#This Row],[Qtd]]</f>
        <v>ALDENOR7</v>
      </c>
    </row>
    <row r="678" spans="1:12" ht="20.100000000000001" customHeight="1" x14ac:dyDescent="0.25">
      <c r="A678" s="52">
        <v>45271</v>
      </c>
      <c r="B678" s="52" t="str">
        <f>UPPER(TEXT(ControleProdução[[#This Row],[Data]],"mmm"))</f>
        <v>DEZ</v>
      </c>
      <c r="C678" s="47">
        <f>YEAR(ControleProdução[[#This Row],[Data]])</f>
        <v>2023</v>
      </c>
      <c r="D678" s="52" t="s">
        <v>21</v>
      </c>
      <c r="E678" s="47" t="s">
        <v>319</v>
      </c>
      <c r="F678" s="47">
        <v>1</v>
      </c>
      <c r="G678" s="47" t="str">
        <f>_xlfn.XLOOKUP(E678,TbdeEPI[EPI],TbdeEPI[TIPO],"Produção",0)</f>
        <v>EPI</v>
      </c>
      <c r="H678" s="47" t="s">
        <v>108</v>
      </c>
      <c r="I678" s="47" t="s">
        <v>337</v>
      </c>
      <c r="J678" s="47"/>
      <c r="K678" s="47">
        <f>COUNTIF($I$2:I678,I678)</f>
        <v>2</v>
      </c>
      <c r="L678" s="47" t="str">
        <f>ControleProdução[[#This Row],[Recebido Por]]&amp;ControleProdução[[#This Row],[Qtd]]</f>
        <v>ALDENILSON2</v>
      </c>
    </row>
    <row r="679" spans="1:12" ht="20.100000000000001" customHeight="1" x14ac:dyDescent="0.25">
      <c r="A679" s="52">
        <v>45271</v>
      </c>
      <c r="B679" s="52" t="str">
        <f>UPPER(TEXT(ControleProdução[[#This Row],[Data]],"mmm"))</f>
        <v>DEZ</v>
      </c>
      <c r="C679" s="47">
        <f>YEAR(ControleProdução[[#This Row],[Data]])</f>
        <v>2023</v>
      </c>
      <c r="D679" s="52" t="s">
        <v>21</v>
      </c>
      <c r="E679" s="47" t="s">
        <v>319</v>
      </c>
      <c r="F679" s="47">
        <v>1</v>
      </c>
      <c r="G679" s="47" t="str">
        <f>_xlfn.XLOOKUP(E679,TbdeEPI[EPI],TbdeEPI[TIPO],"Produção",0)</f>
        <v>EPI</v>
      </c>
      <c r="H679" s="47" t="s">
        <v>108</v>
      </c>
      <c r="I679" s="47" t="s">
        <v>326</v>
      </c>
      <c r="J679" s="47"/>
      <c r="K679" s="47">
        <f>COUNTIF($I$2:I679,I679)</f>
        <v>3</v>
      </c>
      <c r="L679" s="47" t="str">
        <f>ControleProdução[[#This Row],[Recebido Por]]&amp;ControleProdução[[#This Row],[Qtd]]</f>
        <v>CRISTIANO3</v>
      </c>
    </row>
    <row r="680" spans="1:12" ht="20.100000000000001" customHeight="1" x14ac:dyDescent="0.25">
      <c r="A680" s="52">
        <v>45271</v>
      </c>
      <c r="B680" s="52" t="str">
        <f>UPPER(TEXT(ControleProdução[[#This Row],[Data]],"mmm"))</f>
        <v>DEZ</v>
      </c>
      <c r="C680" s="47">
        <f>YEAR(ControleProdução[[#This Row],[Data]])</f>
        <v>2023</v>
      </c>
      <c r="D680" s="52" t="s">
        <v>21</v>
      </c>
      <c r="E680" s="47" t="s">
        <v>319</v>
      </c>
      <c r="F680" s="47">
        <v>1</v>
      </c>
      <c r="G680" s="47" t="str">
        <f>_xlfn.XLOOKUP(E680,TbdeEPI[EPI],TbdeEPI[TIPO],"Produção",0)</f>
        <v>EPI</v>
      </c>
      <c r="H680" s="47" t="s">
        <v>108</v>
      </c>
      <c r="I680" s="47" t="s">
        <v>248</v>
      </c>
      <c r="J680" s="47"/>
      <c r="K680" s="47">
        <f>COUNTIF($I$2:I680,I680)</f>
        <v>3</v>
      </c>
      <c r="L680" s="47" t="str">
        <f>ControleProdução[[#This Row],[Recebido Por]]&amp;ControleProdução[[#This Row],[Qtd]]</f>
        <v>JAIME3</v>
      </c>
    </row>
    <row r="681" spans="1:12" ht="20.100000000000001" customHeight="1" x14ac:dyDescent="0.25">
      <c r="A681" s="52">
        <v>45271</v>
      </c>
      <c r="B681" s="52" t="str">
        <f>UPPER(TEXT(ControleProdução[[#This Row],[Data]],"mmm"))</f>
        <v>DEZ</v>
      </c>
      <c r="C681" s="47">
        <f>YEAR(ControleProdução[[#This Row],[Data]])</f>
        <v>2023</v>
      </c>
      <c r="D681" s="52" t="s">
        <v>21</v>
      </c>
      <c r="E681" s="47" t="s">
        <v>330</v>
      </c>
      <c r="F681" s="47">
        <v>1</v>
      </c>
      <c r="G681" s="47" t="str">
        <f>_xlfn.XLOOKUP(E681,TbdeEPI[EPI],TbdeEPI[TIPO],"Produção",0)</f>
        <v>EPI</v>
      </c>
      <c r="H681" s="47" t="s">
        <v>108</v>
      </c>
      <c r="I681" s="47" t="s">
        <v>267</v>
      </c>
      <c r="J681" s="47"/>
      <c r="K681" s="47">
        <f>COUNTIF($I$2:I681,I681)</f>
        <v>4</v>
      </c>
      <c r="L681" s="47" t="str">
        <f>ControleProdução[[#This Row],[Recebido Por]]&amp;ControleProdução[[#This Row],[Qtd]]</f>
        <v>JOYCE4</v>
      </c>
    </row>
    <row r="682" spans="1:12" ht="20.100000000000001" customHeight="1" x14ac:dyDescent="0.25">
      <c r="A682" s="52">
        <v>45271</v>
      </c>
      <c r="B682" s="52" t="str">
        <f>UPPER(TEXT(ControleProdução[[#This Row],[Data]],"mmm"))</f>
        <v>DEZ</v>
      </c>
      <c r="C682" s="47">
        <f>YEAR(ControleProdução[[#This Row],[Data]])</f>
        <v>2023</v>
      </c>
      <c r="D682" s="52" t="s">
        <v>21</v>
      </c>
      <c r="E682" s="47" t="s">
        <v>7</v>
      </c>
      <c r="F682" s="47">
        <v>1</v>
      </c>
      <c r="G682" s="47" t="str">
        <f>_xlfn.XLOOKUP(E682,TbdeEPI[EPI],TbdeEPI[TIPO],"Produção",0)</f>
        <v>Produção</v>
      </c>
      <c r="H682" s="47" t="s">
        <v>108</v>
      </c>
      <c r="I682" s="47" t="s">
        <v>139</v>
      </c>
      <c r="J682" s="47"/>
      <c r="K682" s="47">
        <f>COUNTIF($I$2:I682,I682)</f>
        <v>41</v>
      </c>
      <c r="L682" s="47" t="str">
        <f>ControleProdução[[#This Row],[Recebido Por]]&amp;ControleProdução[[#This Row],[Qtd]]</f>
        <v>JOÃO CARLOS41</v>
      </c>
    </row>
    <row r="683" spans="1:12" ht="20.100000000000001" customHeight="1" x14ac:dyDescent="0.25">
      <c r="A683" s="52">
        <v>45271</v>
      </c>
      <c r="B683" s="52" t="str">
        <f>UPPER(TEXT(ControleProdução[[#This Row],[Data]],"mmm"))</f>
        <v>DEZ</v>
      </c>
      <c r="C683" s="47">
        <f>YEAR(ControleProdução[[#This Row],[Data]])</f>
        <v>2023</v>
      </c>
      <c r="D683" s="52" t="s">
        <v>21</v>
      </c>
      <c r="E683" s="47" t="s">
        <v>75</v>
      </c>
      <c r="F683" s="47">
        <v>6</v>
      </c>
      <c r="G683" s="47" t="str">
        <f>_xlfn.XLOOKUP(E683,TbdeEPI[EPI],TbdeEPI[TIPO],"Produção",0)</f>
        <v>Produção</v>
      </c>
      <c r="H683" s="47" t="s">
        <v>108</v>
      </c>
      <c r="I683" s="47" t="s">
        <v>134</v>
      </c>
      <c r="J683" s="47"/>
      <c r="K683" s="47">
        <f>COUNTIF($I$2:I683,I683)</f>
        <v>31</v>
      </c>
      <c r="L683" s="47" t="str">
        <f>ControleProdução[[#This Row],[Recebido Por]]&amp;ControleProdução[[#This Row],[Qtd]]</f>
        <v>MANUA31</v>
      </c>
    </row>
    <row r="684" spans="1:12" ht="20.100000000000001" customHeight="1" x14ac:dyDescent="0.25">
      <c r="A684" s="52">
        <v>45271</v>
      </c>
      <c r="B684" s="52" t="str">
        <f>UPPER(TEXT(ControleProdução[[#This Row],[Data]],"mmm"))</f>
        <v>DEZ</v>
      </c>
      <c r="C684" s="47">
        <f>YEAR(ControleProdução[[#This Row],[Data]])</f>
        <v>2023</v>
      </c>
      <c r="D684" s="52" t="s">
        <v>21</v>
      </c>
      <c r="E684" s="47" t="s">
        <v>352</v>
      </c>
      <c r="F684" s="47">
        <v>3</v>
      </c>
      <c r="G684" s="47" t="str">
        <f>_xlfn.XLOOKUP(E684,TbdeEPI[EPI],TbdeEPI[TIPO],"Produção",0)</f>
        <v>Produção</v>
      </c>
      <c r="H684" s="47" t="s">
        <v>108</v>
      </c>
      <c r="I684" s="47" t="s">
        <v>112</v>
      </c>
      <c r="J684" s="47"/>
      <c r="K684" s="47">
        <f>COUNTIF($I$2:I684,I684)</f>
        <v>6</v>
      </c>
      <c r="L684" s="47" t="str">
        <f>ControleProdução[[#This Row],[Recebido Por]]&amp;ControleProdução[[#This Row],[Qtd]]</f>
        <v>JEFERSON6</v>
      </c>
    </row>
    <row r="685" spans="1:12" ht="20.100000000000001" customHeight="1" x14ac:dyDescent="0.25">
      <c r="A685" s="52">
        <v>45271</v>
      </c>
      <c r="B685" s="52" t="str">
        <f>UPPER(TEXT(ControleProdução[[#This Row],[Data]],"mmm"))</f>
        <v>DEZ</v>
      </c>
      <c r="C685" s="47">
        <f>YEAR(ControleProdução[[#This Row],[Data]])</f>
        <v>2023</v>
      </c>
      <c r="D685" s="52" t="s">
        <v>21</v>
      </c>
      <c r="E685" s="47" t="s">
        <v>14</v>
      </c>
      <c r="F685" s="47">
        <v>1</v>
      </c>
      <c r="G685" s="47" t="str">
        <f>_xlfn.XLOOKUP(E685,TbdeEPI[EPI],TbdeEPI[TIPO],"Produção",0)</f>
        <v>Produção</v>
      </c>
      <c r="H685" s="47" t="s">
        <v>108</v>
      </c>
      <c r="I685" s="47" t="s">
        <v>110</v>
      </c>
      <c r="J685" s="47"/>
      <c r="K685" s="47">
        <f>COUNTIF($I$2:I685,I685)</f>
        <v>195</v>
      </c>
      <c r="L685" s="47" t="str">
        <f>ControleProdução[[#This Row],[Recebido Por]]&amp;ControleProdução[[#This Row],[Qtd]]</f>
        <v>FELIPE195</v>
      </c>
    </row>
    <row r="686" spans="1:12" ht="20.100000000000001" customHeight="1" x14ac:dyDescent="0.25">
      <c r="A686" s="52">
        <v>45272</v>
      </c>
      <c r="B686" s="52" t="str">
        <f>UPPER(TEXT(ControleProdução[[#This Row],[Data]],"mmm"))</f>
        <v>DEZ</v>
      </c>
      <c r="C686" s="47">
        <f>YEAR(ControleProdução[[#This Row],[Data]])</f>
        <v>2023</v>
      </c>
      <c r="D686" s="52" t="s">
        <v>21</v>
      </c>
      <c r="E686" s="47" t="s">
        <v>27</v>
      </c>
      <c r="F686" s="47">
        <v>2</v>
      </c>
      <c r="G686" s="47" t="str">
        <f>_xlfn.XLOOKUP(E686,TbdeEPI[EPI],TbdeEPI[TIPO],"Produção",0)</f>
        <v>Produção</v>
      </c>
      <c r="H686" s="47" t="s">
        <v>108</v>
      </c>
      <c r="I686" s="47" t="s">
        <v>139</v>
      </c>
      <c r="J686" s="47"/>
      <c r="K686" s="47">
        <f>COUNTIF($I$2:I686,I686)</f>
        <v>42</v>
      </c>
      <c r="L686" s="47" t="str">
        <f>ControleProdução[[#This Row],[Recebido Por]]&amp;ControleProdução[[#This Row],[Qtd]]</f>
        <v>JOÃO CARLOS42</v>
      </c>
    </row>
    <row r="687" spans="1:12" ht="20.100000000000001" customHeight="1" x14ac:dyDescent="0.25">
      <c r="A687" s="52">
        <v>45272</v>
      </c>
      <c r="B687" s="52" t="str">
        <f>UPPER(TEXT(ControleProdução[[#This Row],[Data]],"mmm"))</f>
        <v>DEZ</v>
      </c>
      <c r="C687" s="47">
        <f>YEAR(ControleProdução[[#This Row],[Data]])</f>
        <v>2023</v>
      </c>
      <c r="D687" s="52" t="s">
        <v>21</v>
      </c>
      <c r="E687" s="47" t="s">
        <v>75</v>
      </c>
      <c r="F687" s="47">
        <v>1</v>
      </c>
      <c r="G687" s="47" t="str">
        <f>_xlfn.XLOOKUP(E687,TbdeEPI[EPI],TbdeEPI[TIPO],"Produção",0)</f>
        <v>Produção</v>
      </c>
      <c r="H687" s="47" t="s">
        <v>108</v>
      </c>
      <c r="I687" s="47" t="s">
        <v>305</v>
      </c>
      <c r="J687" s="47"/>
      <c r="K687" s="47">
        <f>COUNTIF($I$2:I687,I687)</f>
        <v>4</v>
      </c>
      <c r="L687" s="47" t="str">
        <f>ControleProdução[[#This Row],[Recebido Por]]&amp;ControleProdução[[#This Row],[Qtd]]</f>
        <v>LAURO4</v>
      </c>
    </row>
    <row r="688" spans="1:12" ht="20.100000000000001" customHeight="1" x14ac:dyDescent="0.25">
      <c r="A688" s="52">
        <v>45272</v>
      </c>
      <c r="B688" s="52" t="str">
        <f>UPPER(TEXT(ControleProdução[[#This Row],[Data]],"mmm"))</f>
        <v>DEZ</v>
      </c>
      <c r="C688" s="47">
        <f>YEAR(ControleProdução[[#This Row],[Data]])</f>
        <v>2023</v>
      </c>
      <c r="D688" s="52" t="s">
        <v>21</v>
      </c>
      <c r="E688" s="47" t="s">
        <v>330</v>
      </c>
      <c r="F688" s="47">
        <v>1</v>
      </c>
      <c r="G688" s="47" t="str">
        <f>_xlfn.XLOOKUP(E688,TbdeEPI[EPI],TbdeEPI[TIPO],"Produção",0)</f>
        <v>EPI</v>
      </c>
      <c r="H688" s="47" t="s">
        <v>108</v>
      </c>
      <c r="I688" s="47" t="s">
        <v>139</v>
      </c>
      <c r="J688" s="47"/>
      <c r="K688" s="47">
        <f>COUNTIF($I$2:I688,I688)</f>
        <v>43</v>
      </c>
      <c r="L688" s="47" t="str">
        <f>ControleProdução[[#This Row],[Recebido Por]]&amp;ControleProdução[[#This Row],[Qtd]]</f>
        <v>JOÃO CARLOS43</v>
      </c>
    </row>
    <row r="689" spans="1:12" ht="20.100000000000001" customHeight="1" x14ac:dyDescent="0.25">
      <c r="A689" s="52">
        <v>45272</v>
      </c>
      <c r="B689" s="52" t="str">
        <f>UPPER(TEXT(ControleProdução[[#This Row],[Data]],"mmm"))</f>
        <v>DEZ</v>
      </c>
      <c r="C689" s="47">
        <f>YEAR(ControleProdução[[#This Row],[Data]])</f>
        <v>2023</v>
      </c>
      <c r="D689" s="52" t="s">
        <v>21</v>
      </c>
      <c r="E689" s="47" t="s">
        <v>75</v>
      </c>
      <c r="F689" s="47">
        <v>6</v>
      </c>
      <c r="G689" s="47" t="str">
        <f>_xlfn.XLOOKUP(E689,TbdeEPI[EPI],TbdeEPI[TIPO],"Produção",0)</f>
        <v>Produção</v>
      </c>
      <c r="H689" s="47" t="s">
        <v>108</v>
      </c>
      <c r="I689" s="47" t="s">
        <v>157</v>
      </c>
      <c r="J689" s="47"/>
      <c r="K689" s="47">
        <f>COUNTIF($I$2:I689,I689)</f>
        <v>8</v>
      </c>
      <c r="L689" s="47" t="str">
        <f>ControleProdução[[#This Row],[Recebido Por]]&amp;ControleProdução[[#This Row],[Qtd]]</f>
        <v>MATHEUS LUCAS8</v>
      </c>
    </row>
    <row r="690" spans="1:12" ht="20.100000000000001" customHeight="1" x14ac:dyDescent="0.25">
      <c r="A690" s="52">
        <v>45272</v>
      </c>
      <c r="B690" s="52" t="str">
        <f>UPPER(TEXT(ControleProdução[[#This Row],[Data]],"mmm"))</f>
        <v>DEZ</v>
      </c>
      <c r="C690" s="47">
        <f>YEAR(ControleProdução[[#This Row],[Data]])</f>
        <v>2023</v>
      </c>
      <c r="D690" s="52" t="s">
        <v>21</v>
      </c>
      <c r="E690" s="47" t="s">
        <v>0</v>
      </c>
      <c r="F690" s="47">
        <v>1</v>
      </c>
      <c r="G690" s="47" t="str">
        <f>_xlfn.XLOOKUP(E690,TbdeEPI[EPI],TbdeEPI[TIPO],"Produção",0)</f>
        <v>Produção</v>
      </c>
      <c r="H690" s="47" t="s">
        <v>108</v>
      </c>
      <c r="I690" s="47" t="s">
        <v>113</v>
      </c>
      <c r="J690" s="47"/>
      <c r="K690" s="47">
        <f>COUNTIF($I$2:I690,I690)</f>
        <v>20</v>
      </c>
      <c r="L690" s="47" t="str">
        <f>ControleProdução[[#This Row],[Recebido Por]]&amp;ControleProdução[[#This Row],[Qtd]]</f>
        <v>MOISES20</v>
      </c>
    </row>
    <row r="691" spans="1:12" ht="20.100000000000001" customHeight="1" x14ac:dyDescent="0.25">
      <c r="A691" s="52">
        <v>45272</v>
      </c>
      <c r="B691" s="52" t="str">
        <f>UPPER(TEXT(ControleProdução[[#This Row],[Data]],"mmm"))</f>
        <v>DEZ</v>
      </c>
      <c r="C691" s="47">
        <f>YEAR(ControleProdução[[#This Row],[Data]])</f>
        <v>2023</v>
      </c>
      <c r="D691" s="52" t="s">
        <v>21</v>
      </c>
      <c r="E691" s="47" t="s">
        <v>0</v>
      </c>
      <c r="F691" s="47">
        <v>1</v>
      </c>
      <c r="G691" s="47" t="str">
        <f>_xlfn.XLOOKUP(E691,TbdeEPI[EPI],TbdeEPI[TIPO],"Produção",0)</f>
        <v>Produção</v>
      </c>
      <c r="H691" s="47" t="s">
        <v>108</v>
      </c>
      <c r="I691" s="47" t="s">
        <v>110</v>
      </c>
      <c r="J691" s="47"/>
      <c r="K691" s="47">
        <f>COUNTIF($I$2:I691,I691)</f>
        <v>196</v>
      </c>
      <c r="L691" s="47" t="str">
        <f>ControleProdução[[#This Row],[Recebido Por]]&amp;ControleProdução[[#This Row],[Qtd]]</f>
        <v>FELIPE196</v>
      </c>
    </row>
    <row r="692" spans="1:12" ht="20.100000000000001" customHeight="1" x14ac:dyDescent="0.25">
      <c r="A692" s="52">
        <v>45272</v>
      </c>
      <c r="B692" s="52" t="str">
        <f>UPPER(TEXT(ControleProdução[[#This Row],[Data]],"mmm"))</f>
        <v>DEZ</v>
      </c>
      <c r="C692" s="47">
        <f>YEAR(ControleProdução[[#This Row],[Data]])</f>
        <v>2023</v>
      </c>
      <c r="D692" s="52" t="s">
        <v>21</v>
      </c>
      <c r="E692" s="47" t="s">
        <v>79</v>
      </c>
      <c r="F692" s="47">
        <v>1</v>
      </c>
      <c r="G692" s="47" t="str">
        <f>_xlfn.XLOOKUP(E692,TbdeEPI[EPI],TbdeEPI[TIPO],"Produção",0)</f>
        <v>Produção</v>
      </c>
      <c r="H692" s="47" t="s">
        <v>108</v>
      </c>
      <c r="I692" s="47" t="s">
        <v>110</v>
      </c>
      <c r="J692" s="47"/>
      <c r="K692" s="47">
        <f>COUNTIF($I$2:I692,I692)</f>
        <v>197</v>
      </c>
      <c r="L692" s="47" t="str">
        <f>ControleProdução[[#This Row],[Recebido Por]]&amp;ControleProdução[[#This Row],[Qtd]]</f>
        <v>FELIPE197</v>
      </c>
    </row>
    <row r="693" spans="1:12" ht="20.100000000000001" customHeight="1" x14ac:dyDescent="0.25">
      <c r="A693" s="52">
        <v>45272</v>
      </c>
      <c r="B693" s="52" t="str">
        <f>UPPER(TEXT(ControleProdução[[#This Row],[Data]],"mmm"))</f>
        <v>DEZ</v>
      </c>
      <c r="C693" s="47">
        <f>YEAR(ControleProdução[[#This Row],[Data]])</f>
        <v>2023</v>
      </c>
      <c r="D693" s="52" t="s">
        <v>21</v>
      </c>
      <c r="E693" s="47" t="s">
        <v>2</v>
      </c>
      <c r="F693" s="47">
        <v>1</v>
      </c>
      <c r="G693" s="47" t="str">
        <f>_xlfn.XLOOKUP(E693,TbdeEPI[EPI],TbdeEPI[TIPO],"Produção",0)</f>
        <v>Produção</v>
      </c>
      <c r="H693" s="47" t="s">
        <v>108</v>
      </c>
      <c r="I693" s="47" t="s">
        <v>110</v>
      </c>
      <c r="J693" s="47"/>
      <c r="K693" s="47">
        <f>COUNTIF($I$2:I693,I693)</f>
        <v>198</v>
      </c>
      <c r="L693" s="47" t="str">
        <f>ControleProdução[[#This Row],[Recebido Por]]&amp;ControleProdução[[#This Row],[Qtd]]</f>
        <v>FELIPE198</v>
      </c>
    </row>
    <row r="694" spans="1:12" ht="20.100000000000001" customHeight="1" x14ac:dyDescent="0.25">
      <c r="A694" s="52">
        <v>45272</v>
      </c>
      <c r="B694" s="52" t="str">
        <f>UPPER(TEXT(ControleProdução[[#This Row],[Data]],"mmm"))</f>
        <v>DEZ</v>
      </c>
      <c r="C694" s="47">
        <f>YEAR(ControleProdução[[#This Row],[Data]])</f>
        <v>2023</v>
      </c>
      <c r="D694" s="52" t="s">
        <v>21</v>
      </c>
      <c r="E694" s="47" t="s">
        <v>74</v>
      </c>
      <c r="F694" s="47">
        <v>10</v>
      </c>
      <c r="G694" s="47" t="str">
        <f>_xlfn.XLOOKUP(E694,TbdeEPI[EPI],TbdeEPI[TIPO],"Produção",0)</f>
        <v>Produção</v>
      </c>
      <c r="H694" s="47" t="s">
        <v>108</v>
      </c>
      <c r="I694" s="47" t="s">
        <v>110</v>
      </c>
      <c r="J694" s="47"/>
      <c r="K694" s="47">
        <f>COUNTIF($I$2:I694,I694)</f>
        <v>199</v>
      </c>
      <c r="L694" s="47" t="str">
        <f>ControleProdução[[#This Row],[Recebido Por]]&amp;ControleProdução[[#This Row],[Qtd]]</f>
        <v>FELIPE199</v>
      </c>
    </row>
    <row r="695" spans="1:12" ht="20.100000000000001" customHeight="1" x14ac:dyDescent="0.25">
      <c r="A695" s="52">
        <v>45272</v>
      </c>
      <c r="B695" s="52" t="str">
        <f>UPPER(TEXT(ControleProdução[[#This Row],[Data]],"mmm"))</f>
        <v>DEZ</v>
      </c>
      <c r="C695" s="47">
        <f>YEAR(ControleProdução[[#This Row],[Data]])</f>
        <v>2023</v>
      </c>
      <c r="D695" s="52" t="s">
        <v>21</v>
      </c>
      <c r="E695" s="47" t="s">
        <v>75</v>
      </c>
      <c r="F695" s="47">
        <v>4</v>
      </c>
      <c r="G695" s="47" t="str">
        <f>_xlfn.XLOOKUP(E695,TbdeEPI[EPI],TbdeEPI[TIPO],"Produção",0)</f>
        <v>Produção</v>
      </c>
      <c r="H695" s="47" t="s">
        <v>108</v>
      </c>
      <c r="I695" s="47" t="s">
        <v>110</v>
      </c>
      <c r="J695" s="47"/>
      <c r="K695" s="47">
        <f>COUNTIF($I$2:I695,I695)</f>
        <v>200</v>
      </c>
      <c r="L695" s="47" t="str">
        <f>ControleProdução[[#This Row],[Recebido Por]]&amp;ControleProdução[[#This Row],[Qtd]]</f>
        <v>FELIPE200</v>
      </c>
    </row>
    <row r="696" spans="1:12" ht="20.100000000000001" customHeight="1" x14ac:dyDescent="0.25">
      <c r="A696" s="52">
        <v>45272</v>
      </c>
      <c r="B696" s="52" t="str">
        <f>UPPER(TEXT(ControleProdução[[#This Row],[Data]],"mmm"))</f>
        <v>DEZ</v>
      </c>
      <c r="C696" s="47">
        <f>YEAR(ControleProdução[[#This Row],[Data]])</f>
        <v>2023</v>
      </c>
      <c r="D696" s="52" t="s">
        <v>21</v>
      </c>
      <c r="E696" s="47" t="s">
        <v>78</v>
      </c>
      <c r="F696" s="47">
        <v>1</v>
      </c>
      <c r="G696" s="47" t="str">
        <f>_xlfn.XLOOKUP(E696,TbdeEPI[EPI],TbdeEPI[TIPO],"Produção",0)</f>
        <v>Produção</v>
      </c>
      <c r="H696" s="47" t="s">
        <v>108</v>
      </c>
      <c r="I696" s="47" t="s">
        <v>110</v>
      </c>
      <c r="J696" s="47"/>
      <c r="K696" s="47">
        <f>COUNTIF($I$2:I696,I696)</f>
        <v>201</v>
      </c>
      <c r="L696" s="47" t="str">
        <f>ControleProdução[[#This Row],[Recebido Por]]&amp;ControleProdução[[#This Row],[Qtd]]</f>
        <v>FELIPE201</v>
      </c>
    </row>
    <row r="697" spans="1:12" ht="20.100000000000001" customHeight="1" x14ac:dyDescent="0.25">
      <c r="A697" s="52">
        <v>45272</v>
      </c>
      <c r="B697" s="52" t="str">
        <f>UPPER(TEXT(ControleProdução[[#This Row],[Data]],"mmm"))</f>
        <v>DEZ</v>
      </c>
      <c r="C697" s="47">
        <f>YEAR(ControleProdução[[#This Row],[Data]])</f>
        <v>2023</v>
      </c>
      <c r="D697" s="52" t="s">
        <v>21</v>
      </c>
      <c r="E697" s="47" t="s">
        <v>1</v>
      </c>
      <c r="F697" s="47">
        <v>1</v>
      </c>
      <c r="G697" s="47" t="str">
        <f>_xlfn.XLOOKUP(E697,TbdeEPI[EPI],TbdeEPI[TIPO],"Produção",0)</f>
        <v>Produção</v>
      </c>
      <c r="H697" s="47" t="s">
        <v>108</v>
      </c>
      <c r="I697" s="47" t="s">
        <v>156</v>
      </c>
      <c r="J697" s="47"/>
      <c r="K697" s="47">
        <f>COUNTIF($I$2:I697,I697)</f>
        <v>26</v>
      </c>
      <c r="L697" s="47" t="str">
        <f>ControleProdução[[#This Row],[Recebido Por]]&amp;ControleProdução[[#This Row],[Qtd]]</f>
        <v>ALAIM26</v>
      </c>
    </row>
    <row r="698" spans="1:12" ht="20.100000000000001" customHeight="1" x14ac:dyDescent="0.25">
      <c r="A698" s="52">
        <v>45272</v>
      </c>
      <c r="B698" s="52" t="str">
        <f>UPPER(TEXT(ControleProdução[[#This Row],[Data]],"mmm"))</f>
        <v>DEZ</v>
      </c>
      <c r="C698" s="47">
        <f>YEAR(ControleProdução[[#This Row],[Data]])</f>
        <v>2023</v>
      </c>
      <c r="D698" s="52" t="s">
        <v>21</v>
      </c>
      <c r="E698" s="47" t="s">
        <v>352</v>
      </c>
      <c r="F698" s="47">
        <v>2</v>
      </c>
      <c r="G698" s="47" t="str">
        <f>_xlfn.XLOOKUP(E698,TbdeEPI[EPI],TbdeEPI[TIPO],"Produção",0)</f>
        <v>Produção</v>
      </c>
      <c r="H698" s="47" t="s">
        <v>108</v>
      </c>
      <c r="I698" s="47" t="s">
        <v>155</v>
      </c>
      <c r="J698" s="47"/>
      <c r="K698" s="47">
        <f>COUNTIF($I$2:I698,I698)</f>
        <v>17</v>
      </c>
      <c r="L698" s="47" t="str">
        <f>ControleProdução[[#This Row],[Recebido Por]]&amp;ControleProdução[[#This Row],[Qtd]]</f>
        <v>ASNAN17</v>
      </c>
    </row>
    <row r="699" spans="1:12" ht="20.100000000000001" customHeight="1" x14ac:dyDescent="0.25">
      <c r="A699" s="52">
        <v>45272</v>
      </c>
      <c r="B699" s="52" t="str">
        <f>UPPER(TEXT(ControleProdução[[#This Row],[Data]],"mmm"))</f>
        <v>DEZ</v>
      </c>
      <c r="C699" s="47">
        <f>YEAR(ControleProdução[[#This Row],[Data]])</f>
        <v>2023</v>
      </c>
      <c r="D699" s="52" t="s">
        <v>21</v>
      </c>
      <c r="E699" s="47" t="s">
        <v>352</v>
      </c>
      <c r="F699" s="47">
        <v>5</v>
      </c>
      <c r="G699" s="47" t="str">
        <f>_xlfn.XLOOKUP(E699,TbdeEPI[EPI],TbdeEPI[TIPO],"Produção",0)</f>
        <v>Produção</v>
      </c>
      <c r="H699" s="47" t="s">
        <v>108</v>
      </c>
      <c r="I699" s="47" t="s">
        <v>336</v>
      </c>
      <c r="J699" s="47"/>
      <c r="K699" s="47">
        <f>COUNTIF($I$2:I699,I699)</f>
        <v>8</v>
      </c>
      <c r="L699" s="47" t="str">
        <f>ControleProdução[[#This Row],[Recebido Por]]&amp;ControleProdução[[#This Row],[Qtd]]</f>
        <v>YVENS8</v>
      </c>
    </row>
    <row r="700" spans="1:12" ht="20.100000000000001" customHeight="1" x14ac:dyDescent="0.25">
      <c r="A700" s="52">
        <v>45272</v>
      </c>
      <c r="B700" s="52" t="str">
        <f>UPPER(TEXT(ControleProdução[[#This Row],[Data]],"mmm"))</f>
        <v>DEZ</v>
      </c>
      <c r="C700" s="47">
        <f>YEAR(ControleProdução[[#This Row],[Data]])</f>
        <v>2023</v>
      </c>
      <c r="D700" s="52" t="s">
        <v>21</v>
      </c>
      <c r="E700" s="47" t="s">
        <v>14</v>
      </c>
      <c r="F700" s="47">
        <v>1</v>
      </c>
      <c r="G700" s="47" t="str">
        <f>_xlfn.XLOOKUP(E700,TbdeEPI[EPI],TbdeEPI[TIPO],"Produção",0)</f>
        <v>Produção</v>
      </c>
      <c r="H700" s="47" t="s">
        <v>108</v>
      </c>
      <c r="I700" s="47" t="s">
        <v>110</v>
      </c>
      <c r="J700" s="47"/>
      <c r="K700" s="47">
        <f>COUNTIF($I$2:I700,I700)</f>
        <v>202</v>
      </c>
      <c r="L700" s="47" t="str">
        <f>ControleProdução[[#This Row],[Recebido Por]]&amp;ControleProdução[[#This Row],[Qtd]]</f>
        <v>FELIPE202</v>
      </c>
    </row>
    <row r="701" spans="1:12" ht="20.100000000000001" customHeight="1" x14ac:dyDescent="0.25">
      <c r="A701" s="52">
        <v>45273</v>
      </c>
      <c r="B701" s="52" t="str">
        <f>UPPER(TEXT(ControleProdução[[#This Row],[Data]],"mmm"))</f>
        <v>DEZ</v>
      </c>
      <c r="C701" s="47">
        <f>YEAR(ControleProdução[[#This Row],[Data]])</f>
        <v>2023</v>
      </c>
      <c r="D701" s="52" t="s">
        <v>21</v>
      </c>
      <c r="E701" s="47" t="s">
        <v>89</v>
      </c>
      <c r="F701" s="47">
        <v>2</v>
      </c>
      <c r="G701" s="47" t="str">
        <f>_xlfn.XLOOKUP(E701,TbdeEPI[EPI],TbdeEPI[TIPO],"Produção",0)</f>
        <v>Produção</v>
      </c>
      <c r="H701" s="47" t="s">
        <v>108</v>
      </c>
      <c r="I701" s="47" t="s">
        <v>321</v>
      </c>
      <c r="J701" s="47"/>
      <c r="K701" s="47">
        <f>COUNTIF($I$2:I701,I701)</f>
        <v>11</v>
      </c>
      <c r="L701" s="47" t="str">
        <f>ControleProdução[[#This Row],[Recebido Por]]&amp;ControleProdução[[#This Row],[Qtd]]</f>
        <v>FLAVIO11</v>
      </c>
    </row>
    <row r="702" spans="1:12" ht="20.100000000000001" customHeight="1" x14ac:dyDescent="0.25">
      <c r="A702" s="52">
        <v>45273</v>
      </c>
      <c r="B702" s="52" t="str">
        <f>UPPER(TEXT(ControleProdução[[#This Row],[Data]],"mmm"))</f>
        <v>DEZ</v>
      </c>
      <c r="C702" s="47">
        <f>YEAR(ControleProdução[[#This Row],[Data]])</f>
        <v>2023</v>
      </c>
      <c r="D702" s="52" t="s">
        <v>21</v>
      </c>
      <c r="E702" s="47" t="s">
        <v>0</v>
      </c>
      <c r="F702" s="47">
        <v>2</v>
      </c>
      <c r="G702" s="47" t="str">
        <f>_xlfn.XLOOKUP(E702,TbdeEPI[EPI],TbdeEPI[TIPO],"Produção",0)</f>
        <v>Produção</v>
      </c>
      <c r="H702" s="47" t="s">
        <v>108</v>
      </c>
      <c r="I702" s="47" t="s">
        <v>110</v>
      </c>
      <c r="J702" s="47"/>
      <c r="K702" s="47">
        <f>COUNTIF($I$2:I702,I702)</f>
        <v>203</v>
      </c>
      <c r="L702" s="47" t="str">
        <f>ControleProdução[[#This Row],[Recebido Por]]&amp;ControleProdução[[#This Row],[Qtd]]</f>
        <v>FELIPE203</v>
      </c>
    </row>
    <row r="703" spans="1:12" ht="20.100000000000001" customHeight="1" x14ac:dyDescent="0.25">
      <c r="A703" s="52">
        <v>45273</v>
      </c>
      <c r="B703" s="52" t="str">
        <f>UPPER(TEXT(ControleProdução[[#This Row],[Data]],"mmm"))</f>
        <v>DEZ</v>
      </c>
      <c r="C703" s="47">
        <f>YEAR(ControleProdução[[#This Row],[Data]])</f>
        <v>2023</v>
      </c>
      <c r="D703" s="52" t="s">
        <v>21</v>
      </c>
      <c r="E703" s="47" t="s">
        <v>1</v>
      </c>
      <c r="F703" s="47">
        <v>2</v>
      </c>
      <c r="G703" s="47" t="str">
        <f>_xlfn.XLOOKUP(E703,TbdeEPI[EPI],TbdeEPI[TIPO],"Produção",0)</f>
        <v>Produção</v>
      </c>
      <c r="H703" s="47" t="s">
        <v>108</v>
      </c>
      <c r="I703" s="47" t="s">
        <v>110</v>
      </c>
      <c r="J703" s="47"/>
      <c r="K703" s="47">
        <f>COUNTIF($I$2:I703,I703)</f>
        <v>204</v>
      </c>
      <c r="L703" s="47" t="str">
        <f>ControleProdução[[#This Row],[Recebido Por]]&amp;ControleProdução[[#This Row],[Qtd]]</f>
        <v>FELIPE204</v>
      </c>
    </row>
    <row r="704" spans="1:12" ht="20.100000000000001" customHeight="1" x14ac:dyDescent="0.25">
      <c r="A704" s="52">
        <v>45273</v>
      </c>
      <c r="B704" s="52" t="str">
        <f>UPPER(TEXT(ControleProdução[[#This Row],[Data]],"mmm"))</f>
        <v>DEZ</v>
      </c>
      <c r="C704" s="47">
        <f>YEAR(ControleProdução[[#This Row],[Data]])</f>
        <v>2023</v>
      </c>
      <c r="D704" s="52" t="s">
        <v>21</v>
      </c>
      <c r="E704" s="47" t="s">
        <v>74</v>
      </c>
      <c r="F704" s="47">
        <v>10</v>
      </c>
      <c r="G704" s="47" t="str">
        <f>_xlfn.XLOOKUP(E704,TbdeEPI[EPI],TbdeEPI[TIPO],"Produção",0)</f>
        <v>Produção</v>
      </c>
      <c r="H704" s="47" t="s">
        <v>108</v>
      </c>
      <c r="I704" s="47" t="s">
        <v>110</v>
      </c>
      <c r="J704" s="47"/>
      <c r="K704" s="47">
        <f>COUNTIF($I$2:I704,I704)</f>
        <v>205</v>
      </c>
      <c r="L704" s="47" t="str">
        <f>ControleProdução[[#This Row],[Recebido Por]]&amp;ControleProdução[[#This Row],[Qtd]]</f>
        <v>FELIPE205</v>
      </c>
    </row>
    <row r="705" spans="1:12" ht="20.100000000000001" customHeight="1" x14ac:dyDescent="0.25">
      <c r="A705" s="52">
        <v>45273</v>
      </c>
      <c r="B705" s="52" t="str">
        <f>UPPER(TEXT(ControleProdução[[#This Row],[Data]],"mmm"))</f>
        <v>DEZ</v>
      </c>
      <c r="C705" s="47">
        <f>YEAR(ControleProdução[[#This Row],[Data]])</f>
        <v>2023</v>
      </c>
      <c r="D705" s="52" t="s">
        <v>21</v>
      </c>
      <c r="E705" s="47" t="s">
        <v>75</v>
      </c>
      <c r="F705" s="47">
        <v>4</v>
      </c>
      <c r="G705" s="47" t="str">
        <f>_xlfn.XLOOKUP(E705,TbdeEPI[EPI],TbdeEPI[TIPO],"Produção",0)</f>
        <v>Produção</v>
      </c>
      <c r="H705" s="47" t="s">
        <v>108</v>
      </c>
      <c r="I705" s="47" t="s">
        <v>110</v>
      </c>
      <c r="J705" s="47"/>
      <c r="K705" s="47">
        <f>COUNTIF($I$2:I705,I705)</f>
        <v>206</v>
      </c>
      <c r="L705" s="47" t="str">
        <f>ControleProdução[[#This Row],[Recebido Por]]&amp;ControleProdução[[#This Row],[Qtd]]</f>
        <v>FELIPE206</v>
      </c>
    </row>
    <row r="706" spans="1:12" ht="20.100000000000001" customHeight="1" x14ac:dyDescent="0.25">
      <c r="A706" s="52">
        <v>45273</v>
      </c>
      <c r="B706" s="52" t="str">
        <f>UPPER(TEXT(ControleProdução[[#This Row],[Data]],"mmm"))</f>
        <v>DEZ</v>
      </c>
      <c r="C706" s="47">
        <f>YEAR(ControleProdução[[#This Row],[Data]])</f>
        <v>2023</v>
      </c>
      <c r="D706" s="52" t="s">
        <v>21</v>
      </c>
      <c r="E706" s="47" t="s">
        <v>79</v>
      </c>
      <c r="F706" s="47">
        <v>1</v>
      </c>
      <c r="G706" s="47" t="str">
        <f>_xlfn.XLOOKUP(E706,TbdeEPI[EPI],TbdeEPI[TIPO],"Produção",0)</f>
        <v>Produção</v>
      </c>
      <c r="H706" s="47" t="s">
        <v>108</v>
      </c>
      <c r="I706" s="47" t="s">
        <v>110</v>
      </c>
      <c r="J706" s="47"/>
      <c r="K706" s="47">
        <f>COUNTIF($I$2:I706,I706)</f>
        <v>207</v>
      </c>
      <c r="L706" s="47" t="str">
        <f>ControleProdução[[#This Row],[Recebido Por]]&amp;ControleProdução[[#This Row],[Qtd]]</f>
        <v>FELIPE207</v>
      </c>
    </row>
    <row r="707" spans="1:12" ht="20.100000000000001" customHeight="1" x14ac:dyDescent="0.25">
      <c r="A707" s="52">
        <v>45273</v>
      </c>
      <c r="B707" s="52" t="str">
        <f>UPPER(TEXT(ControleProdução[[#This Row],[Data]],"mmm"))</f>
        <v>DEZ</v>
      </c>
      <c r="C707" s="47">
        <f>YEAR(ControleProdução[[#This Row],[Data]])</f>
        <v>2023</v>
      </c>
      <c r="D707" s="52" t="s">
        <v>21</v>
      </c>
      <c r="E707" s="47" t="s">
        <v>2</v>
      </c>
      <c r="F707" s="47">
        <v>1</v>
      </c>
      <c r="G707" s="47" t="str">
        <f>_xlfn.XLOOKUP(E707,TbdeEPI[EPI],TbdeEPI[TIPO],"Produção",0)</f>
        <v>Produção</v>
      </c>
      <c r="H707" s="47" t="s">
        <v>108</v>
      </c>
      <c r="I707" s="47" t="s">
        <v>110</v>
      </c>
      <c r="J707" s="47"/>
      <c r="K707" s="47">
        <f>COUNTIF($I$2:I707,I707)</f>
        <v>208</v>
      </c>
      <c r="L707" s="47" t="str">
        <f>ControleProdução[[#This Row],[Recebido Por]]&amp;ControleProdução[[#This Row],[Qtd]]</f>
        <v>FELIPE208</v>
      </c>
    </row>
    <row r="708" spans="1:12" ht="20.100000000000001" customHeight="1" x14ac:dyDescent="0.25">
      <c r="A708" s="52">
        <v>45273</v>
      </c>
      <c r="B708" s="52" t="str">
        <f>UPPER(TEXT(ControleProdução[[#This Row],[Data]],"mmm"))</f>
        <v>DEZ</v>
      </c>
      <c r="C708" s="47">
        <f>YEAR(ControleProdução[[#This Row],[Data]])</f>
        <v>2023</v>
      </c>
      <c r="D708" s="52" t="s">
        <v>21</v>
      </c>
      <c r="E708" s="47" t="s">
        <v>352</v>
      </c>
      <c r="F708" s="47">
        <v>2</v>
      </c>
      <c r="G708" s="47" t="str">
        <f>_xlfn.XLOOKUP(E708,TbdeEPI[EPI],TbdeEPI[TIPO],"Produção",0)</f>
        <v>Produção</v>
      </c>
      <c r="H708" s="47" t="s">
        <v>108</v>
      </c>
      <c r="I708" s="47" t="s">
        <v>321</v>
      </c>
      <c r="J708" s="47"/>
      <c r="K708" s="47">
        <f>COUNTIF($I$2:I708,I708)</f>
        <v>12</v>
      </c>
      <c r="L708" s="47" t="str">
        <f>ControleProdução[[#This Row],[Recebido Por]]&amp;ControleProdução[[#This Row],[Qtd]]</f>
        <v>FLAVIO12</v>
      </c>
    </row>
    <row r="709" spans="1:12" ht="20.100000000000001" customHeight="1" x14ac:dyDescent="0.25">
      <c r="A709" s="52">
        <v>45273</v>
      </c>
      <c r="B709" s="52" t="str">
        <f>UPPER(TEXT(ControleProdução[[#This Row],[Data]],"mmm"))</f>
        <v>DEZ</v>
      </c>
      <c r="C709" s="47">
        <f>YEAR(ControleProdução[[#This Row],[Data]])</f>
        <v>2023</v>
      </c>
      <c r="D709" s="52" t="s">
        <v>21</v>
      </c>
      <c r="E709" s="47" t="s">
        <v>14</v>
      </c>
      <c r="F709" s="47">
        <v>1</v>
      </c>
      <c r="G709" s="47" t="str">
        <f>_xlfn.XLOOKUP(E709,TbdeEPI[EPI],TbdeEPI[TIPO],"Produção",0)</f>
        <v>Produção</v>
      </c>
      <c r="H709" s="47" t="s">
        <v>108</v>
      </c>
      <c r="I709" s="47" t="s">
        <v>110</v>
      </c>
      <c r="J709" s="47"/>
      <c r="K709" s="47">
        <f>COUNTIF($I$2:I709,I709)</f>
        <v>209</v>
      </c>
      <c r="L709" s="47" t="str">
        <f>ControleProdução[[#This Row],[Recebido Por]]&amp;ControleProdução[[#This Row],[Qtd]]</f>
        <v>FELIPE209</v>
      </c>
    </row>
    <row r="710" spans="1:12" ht="20.100000000000001" customHeight="1" x14ac:dyDescent="0.25">
      <c r="A710" s="52">
        <v>45274</v>
      </c>
      <c r="B710" s="52" t="str">
        <f>UPPER(TEXT(ControleProdução[[#This Row],[Data]],"mmm"))</f>
        <v>DEZ</v>
      </c>
      <c r="C710" s="47">
        <f>YEAR(ControleProdução[[#This Row],[Data]])</f>
        <v>2023</v>
      </c>
      <c r="D710" s="52" t="s">
        <v>21</v>
      </c>
      <c r="E710" s="47" t="s">
        <v>0</v>
      </c>
      <c r="F710" s="47">
        <v>2</v>
      </c>
      <c r="G710" s="47" t="str">
        <f>_xlfn.XLOOKUP(E710,TbdeEPI[EPI],TbdeEPI[TIPO],"Produção",0)</f>
        <v>Produção</v>
      </c>
      <c r="H710" s="47" t="s">
        <v>108</v>
      </c>
      <c r="I710" s="47" t="s">
        <v>110</v>
      </c>
      <c r="J710" s="47"/>
      <c r="K710" s="47">
        <f>COUNTIF($I$2:I710,I710)</f>
        <v>210</v>
      </c>
      <c r="L710" s="47" t="str">
        <f>ControleProdução[[#This Row],[Recebido Por]]&amp;ControleProdução[[#This Row],[Qtd]]</f>
        <v>FELIPE210</v>
      </c>
    </row>
    <row r="711" spans="1:12" ht="20.100000000000001" customHeight="1" x14ac:dyDescent="0.25">
      <c r="A711" s="52">
        <v>45274</v>
      </c>
      <c r="B711" s="52" t="str">
        <f>UPPER(TEXT(ControleProdução[[#This Row],[Data]],"mmm"))</f>
        <v>DEZ</v>
      </c>
      <c r="C711" s="47">
        <f>YEAR(ControleProdução[[#This Row],[Data]])</f>
        <v>2023</v>
      </c>
      <c r="D711" s="52" t="s">
        <v>21</v>
      </c>
      <c r="E711" s="47" t="s">
        <v>1</v>
      </c>
      <c r="F711" s="47">
        <v>1</v>
      </c>
      <c r="G711" s="47" t="str">
        <f>_xlfn.XLOOKUP(E711,TbdeEPI[EPI],TbdeEPI[TIPO],"Produção",0)</f>
        <v>Produção</v>
      </c>
      <c r="H711" s="47" t="s">
        <v>108</v>
      </c>
      <c r="I711" s="47" t="s">
        <v>110</v>
      </c>
      <c r="J711" s="47"/>
      <c r="K711" s="47">
        <f>COUNTIF($I$2:I711,I711)</f>
        <v>211</v>
      </c>
      <c r="L711" s="47" t="str">
        <f>ControleProdução[[#This Row],[Recebido Por]]&amp;ControleProdução[[#This Row],[Qtd]]</f>
        <v>FELIPE211</v>
      </c>
    </row>
    <row r="712" spans="1:12" ht="20.100000000000001" customHeight="1" x14ac:dyDescent="0.25">
      <c r="A712" s="52">
        <v>45274</v>
      </c>
      <c r="B712" s="52" t="str">
        <f>UPPER(TEXT(ControleProdução[[#This Row],[Data]],"mmm"))</f>
        <v>DEZ</v>
      </c>
      <c r="C712" s="47">
        <f>YEAR(ControleProdução[[#This Row],[Data]])</f>
        <v>2023</v>
      </c>
      <c r="D712" s="52" t="s">
        <v>21</v>
      </c>
      <c r="E712" s="47" t="s">
        <v>78</v>
      </c>
      <c r="F712" s="47">
        <v>1</v>
      </c>
      <c r="G712" s="47" t="str">
        <f>_xlfn.XLOOKUP(E712,TbdeEPI[EPI],TbdeEPI[TIPO],"Produção",0)</f>
        <v>Produção</v>
      </c>
      <c r="H712" s="47" t="s">
        <v>108</v>
      </c>
      <c r="I712" s="47" t="s">
        <v>110</v>
      </c>
      <c r="J712" s="47"/>
      <c r="K712" s="47">
        <f>COUNTIF($I$2:I712,I712)</f>
        <v>212</v>
      </c>
      <c r="L712" s="47" t="str">
        <f>ControleProdução[[#This Row],[Recebido Por]]&amp;ControleProdução[[#This Row],[Qtd]]</f>
        <v>FELIPE212</v>
      </c>
    </row>
    <row r="713" spans="1:12" ht="20.100000000000001" customHeight="1" x14ac:dyDescent="0.25">
      <c r="A713" s="52">
        <v>45274</v>
      </c>
      <c r="B713" s="52" t="str">
        <f>UPPER(TEXT(ControleProdução[[#This Row],[Data]],"mmm"))</f>
        <v>DEZ</v>
      </c>
      <c r="C713" s="47">
        <f>YEAR(ControleProdução[[#This Row],[Data]])</f>
        <v>2023</v>
      </c>
      <c r="D713" s="52" t="s">
        <v>21</v>
      </c>
      <c r="E713" s="47" t="s">
        <v>93</v>
      </c>
      <c r="F713" s="47">
        <v>1</v>
      </c>
      <c r="G713" s="47" t="str">
        <f>_xlfn.XLOOKUP(E713,TbdeEPI[EPI],TbdeEPI[TIPO],"Produção",0)</f>
        <v>Produção</v>
      </c>
      <c r="H713" s="47" t="s">
        <v>108</v>
      </c>
      <c r="I713" s="47" t="s">
        <v>110</v>
      </c>
      <c r="J713" s="47"/>
      <c r="K713" s="47">
        <f>COUNTIF($I$2:I713,I713)</f>
        <v>213</v>
      </c>
      <c r="L713" s="47" t="str">
        <f>ControleProdução[[#This Row],[Recebido Por]]&amp;ControleProdução[[#This Row],[Qtd]]</f>
        <v>FELIPE213</v>
      </c>
    </row>
    <row r="714" spans="1:12" ht="20.100000000000001" customHeight="1" x14ac:dyDescent="0.25">
      <c r="A714" s="52">
        <v>45274</v>
      </c>
      <c r="B714" s="52" t="str">
        <f>UPPER(TEXT(ControleProdução[[#This Row],[Data]],"mmm"))</f>
        <v>DEZ</v>
      </c>
      <c r="C714" s="47">
        <f>YEAR(ControleProdução[[#This Row],[Data]])</f>
        <v>2023</v>
      </c>
      <c r="D714" s="52" t="s">
        <v>21</v>
      </c>
      <c r="E714" s="47" t="s">
        <v>74</v>
      </c>
      <c r="F714" s="47">
        <v>10</v>
      </c>
      <c r="G714" s="47" t="str">
        <f>_xlfn.XLOOKUP(E714,TbdeEPI[EPI],TbdeEPI[TIPO],"Produção",0)</f>
        <v>Produção</v>
      </c>
      <c r="H714" s="47" t="s">
        <v>108</v>
      </c>
      <c r="I714" s="47" t="s">
        <v>110</v>
      </c>
      <c r="J714" s="47"/>
      <c r="K714" s="47">
        <f>COUNTIF($I$2:I714,I714)</f>
        <v>214</v>
      </c>
      <c r="L714" s="47" t="str">
        <f>ControleProdução[[#This Row],[Recebido Por]]&amp;ControleProdução[[#This Row],[Qtd]]</f>
        <v>FELIPE214</v>
      </c>
    </row>
    <row r="715" spans="1:12" ht="20.100000000000001" customHeight="1" x14ac:dyDescent="0.25">
      <c r="A715" s="52">
        <v>45274</v>
      </c>
      <c r="B715" s="52" t="str">
        <f>UPPER(TEXT(ControleProdução[[#This Row],[Data]],"mmm"))</f>
        <v>DEZ</v>
      </c>
      <c r="C715" s="47">
        <f>YEAR(ControleProdução[[#This Row],[Data]])</f>
        <v>2023</v>
      </c>
      <c r="D715" s="52" t="s">
        <v>21</v>
      </c>
      <c r="E715" s="47" t="s">
        <v>75</v>
      </c>
      <c r="F715" s="47">
        <v>4</v>
      </c>
      <c r="G715" s="47" t="str">
        <f>_xlfn.XLOOKUP(E715,TbdeEPI[EPI],TbdeEPI[TIPO],"Produção",0)</f>
        <v>Produção</v>
      </c>
      <c r="H715" s="47" t="s">
        <v>108</v>
      </c>
      <c r="I715" s="47" t="s">
        <v>110</v>
      </c>
      <c r="J715" s="47"/>
      <c r="K715" s="47">
        <f>COUNTIF($I$2:I715,I715)</f>
        <v>215</v>
      </c>
      <c r="L715" s="47" t="str">
        <f>ControleProdução[[#This Row],[Recebido Por]]&amp;ControleProdução[[#This Row],[Qtd]]</f>
        <v>FELIPE215</v>
      </c>
    </row>
    <row r="716" spans="1:12" ht="20.100000000000001" customHeight="1" x14ac:dyDescent="0.25">
      <c r="A716" s="52">
        <v>45274</v>
      </c>
      <c r="B716" s="52" t="str">
        <f>UPPER(TEXT(ControleProdução[[#This Row],[Data]],"mmm"))</f>
        <v>DEZ</v>
      </c>
      <c r="C716" s="47">
        <f>YEAR(ControleProdução[[#This Row],[Data]])</f>
        <v>2023</v>
      </c>
      <c r="D716" s="52" t="s">
        <v>21</v>
      </c>
      <c r="E716" s="47" t="s">
        <v>79</v>
      </c>
      <c r="F716" s="47">
        <v>1</v>
      </c>
      <c r="G716" s="47" t="str">
        <f>_xlfn.XLOOKUP(E716,TbdeEPI[EPI],TbdeEPI[TIPO],"Produção",0)</f>
        <v>Produção</v>
      </c>
      <c r="H716" s="47" t="s">
        <v>108</v>
      </c>
      <c r="I716" s="47" t="s">
        <v>110</v>
      </c>
      <c r="J716" s="47"/>
      <c r="K716" s="47">
        <f>COUNTIF($I$2:I716,I716)</f>
        <v>216</v>
      </c>
      <c r="L716" s="47" t="str">
        <f>ControleProdução[[#This Row],[Recebido Por]]&amp;ControleProdução[[#This Row],[Qtd]]</f>
        <v>FELIPE216</v>
      </c>
    </row>
    <row r="717" spans="1:12" ht="20.100000000000001" customHeight="1" x14ac:dyDescent="0.25">
      <c r="A717" s="52">
        <v>45274</v>
      </c>
      <c r="B717" s="52" t="str">
        <f>UPPER(TEXT(ControleProdução[[#This Row],[Data]],"mmm"))</f>
        <v>DEZ</v>
      </c>
      <c r="C717" s="47">
        <f>YEAR(ControleProdução[[#This Row],[Data]])</f>
        <v>2023</v>
      </c>
      <c r="D717" s="52" t="s">
        <v>21</v>
      </c>
      <c r="E717" s="47" t="s">
        <v>2</v>
      </c>
      <c r="F717" s="47">
        <v>1</v>
      </c>
      <c r="G717" s="47" t="str">
        <f>_xlfn.XLOOKUP(E717,TbdeEPI[EPI],TbdeEPI[TIPO],"Produção",0)</f>
        <v>Produção</v>
      </c>
      <c r="H717" s="47" t="s">
        <v>108</v>
      </c>
      <c r="I717" s="47" t="s">
        <v>110</v>
      </c>
      <c r="J717" s="47"/>
      <c r="K717" s="47">
        <f>COUNTIF($I$2:I717,I717)</f>
        <v>217</v>
      </c>
      <c r="L717" s="47" t="str">
        <f>ControleProdução[[#This Row],[Recebido Por]]&amp;ControleProdução[[#This Row],[Qtd]]</f>
        <v>FELIPE217</v>
      </c>
    </row>
    <row r="718" spans="1:12" ht="20.100000000000001" customHeight="1" x14ac:dyDescent="0.25">
      <c r="A718" s="52">
        <v>45274</v>
      </c>
      <c r="B718" s="52" t="str">
        <f>UPPER(TEXT(ControleProdução[[#This Row],[Data]],"mmm"))</f>
        <v>DEZ</v>
      </c>
      <c r="C718" s="47">
        <f>YEAR(ControleProdução[[#This Row],[Data]])</f>
        <v>2023</v>
      </c>
      <c r="D718" s="52" t="s">
        <v>21</v>
      </c>
      <c r="E718" s="47" t="s">
        <v>169</v>
      </c>
      <c r="F718" s="47">
        <v>6</v>
      </c>
      <c r="G718" s="47" t="str">
        <f>_xlfn.XLOOKUP(E718,TbdeEPI[EPI],TbdeEPI[TIPO],"Produção",0)</f>
        <v>Produção</v>
      </c>
      <c r="H718" s="47" t="s">
        <v>108</v>
      </c>
      <c r="I718" s="47" t="s">
        <v>336</v>
      </c>
      <c r="J718" s="47"/>
      <c r="K718" s="47">
        <f>COUNTIF($I$2:I718,I718)</f>
        <v>9</v>
      </c>
      <c r="L718" s="47" t="str">
        <f>ControleProdução[[#This Row],[Recebido Por]]&amp;ControleProdução[[#This Row],[Qtd]]</f>
        <v>YVENS9</v>
      </c>
    </row>
    <row r="719" spans="1:12" ht="20.100000000000001" customHeight="1" x14ac:dyDescent="0.25">
      <c r="A719" s="52">
        <v>45274</v>
      </c>
      <c r="B719" s="52" t="str">
        <f>UPPER(TEXT(ControleProdução[[#This Row],[Data]],"mmm"))</f>
        <v>DEZ</v>
      </c>
      <c r="C719" s="47">
        <f>YEAR(ControleProdução[[#This Row],[Data]])</f>
        <v>2023</v>
      </c>
      <c r="D719" s="52" t="s">
        <v>21</v>
      </c>
      <c r="E719" s="47" t="s">
        <v>75</v>
      </c>
      <c r="F719" s="47">
        <v>1</v>
      </c>
      <c r="G719" s="47" t="str">
        <f>_xlfn.XLOOKUP(E719,TbdeEPI[EPI],TbdeEPI[TIPO],"Produção",0)</f>
        <v>Produção</v>
      </c>
      <c r="H719" s="47" t="s">
        <v>108</v>
      </c>
      <c r="I719" s="47" t="s">
        <v>270</v>
      </c>
      <c r="J719" s="47"/>
      <c r="K719" s="47">
        <f>COUNTIF($I$2:I719,I719)</f>
        <v>6</v>
      </c>
      <c r="L719" s="47" t="str">
        <f>ControleProdução[[#This Row],[Recebido Por]]&amp;ControleProdução[[#This Row],[Qtd]]</f>
        <v>ALEX6</v>
      </c>
    </row>
    <row r="720" spans="1:12" ht="20.100000000000001" customHeight="1" x14ac:dyDescent="0.25">
      <c r="A720" s="52">
        <v>45274</v>
      </c>
      <c r="B720" s="52" t="str">
        <f>UPPER(TEXT(ControleProdução[[#This Row],[Data]],"mmm"))</f>
        <v>DEZ</v>
      </c>
      <c r="C720" s="47">
        <f>YEAR(ControleProdução[[#This Row],[Data]])</f>
        <v>2023</v>
      </c>
      <c r="D720" s="52" t="s">
        <v>21</v>
      </c>
      <c r="E720" s="47" t="s">
        <v>319</v>
      </c>
      <c r="F720" s="47">
        <v>1</v>
      </c>
      <c r="G720" s="47" t="str">
        <f>_xlfn.XLOOKUP(E720,TbdeEPI[EPI],TbdeEPI[TIPO],"Produção",0)</f>
        <v>EPI</v>
      </c>
      <c r="H720" s="47" t="s">
        <v>108</v>
      </c>
      <c r="I720" s="47" t="s">
        <v>277</v>
      </c>
      <c r="J720" s="47"/>
      <c r="K720" s="47">
        <f>COUNTIF($I$2:I720,I720)</f>
        <v>3</v>
      </c>
      <c r="L720" s="47" t="str">
        <f>ControleProdução[[#This Row],[Recebido Por]]&amp;ControleProdução[[#This Row],[Qtd]]</f>
        <v>LEANDRO3</v>
      </c>
    </row>
    <row r="721" spans="1:12" ht="20.100000000000001" customHeight="1" x14ac:dyDescent="0.25">
      <c r="A721" s="52">
        <v>45274</v>
      </c>
      <c r="B721" s="52" t="str">
        <f>UPPER(TEXT(ControleProdução[[#This Row],[Data]],"mmm"))</f>
        <v>DEZ</v>
      </c>
      <c r="C721" s="47">
        <f>YEAR(ControleProdução[[#This Row],[Data]])</f>
        <v>2023</v>
      </c>
      <c r="D721" s="52" t="s">
        <v>21</v>
      </c>
      <c r="E721" s="47" t="s">
        <v>319</v>
      </c>
      <c r="F721" s="47">
        <v>1</v>
      </c>
      <c r="G721" s="47" t="str">
        <f>_xlfn.XLOOKUP(E721,TbdeEPI[EPI],TbdeEPI[TIPO],"Produção",0)</f>
        <v>EPI</v>
      </c>
      <c r="H721" s="47" t="s">
        <v>108</v>
      </c>
      <c r="I721" s="47" t="s">
        <v>155</v>
      </c>
      <c r="J721" s="47"/>
      <c r="K721" s="47">
        <f>COUNTIF($I$2:I721,I721)</f>
        <v>18</v>
      </c>
      <c r="L721" s="47" t="str">
        <f>ControleProdução[[#This Row],[Recebido Por]]&amp;ControleProdução[[#This Row],[Qtd]]</f>
        <v>ASNAN18</v>
      </c>
    </row>
    <row r="722" spans="1:12" ht="20.100000000000001" customHeight="1" x14ac:dyDescent="0.25">
      <c r="A722" s="52">
        <v>45274</v>
      </c>
      <c r="B722" s="52" t="str">
        <f>UPPER(TEXT(ControleProdução[[#This Row],[Data]],"mmm"))</f>
        <v>DEZ</v>
      </c>
      <c r="C722" s="47">
        <f>YEAR(ControleProdução[[#This Row],[Data]])</f>
        <v>2023</v>
      </c>
      <c r="D722" s="52" t="s">
        <v>21</v>
      </c>
      <c r="E722" s="47" t="s">
        <v>27</v>
      </c>
      <c r="F722" s="47">
        <v>3</v>
      </c>
      <c r="G722" s="47" t="str">
        <f>_xlfn.XLOOKUP(E722,TbdeEPI[EPI],TbdeEPI[TIPO],"Produção",0)</f>
        <v>Produção</v>
      </c>
      <c r="H722" s="47" t="s">
        <v>108</v>
      </c>
      <c r="I722" s="47" t="s">
        <v>146</v>
      </c>
      <c r="J722" s="47"/>
      <c r="K722" s="47">
        <f>COUNTIF($I$2:I722,I722)</f>
        <v>9</v>
      </c>
      <c r="L722" s="47" t="str">
        <f>ControleProdução[[#This Row],[Recebido Por]]&amp;ControleProdução[[#This Row],[Qtd]]</f>
        <v>DANIELA9</v>
      </c>
    </row>
    <row r="723" spans="1:12" ht="20.100000000000001" customHeight="1" x14ac:dyDescent="0.25">
      <c r="A723" s="52">
        <v>45274</v>
      </c>
      <c r="B723" s="52" t="str">
        <f>UPPER(TEXT(ControleProdução[[#This Row],[Data]],"mmm"))</f>
        <v>DEZ</v>
      </c>
      <c r="C723" s="47">
        <f>YEAR(ControleProdução[[#This Row],[Data]])</f>
        <v>2023</v>
      </c>
      <c r="D723" s="52" t="s">
        <v>21</v>
      </c>
      <c r="E723" s="47" t="s">
        <v>89</v>
      </c>
      <c r="F723" s="47">
        <v>1</v>
      </c>
      <c r="G723" s="47" t="str">
        <f>_xlfn.XLOOKUP(E723,TbdeEPI[EPI],TbdeEPI[TIPO],"Produção",0)</f>
        <v>Produção</v>
      </c>
      <c r="H723" s="47" t="s">
        <v>108</v>
      </c>
      <c r="I723" s="47" t="s">
        <v>140</v>
      </c>
      <c r="J723" s="47"/>
      <c r="K723" s="47">
        <f>COUNTIF($I$2:I723,I723)</f>
        <v>26</v>
      </c>
      <c r="L723" s="47" t="str">
        <f>ControleProdução[[#This Row],[Recebido Por]]&amp;ControleProdução[[#This Row],[Qtd]]</f>
        <v>ARTHUR26</v>
      </c>
    </row>
    <row r="724" spans="1:12" ht="20.100000000000001" customHeight="1" x14ac:dyDescent="0.25">
      <c r="A724" s="52">
        <v>45274</v>
      </c>
      <c r="B724" s="52" t="str">
        <f>UPPER(TEXT(ControleProdução[[#This Row],[Data]],"mmm"))</f>
        <v>DEZ</v>
      </c>
      <c r="C724" s="47">
        <f>YEAR(ControleProdução[[#This Row],[Data]])</f>
        <v>2023</v>
      </c>
      <c r="D724" s="52" t="s">
        <v>21</v>
      </c>
      <c r="E724" s="47" t="s">
        <v>75</v>
      </c>
      <c r="F724" s="47">
        <v>4</v>
      </c>
      <c r="G724" s="47" t="str">
        <f>_xlfn.XLOOKUP(E724,TbdeEPI[EPI],TbdeEPI[TIPO],"Produção",0)</f>
        <v>Produção</v>
      </c>
      <c r="H724" s="47" t="s">
        <v>108</v>
      </c>
      <c r="I724" s="47" t="s">
        <v>134</v>
      </c>
      <c r="J724" s="47"/>
      <c r="K724" s="47">
        <f>COUNTIF($I$2:I724,I724)</f>
        <v>32</v>
      </c>
      <c r="L724" s="47" t="str">
        <f>ControleProdução[[#This Row],[Recebido Por]]&amp;ControleProdução[[#This Row],[Qtd]]</f>
        <v>MANUA32</v>
      </c>
    </row>
    <row r="725" spans="1:12" ht="20.100000000000001" customHeight="1" x14ac:dyDescent="0.25">
      <c r="A725" s="52">
        <v>45274</v>
      </c>
      <c r="B725" s="52" t="str">
        <f>UPPER(TEXT(ControleProdução[[#This Row],[Data]],"mmm"))</f>
        <v>DEZ</v>
      </c>
      <c r="C725" s="47">
        <f>YEAR(ControleProdução[[#This Row],[Data]])</f>
        <v>2023</v>
      </c>
      <c r="D725" s="52" t="s">
        <v>21</v>
      </c>
      <c r="E725" s="47" t="s">
        <v>95</v>
      </c>
      <c r="F725" s="47">
        <v>3</v>
      </c>
      <c r="G725" s="47" t="str">
        <f>_xlfn.XLOOKUP(E725,TbdeEPI[EPI],TbdeEPI[TIPO],"Produção",0)</f>
        <v>Produção</v>
      </c>
      <c r="H725" s="47" t="s">
        <v>108</v>
      </c>
      <c r="I725" s="47" t="s">
        <v>173</v>
      </c>
      <c r="J725" s="47"/>
      <c r="K725" s="47">
        <f>COUNTIF($I$2:I725,I725)</f>
        <v>16</v>
      </c>
      <c r="L725" s="47" t="str">
        <f>ControleProdução[[#This Row],[Recebido Por]]&amp;ControleProdução[[#This Row],[Qtd]]</f>
        <v>JACKSON16</v>
      </c>
    </row>
    <row r="726" spans="1:12" ht="20.100000000000001" customHeight="1" x14ac:dyDescent="0.25">
      <c r="A726" s="52">
        <v>45274</v>
      </c>
      <c r="B726" s="52" t="str">
        <f>UPPER(TEXT(ControleProdução[[#This Row],[Data]],"mmm"))</f>
        <v>DEZ</v>
      </c>
      <c r="C726" s="47">
        <f>YEAR(ControleProdução[[#This Row],[Data]])</f>
        <v>2023</v>
      </c>
      <c r="D726" s="52" t="s">
        <v>21</v>
      </c>
      <c r="E726" s="47" t="s">
        <v>0</v>
      </c>
      <c r="F726" s="47">
        <v>2</v>
      </c>
      <c r="G726" s="47" t="str">
        <f>_xlfn.XLOOKUP(E726,TbdeEPI[EPI],TbdeEPI[TIPO],"Produção",0)</f>
        <v>Produção</v>
      </c>
      <c r="H726" s="47" t="s">
        <v>108</v>
      </c>
      <c r="I726" s="47" t="s">
        <v>139</v>
      </c>
      <c r="J726" s="47"/>
      <c r="K726" s="47">
        <f>COUNTIF($I$2:I726,I726)</f>
        <v>44</v>
      </c>
      <c r="L726" s="47" t="str">
        <f>ControleProdução[[#This Row],[Recebido Por]]&amp;ControleProdução[[#This Row],[Qtd]]</f>
        <v>JOÃO CARLOS44</v>
      </c>
    </row>
    <row r="727" spans="1:12" ht="20.100000000000001" customHeight="1" x14ac:dyDescent="0.25">
      <c r="A727" s="52">
        <v>45274</v>
      </c>
      <c r="B727" s="52" t="str">
        <f>UPPER(TEXT(ControleProdução[[#This Row],[Data]],"mmm"))</f>
        <v>DEZ</v>
      </c>
      <c r="C727" s="47">
        <f>YEAR(ControleProdução[[#This Row],[Data]])</f>
        <v>2023</v>
      </c>
      <c r="D727" s="52" t="s">
        <v>21</v>
      </c>
      <c r="E727" s="47" t="s">
        <v>169</v>
      </c>
      <c r="F727" s="47">
        <v>4</v>
      </c>
      <c r="G727" s="47" t="str">
        <f>_xlfn.XLOOKUP(E727,TbdeEPI[EPI],TbdeEPI[TIPO],"Produção",0)</f>
        <v>Produção</v>
      </c>
      <c r="H727" s="47" t="s">
        <v>108</v>
      </c>
      <c r="I727" s="47" t="s">
        <v>139</v>
      </c>
      <c r="J727" s="47"/>
      <c r="K727" s="47">
        <f>COUNTIF($I$2:I727,I727)</f>
        <v>45</v>
      </c>
      <c r="L727" s="47" t="str">
        <f>ControleProdução[[#This Row],[Recebido Por]]&amp;ControleProdução[[#This Row],[Qtd]]</f>
        <v>JOÃO CARLOS45</v>
      </c>
    </row>
    <row r="728" spans="1:12" ht="20.100000000000001" customHeight="1" x14ac:dyDescent="0.25">
      <c r="A728" s="52">
        <v>45274</v>
      </c>
      <c r="B728" s="52" t="str">
        <f>UPPER(TEXT(ControleProdução[[#This Row],[Data]],"mmm"))</f>
        <v>DEZ</v>
      </c>
      <c r="C728" s="47">
        <f>YEAR(ControleProdução[[#This Row],[Data]])</f>
        <v>2023</v>
      </c>
      <c r="D728" s="52" t="s">
        <v>21</v>
      </c>
      <c r="E728" s="47" t="s">
        <v>14</v>
      </c>
      <c r="F728" s="47">
        <v>2</v>
      </c>
      <c r="G728" s="47" t="str">
        <f>_xlfn.XLOOKUP(E728,TbdeEPI[EPI],TbdeEPI[TIPO],"Produção",0)</f>
        <v>Produção</v>
      </c>
      <c r="H728" s="47" t="s">
        <v>108</v>
      </c>
      <c r="I728" s="47" t="s">
        <v>110</v>
      </c>
      <c r="J728" s="47"/>
      <c r="K728" s="47">
        <f>COUNTIF($I$2:I728,I728)</f>
        <v>218</v>
      </c>
      <c r="L728" s="47" t="str">
        <f>ControleProdução[[#This Row],[Recebido Por]]&amp;ControleProdução[[#This Row],[Qtd]]</f>
        <v>FELIPE218</v>
      </c>
    </row>
    <row r="729" spans="1:12" ht="20.100000000000001" customHeight="1" x14ac:dyDescent="0.25">
      <c r="A729" s="52">
        <v>45275</v>
      </c>
      <c r="B729" s="52" t="str">
        <f>UPPER(TEXT(ControleProdução[[#This Row],[Data]],"mmm"))</f>
        <v>DEZ</v>
      </c>
      <c r="C729" s="47">
        <f>YEAR(ControleProdução[[#This Row],[Data]])</f>
        <v>2023</v>
      </c>
      <c r="D729" s="52" t="s">
        <v>21</v>
      </c>
      <c r="E729" s="47" t="s">
        <v>95</v>
      </c>
      <c r="F729" s="47">
        <v>10</v>
      </c>
      <c r="G729" s="47" t="str">
        <f>_xlfn.XLOOKUP(E729,TbdeEPI[EPI],TbdeEPI[TIPO],"Produção",0)</f>
        <v>Produção</v>
      </c>
      <c r="H729" s="47" t="s">
        <v>108</v>
      </c>
      <c r="I729" s="47" t="s">
        <v>173</v>
      </c>
      <c r="J729" s="47"/>
      <c r="K729" s="47">
        <f>COUNTIF($I$2:I729,I729)</f>
        <v>17</v>
      </c>
      <c r="L729" s="47" t="str">
        <f>ControleProdução[[#This Row],[Recebido Por]]&amp;ControleProdução[[#This Row],[Qtd]]</f>
        <v>JACKSON17</v>
      </c>
    </row>
    <row r="730" spans="1:12" ht="20.100000000000001" customHeight="1" x14ac:dyDescent="0.25">
      <c r="A730" s="52">
        <v>45275</v>
      </c>
      <c r="B730" s="52" t="str">
        <f>UPPER(TEXT(ControleProdução[[#This Row],[Data]],"mmm"))</f>
        <v>DEZ</v>
      </c>
      <c r="C730" s="47">
        <f>YEAR(ControleProdução[[#This Row],[Data]])</f>
        <v>2023</v>
      </c>
      <c r="D730" s="52" t="s">
        <v>21</v>
      </c>
      <c r="E730" s="47" t="s">
        <v>330</v>
      </c>
      <c r="F730" s="47">
        <v>1</v>
      </c>
      <c r="G730" s="47" t="str">
        <f>_xlfn.XLOOKUP(E730,TbdeEPI[EPI],TbdeEPI[TIPO],"Produção",0)</f>
        <v>EPI</v>
      </c>
      <c r="H730" s="47" t="s">
        <v>108</v>
      </c>
      <c r="I730" s="47" t="s">
        <v>265</v>
      </c>
      <c r="J730" s="47"/>
      <c r="K730" s="47">
        <f>COUNTIF($I$2:I730,I730)</f>
        <v>12</v>
      </c>
      <c r="L730" s="47" t="str">
        <f>ControleProdução[[#This Row],[Recebido Por]]&amp;ControleProdução[[#This Row],[Qtd]]</f>
        <v>GILDSON12</v>
      </c>
    </row>
    <row r="731" spans="1:12" ht="20.100000000000001" customHeight="1" x14ac:dyDescent="0.25">
      <c r="A731" s="52">
        <v>45275</v>
      </c>
      <c r="B731" s="52" t="str">
        <f>UPPER(TEXT(ControleProdução[[#This Row],[Data]],"mmm"))</f>
        <v>DEZ</v>
      </c>
      <c r="C731" s="47">
        <f>YEAR(ControleProdução[[#This Row],[Data]])</f>
        <v>2023</v>
      </c>
      <c r="D731" s="52" t="s">
        <v>21</v>
      </c>
      <c r="E731" s="47" t="s">
        <v>75</v>
      </c>
      <c r="F731" s="47">
        <v>4</v>
      </c>
      <c r="G731" s="47" t="str">
        <f>_xlfn.XLOOKUP(E731,TbdeEPI[EPI],TbdeEPI[TIPO],"Produção",0)</f>
        <v>Produção</v>
      </c>
      <c r="H731" s="47" t="s">
        <v>108</v>
      </c>
      <c r="I731" s="47" t="s">
        <v>171</v>
      </c>
      <c r="J731" s="47"/>
      <c r="K731" s="47">
        <f>COUNTIF($I$2:I731,I731)</f>
        <v>11</v>
      </c>
      <c r="L731" s="47" t="str">
        <f>ControleProdução[[#This Row],[Recebido Por]]&amp;ControleProdução[[#This Row],[Qtd]]</f>
        <v>KEVIN11</v>
      </c>
    </row>
    <row r="732" spans="1:12" ht="20.100000000000001" customHeight="1" x14ac:dyDescent="0.25">
      <c r="A732" s="52">
        <v>45275</v>
      </c>
      <c r="B732" s="52" t="str">
        <f>UPPER(TEXT(ControleProdução[[#This Row],[Data]],"mmm"))</f>
        <v>DEZ</v>
      </c>
      <c r="C732" s="47">
        <f>YEAR(ControleProdução[[#This Row],[Data]])</f>
        <v>2023</v>
      </c>
      <c r="D732" s="52" t="s">
        <v>21</v>
      </c>
      <c r="E732" s="47" t="s">
        <v>0</v>
      </c>
      <c r="F732" s="47">
        <v>2</v>
      </c>
      <c r="G732" s="47" t="str">
        <f>_xlfn.XLOOKUP(E732,TbdeEPI[EPI],TbdeEPI[TIPO],"Produção",0)</f>
        <v>Produção</v>
      </c>
      <c r="H732" s="47" t="s">
        <v>108</v>
      </c>
      <c r="I732" s="47" t="s">
        <v>110</v>
      </c>
      <c r="J732" s="47"/>
      <c r="K732" s="47">
        <f>COUNTIF($I$2:I732,I732)</f>
        <v>219</v>
      </c>
      <c r="L732" s="47" t="str">
        <f>ControleProdução[[#This Row],[Recebido Por]]&amp;ControleProdução[[#This Row],[Qtd]]</f>
        <v>FELIPE219</v>
      </c>
    </row>
    <row r="733" spans="1:12" ht="20.100000000000001" customHeight="1" x14ac:dyDescent="0.25">
      <c r="A733" s="52">
        <v>45275</v>
      </c>
      <c r="B733" s="52" t="str">
        <f>UPPER(TEXT(ControleProdução[[#This Row],[Data]],"mmm"))</f>
        <v>DEZ</v>
      </c>
      <c r="C733" s="47">
        <f>YEAR(ControleProdução[[#This Row],[Data]])</f>
        <v>2023</v>
      </c>
      <c r="D733" s="52" t="s">
        <v>21</v>
      </c>
      <c r="E733" s="47" t="s">
        <v>1</v>
      </c>
      <c r="F733" s="47">
        <v>1</v>
      </c>
      <c r="G733" s="47" t="str">
        <f>_xlfn.XLOOKUP(E733,TbdeEPI[EPI],TbdeEPI[TIPO],"Produção",0)</f>
        <v>Produção</v>
      </c>
      <c r="H733" s="47" t="s">
        <v>108</v>
      </c>
      <c r="I733" s="47" t="s">
        <v>110</v>
      </c>
      <c r="J733" s="47"/>
      <c r="K733" s="47">
        <f>COUNTIF($I$2:I733,I733)</f>
        <v>220</v>
      </c>
      <c r="L733" s="47" t="str">
        <f>ControleProdução[[#This Row],[Recebido Por]]&amp;ControleProdução[[#This Row],[Qtd]]</f>
        <v>FELIPE220</v>
      </c>
    </row>
    <row r="734" spans="1:12" ht="20.100000000000001" customHeight="1" x14ac:dyDescent="0.25">
      <c r="A734" s="52">
        <v>45275</v>
      </c>
      <c r="B734" s="52" t="str">
        <f>UPPER(TEXT(ControleProdução[[#This Row],[Data]],"mmm"))</f>
        <v>DEZ</v>
      </c>
      <c r="C734" s="47">
        <f>YEAR(ControleProdução[[#This Row],[Data]])</f>
        <v>2023</v>
      </c>
      <c r="D734" s="52" t="s">
        <v>21</v>
      </c>
      <c r="E734" s="47" t="s">
        <v>78</v>
      </c>
      <c r="F734" s="47">
        <v>1</v>
      </c>
      <c r="G734" s="47" t="str">
        <f>_xlfn.XLOOKUP(E734,TbdeEPI[EPI],TbdeEPI[TIPO],"Produção",0)</f>
        <v>Produção</v>
      </c>
      <c r="H734" s="47" t="s">
        <v>108</v>
      </c>
      <c r="I734" s="47" t="s">
        <v>110</v>
      </c>
      <c r="J734" s="47"/>
      <c r="K734" s="47">
        <f>COUNTIF($I$2:I734,I734)</f>
        <v>221</v>
      </c>
      <c r="L734" s="47" t="str">
        <f>ControleProdução[[#This Row],[Recebido Por]]&amp;ControleProdução[[#This Row],[Qtd]]</f>
        <v>FELIPE221</v>
      </c>
    </row>
    <row r="735" spans="1:12" ht="20.100000000000001" customHeight="1" x14ac:dyDescent="0.25">
      <c r="A735" s="52">
        <v>45275</v>
      </c>
      <c r="B735" s="52" t="str">
        <f>UPPER(TEXT(ControleProdução[[#This Row],[Data]],"mmm"))</f>
        <v>DEZ</v>
      </c>
      <c r="C735" s="47">
        <f>YEAR(ControleProdução[[#This Row],[Data]])</f>
        <v>2023</v>
      </c>
      <c r="D735" s="52" t="s">
        <v>21</v>
      </c>
      <c r="E735" s="47" t="s">
        <v>93</v>
      </c>
      <c r="F735" s="47">
        <v>1</v>
      </c>
      <c r="G735" s="47" t="str">
        <f>_xlfn.XLOOKUP(E735,TbdeEPI[EPI],TbdeEPI[TIPO],"Produção",0)</f>
        <v>Produção</v>
      </c>
      <c r="H735" s="47" t="s">
        <v>108</v>
      </c>
      <c r="I735" s="47" t="s">
        <v>110</v>
      </c>
      <c r="J735" s="47"/>
      <c r="K735" s="47">
        <f>COUNTIF($I$2:I735,I735)</f>
        <v>222</v>
      </c>
      <c r="L735" s="47" t="str">
        <f>ControleProdução[[#This Row],[Recebido Por]]&amp;ControleProdução[[#This Row],[Qtd]]</f>
        <v>FELIPE222</v>
      </c>
    </row>
    <row r="736" spans="1:12" ht="20.100000000000001" customHeight="1" x14ac:dyDescent="0.25">
      <c r="A736" s="52">
        <v>45275</v>
      </c>
      <c r="B736" s="52" t="str">
        <f>UPPER(TEXT(ControleProdução[[#This Row],[Data]],"mmm"))</f>
        <v>DEZ</v>
      </c>
      <c r="C736" s="47">
        <f>YEAR(ControleProdução[[#This Row],[Data]])</f>
        <v>2023</v>
      </c>
      <c r="D736" s="52" t="s">
        <v>21</v>
      </c>
      <c r="E736" s="47" t="s">
        <v>74</v>
      </c>
      <c r="F736" s="47">
        <v>10</v>
      </c>
      <c r="G736" s="47" t="str">
        <f>_xlfn.XLOOKUP(E736,TbdeEPI[EPI],TbdeEPI[TIPO],"Produção",0)</f>
        <v>Produção</v>
      </c>
      <c r="H736" s="47" t="s">
        <v>108</v>
      </c>
      <c r="I736" s="47" t="s">
        <v>110</v>
      </c>
      <c r="J736" s="47"/>
      <c r="K736" s="47">
        <f>COUNTIF($I$2:I736,I736)</f>
        <v>223</v>
      </c>
      <c r="L736" s="47" t="str">
        <f>ControleProdução[[#This Row],[Recebido Por]]&amp;ControleProdução[[#This Row],[Qtd]]</f>
        <v>FELIPE223</v>
      </c>
    </row>
    <row r="737" spans="1:12" ht="20.100000000000001" customHeight="1" x14ac:dyDescent="0.25">
      <c r="A737" s="52">
        <v>45275</v>
      </c>
      <c r="B737" s="52" t="str">
        <f>UPPER(TEXT(ControleProdução[[#This Row],[Data]],"mmm"))</f>
        <v>DEZ</v>
      </c>
      <c r="C737" s="47">
        <f>YEAR(ControleProdução[[#This Row],[Data]])</f>
        <v>2023</v>
      </c>
      <c r="D737" s="52" t="s">
        <v>21</v>
      </c>
      <c r="E737" s="47" t="s">
        <v>75</v>
      </c>
      <c r="F737" s="47">
        <v>4</v>
      </c>
      <c r="G737" s="47" t="str">
        <f>_xlfn.XLOOKUP(E737,TbdeEPI[EPI],TbdeEPI[TIPO],"Produção",0)</f>
        <v>Produção</v>
      </c>
      <c r="H737" s="47" t="s">
        <v>108</v>
      </c>
      <c r="I737" s="47" t="s">
        <v>110</v>
      </c>
      <c r="J737" s="47"/>
      <c r="K737" s="47">
        <f>COUNTIF($I$2:I737,I737)</f>
        <v>224</v>
      </c>
      <c r="L737" s="47" t="str">
        <f>ControleProdução[[#This Row],[Recebido Por]]&amp;ControleProdução[[#This Row],[Qtd]]</f>
        <v>FELIPE224</v>
      </c>
    </row>
    <row r="738" spans="1:12" ht="20.100000000000001" customHeight="1" x14ac:dyDescent="0.25">
      <c r="A738" s="52">
        <v>45275</v>
      </c>
      <c r="B738" s="52" t="str">
        <f>UPPER(TEXT(ControleProdução[[#This Row],[Data]],"mmm"))</f>
        <v>DEZ</v>
      </c>
      <c r="C738" s="47">
        <f>YEAR(ControleProdução[[#This Row],[Data]])</f>
        <v>2023</v>
      </c>
      <c r="D738" s="52" t="s">
        <v>21</v>
      </c>
      <c r="E738" s="47" t="s">
        <v>79</v>
      </c>
      <c r="F738" s="47">
        <v>1</v>
      </c>
      <c r="G738" s="47" t="str">
        <f>_xlfn.XLOOKUP(E738,TbdeEPI[EPI],TbdeEPI[TIPO],"Produção",0)</f>
        <v>Produção</v>
      </c>
      <c r="H738" s="47" t="s">
        <v>108</v>
      </c>
      <c r="I738" s="47" t="s">
        <v>110</v>
      </c>
      <c r="J738" s="47"/>
      <c r="K738" s="47">
        <f>COUNTIF($I$2:I738,I738)</f>
        <v>225</v>
      </c>
      <c r="L738" s="47" t="str">
        <f>ControleProdução[[#This Row],[Recebido Por]]&amp;ControleProdução[[#This Row],[Qtd]]</f>
        <v>FELIPE225</v>
      </c>
    </row>
    <row r="739" spans="1:12" ht="20.100000000000001" customHeight="1" x14ac:dyDescent="0.25">
      <c r="A739" s="52">
        <v>45275</v>
      </c>
      <c r="B739" s="52" t="str">
        <f>UPPER(TEXT(ControleProdução[[#This Row],[Data]],"mmm"))</f>
        <v>DEZ</v>
      </c>
      <c r="C739" s="47">
        <f>YEAR(ControleProdução[[#This Row],[Data]])</f>
        <v>2023</v>
      </c>
      <c r="D739" s="52" t="s">
        <v>21</v>
      </c>
      <c r="E739" s="47" t="s">
        <v>2</v>
      </c>
      <c r="F739" s="47">
        <v>1</v>
      </c>
      <c r="G739" s="47" t="str">
        <f>_xlfn.XLOOKUP(E739,TbdeEPI[EPI],TbdeEPI[TIPO],"Produção",0)</f>
        <v>Produção</v>
      </c>
      <c r="H739" s="47" t="s">
        <v>108</v>
      </c>
      <c r="I739" s="47" t="s">
        <v>110</v>
      </c>
      <c r="J739" s="47"/>
      <c r="K739" s="47">
        <f>COUNTIF($I$2:I739,I739)</f>
        <v>226</v>
      </c>
      <c r="L739" s="47" t="str">
        <f>ControleProdução[[#This Row],[Recebido Por]]&amp;ControleProdução[[#This Row],[Qtd]]</f>
        <v>FELIPE226</v>
      </c>
    </row>
    <row r="740" spans="1:12" ht="20.100000000000001" customHeight="1" x14ac:dyDescent="0.25">
      <c r="A740" s="52">
        <v>45275</v>
      </c>
      <c r="B740" s="52" t="str">
        <f>UPPER(TEXT(ControleProdução[[#This Row],[Data]],"mmm"))</f>
        <v>DEZ</v>
      </c>
      <c r="C740" s="47">
        <f>YEAR(ControleProdução[[#This Row],[Data]])</f>
        <v>2023</v>
      </c>
      <c r="D740" s="52" t="s">
        <v>20</v>
      </c>
      <c r="E740" s="47" t="s">
        <v>352</v>
      </c>
      <c r="F740" s="47">
        <v>36</v>
      </c>
      <c r="G740" s="47" t="str">
        <f>_xlfn.XLOOKUP(E740,TbdeEPI[EPI],TbdeEPI[TIPO],"Produção",0)</f>
        <v>Produção</v>
      </c>
      <c r="H740" s="47" t="s">
        <v>108</v>
      </c>
      <c r="I740" s="47" t="s">
        <v>108</v>
      </c>
      <c r="J740" s="47"/>
      <c r="K740" s="47">
        <f>COUNTIF($I$2:I740,I740)</f>
        <v>69</v>
      </c>
      <c r="L740" s="47" t="str">
        <f>ControleProdução[[#This Row],[Recebido Por]]&amp;ControleProdução[[#This Row],[Qtd]]</f>
        <v>RHUAN69</v>
      </c>
    </row>
    <row r="741" spans="1:12" ht="20.100000000000001" customHeight="1" x14ac:dyDescent="0.25">
      <c r="A741" s="52">
        <v>45275</v>
      </c>
      <c r="B741" s="52" t="str">
        <f>UPPER(TEXT(ControleProdução[[#This Row],[Data]],"mmm"))</f>
        <v>DEZ</v>
      </c>
      <c r="C741" s="47">
        <f>YEAR(ControleProdução[[#This Row],[Data]])</f>
        <v>2023</v>
      </c>
      <c r="D741" s="52" t="s">
        <v>20</v>
      </c>
      <c r="E741" s="47" t="s">
        <v>89</v>
      </c>
      <c r="F741" s="47">
        <v>32</v>
      </c>
      <c r="G741" s="47" t="str">
        <f>_xlfn.XLOOKUP(E741,TbdeEPI[EPI],TbdeEPI[TIPO],"Produção",0)</f>
        <v>Produção</v>
      </c>
      <c r="H741" s="47" t="s">
        <v>108</v>
      </c>
      <c r="I741" s="47" t="s">
        <v>108</v>
      </c>
      <c r="J741" s="47"/>
      <c r="K741" s="47">
        <f>COUNTIF($I$2:I741,I741)</f>
        <v>70</v>
      </c>
      <c r="L741" s="47" t="str">
        <f>ControleProdução[[#This Row],[Recebido Por]]&amp;ControleProdução[[#This Row],[Qtd]]</f>
        <v>RHUAN70</v>
      </c>
    </row>
    <row r="742" spans="1:12" ht="20.100000000000001" customHeight="1" x14ac:dyDescent="0.25">
      <c r="A742" s="52">
        <v>45275</v>
      </c>
      <c r="B742" s="52" t="str">
        <f>UPPER(TEXT(ControleProdução[[#This Row],[Data]],"mmm"))</f>
        <v>DEZ</v>
      </c>
      <c r="C742" s="47">
        <f>YEAR(ControleProdução[[#This Row],[Data]])</f>
        <v>2023</v>
      </c>
      <c r="D742" s="52" t="s">
        <v>21</v>
      </c>
      <c r="E742" s="47" t="s">
        <v>78</v>
      </c>
      <c r="F742" s="47">
        <v>1</v>
      </c>
      <c r="G742" s="47" t="str">
        <f>_xlfn.XLOOKUP(E742,TbdeEPI[EPI],TbdeEPI[TIPO],"Produção",0)</f>
        <v>Produção</v>
      </c>
      <c r="H742" s="47" t="s">
        <v>108</v>
      </c>
      <c r="I742" s="47" t="s">
        <v>139</v>
      </c>
      <c r="J742" s="47"/>
      <c r="K742" s="47">
        <f>COUNTIF($I$2:I742,I742)</f>
        <v>46</v>
      </c>
      <c r="L742" s="47" t="str">
        <f>ControleProdução[[#This Row],[Recebido Por]]&amp;ControleProdução[[#This Row],[Qtd]]</f>
        <v>JOÃO CARLOS46</v>
      </c>
    </row>
    <row r="743" spans="1:12" ht="20.100000000000001" customHeight="1" x14ac:dyDescent="0.25">
      <c r="A743" s="52">
        <v>45275</v>
      </c>
      <c r="B743" s="52" t="str">
        <f>UPPER(TEXT(ControleProdução[[#This Row],[Data]],"mmm"))</f>
        <v>DEZ</v>
      </c>
      <c r="C743" s="47">
        <f>YEAR(ControleProdução[[#This Row],[Data]])</f>
        <v>2023</v>
      </c>
      <c r="D743" s="52" t="s">
        <v>21</v>
      </c>
      <c r="E743" s="47" t="s">
        <v>95</v>
      </c>
      <c r="F743" s="47">
        <v>3</v>
      </c>
      <c r="G743" s="47" t="str">
        <f>_xlfn.XLOOKUP(E743,TbdeEPI[EPI],TbdeEPI[TIPO],"Produção",0)</f>
        <v>Produção</v>
      </c>
      <c r="H743" s="47" t="s">
        <v>108</v>
      </c>
      <c r="I743" s="47" t="s">
        <v>173</v>
      </c>
      <c r="J743" s="47"/>
      <c r="K743" s="47">
        <f>COUNTIF($I$2:I743,I743)</f>
        <v>18</v>
      </c>
      <c r="L743" s="47" t="str">
        <f>ControleProdução[[#This Row],[Recebido Por]]&amp;ControleProdução[[#This Row],[Qtd]]</f>
        <v>JACKSON18</v>
      </c>
    </row>
    <row r="744" spans="1:12" ht="20.100000000000001" customHeight="1" x14ac:dyDescent="0.25">
      <c r="A744" s="52">
        <v>45275</v>
      </c>
      <c r="B744" s="52" t="str">
        <f>UPPER(TEXT(ControleProdução[[#This Row],[Data]],"mmm"))</f>
        <v>DEZ</v>
      </c>
      <c r="C744" s="47">
        <f>YEAR(ControleProdução[[#This Row],[Data]])</f>
        <v>2023</v>
      </c>
      <c r="D744" s="52" t="s">
        <v>21</v>
      </c>
      <c r="E744" s="47" t="s">
        <v>89</v>
      </c>
      <c r="F744" s="47">
        <v>1</v>
      </c>
      <c r="G744" s="47" t="str">
        <f>_xlfn.XLOOKUP(E744,TbdeEPI[EPI],TbdeEPI[TIPO],"Produção",0)</f>
        <v>Produção</v>
      </c>
      <c r="H744" s="47" t="s">
        <v>108</v>
      </c>
      <c r="I744" s="47" t="s">
        <v>255</v>
      </c>
      <c r="J744" s="47"/>
      <c r="K744" s="47">
        <f>COUNTIF($I$2:I744,I744)</f>
        <v>2</v>
      </c>
      <c r="L744" s="47" t="str">
        <f>ControleProdução[[#This Row],[Recebido Por]]&amp;ControleProdução[[#This Row],[Qtd]]</f>
        <v>ELISSANDRA2</v>
      </c>
    </row>
    <row r="745" spans="1:12" ht="20.100000000000001" customHeight="1" x14ac:dyDescent="0.25">
      <c r="A745" s="52">
        <v>45275</v>
      </c>
      <c r="B745" s="52" t="str">
        <f>UPPER(TEXT(ControleProdução[[#This Row],[Data]],"mmm"))</f>
        <v>DEZ</v>
      </c>
      <c r="C745" s="47">
        <f>YEAR(ControleProdução[[#This Row],[Data]])</f>
        <v>2023</v>
      </c>
      <c r="D745" s="52" t="s">
        <v>21</v>
      </c>
      <c r="E745" s="47" t="s">
        <v>352</v>
      </c>
      <c r="F745" s="47">
        <v>5</v>
      </c>
      <c r="G745" s="47" t="str">
        <f>_xlfn.XLOOKUP(E745,TbdeEPI[EPI],TbdeEPI[TIPO],"Produção",0)</f>
        <v>Produção</v>
      </c>
      <c r="H745" s="47" t="s">
        <v>108</v>
      </c>
      <c r="I745" s="47" t="s">
        <v>112</v>
      </c>
      <c r="J745" s="47"/>
      <c r="K745" s="47">
        <f>COUNTIF($I$2:I745,I745)</f>
        <v>7</v>
      </c>
      <c r="L745" s="47" t="str">
        <f>ControleProdução[[#This Row],[Recebido Por]]&amp;ControleProdução[[#This Row],[Qtd]]</f>
        <v>JEFERSON7</v>
      </c>
    </row>
    <row r="746" spans="1:12" ht="20.100000000000001" customHeight="1" x14ac:dyDescent="0.25">
      <c r="A746" s="52">
        <v>45275</v>
      </c>
      <c r="B746" s="52" t="str">
        <f>UPPER(TEXT(ControleProdução[[#This Row],[Data]],"mmm"))</f>
        <v>DEZ</v>
      </c>
      <c r="C746" s="47">
        <f>YEAR(ControleProdução[[#This Row],[Data]])</f>
        <v>2023</v>
      </c>
      <c r="D746" s="52" t="s">
        <v>21</v>
      </c>
      <c r="E746" s="47" t="s">
        <v>14</v>
      </c>
      <c r="F746" s="47">
        <v>2</v>
      </c>
      <c r="G746" s="47" t="str">
        <f>_xlfn.XLOOKUP(E746,TbdeEPI[EPI],TbdeEPI[TIPO],"Produção",0)</f>
        <v>Produção</v>
      </c>
      <c r="H746" s="47" t="s">
        <v>108</v>
      </c>
      <c r="I746" s="47" t="s">
        <v>110</v>
      </c>
      <c r="J746" s="47"/>
      <c r="K746" s="47">
        <f>COUNTIF($I$2:I746,I746)</f>
        <v>227</v>
      </c>
      <c r="L746" s="47" t="str">
        <f>ControleProdução[[#This Row],[Recebido Por]]&amp;ControleProdução[[#This Row],[Qtd]]</f>
        <v>FELIPE227</v>
      </c>
    </row>
    <row r="747" spans="1:12" ht="20.100000000000001" customHeight="1" x14ac:dyDescent="0.25">
      <c r="A747" s="52">
        <v>45276</v>
      </c>
      <c r="B747" s="52" t="str">
        <f>UPPER(TEXT(ControleProdução[[#This Row],[Data]],"mmm"))</f>
        <v>DEZ</v>
      </c>
      <c r="C747" s="47">
        <f>YEAR(ControleProdução[[#This Row],[Data]])</f>
        <v>2023</v>
      </c>
      <c r="D747" s="52" t="s">
        <v>21</v>
      </c>
      <c r="E747" s="47" t="s">
        <v>330</v>
      </c>
      <c r="F747" s="47">
        <v>1</v>
      </c>
      <c r="G747" s="47" t="str">
        <f>_xlfn.XLOOKUP(E747,TbdeEPI[EPI],TbdeEPI[TIPO],"Produção",0)</f>
        <v>EPI</v>
      </c>
      <c r="H747" s="47" t="s">
        <v>108</v>
      </c>
      <c r="I747" s="47" t="s">
        <v>155</v>
      </c>
      <c r="J747" s="47"/>
      <c r="K747" s="47">
        <f>COUNTIF($I$2:I747,I747)</f>
        <v>19</v>
      </c>
      <c r="L747" s="47" t="str">
        <f>ControleProdução[[#This Row],[Recebido Por]]&amp;ControleProdução[[#This Row],[Qtd]]</f>
        <v>ASNAN19</v>
      </c>
    </row>
    <row r="748" spans="1:12" ht="20.100000000000001" customHeight="1" x14ac:dyDescent="0.25">
      <c r="A748" s="52">
        <v>45276</v>
      </c>
      <c r="B748" s="52" t="str">
        <f>UPPER(TEXT(ControleProdução[[#This Row],[Data]],"mmm"))</f>
        <v>DEZ</v>
      </c>
      <c r="C748" s="47">
        <f>YEAR(ControleProdução[[#This Row],[Data]])</f>
        <v>2023</v>
      </c>
      <c r="D748" s="52" t="s">
        <v>21</v>
      </c>
      <c r="E748" s="47" t="s">
        <v>304</v>
      </c>
      <c r="F748" s="47">
        <v>10</v>
      </c>
      <c r="G748" s="47" t="str">
        <f>_xlfn.XLOOKUP(E748,TbdeEPI[EPI],TbdeEPI[TIPO],"Produção",0)</f>
        <v>Produção</v>
      </c>
      <c r="H748" s="47" t="s">
        <v>108</v>
      </c>
      <c r="I748" s="47" t="s">
        <v>300</v>
      </c>
      <c r="J748" s="47"/>
      <c r="K748" s="47">
        <f>COUNTIF($I$2:I748,I748)</f>
        <v>10</v>
      </c>
      <c r="L748" s="47" t="str">
        <f>ControleProdução[[#This Row],[Recebido Por]]&amp;ControleProdução[[#This Row],[Qtd]]</f>
        <v>JOSE ORLANDO10</v>
      </c>
    </row>
    <row r="749" spans="1:12" ht="20.100000000000001" customHeight="1" x14ac:dyDescent="0.25">
      <c r="A749" s="52">
        <v>45276</v>
      </c>
      <c r="B749" s="52" t="str">
        <f>UPPER(TEXT(ControleProdução[[#This Row],[Data]],"mmm"))</f>
        <v>DEZ</v>
      </c>
      <c r="C749" s="47">
        <f>YEAR(ControleProdução[[#This Row],[Data]])</f>
        <v>2023</v>
      </c>
      <c r="D749" s="52" t="s">
        <v>21</v>
      </c>
      <c r="E749" s="47" t="s">
        <v>169</v>
      </c>
      <c r="F749" s="47">
        <v>4</v>
      </c>
      <c r="G749" s="47" t="str">
        <f>_xlfn.XLOOKUP(E749,TbdeEPI[EPI],TbdeEPI[TIPO],"Produção",0)</f>
        <v>Produção</v>
      </c>
      <c r="H749" s="47" t="s">
        <v>108</v>
      </c>
      <c r="I749" s="47" t="s">
        <v>156</v>
      </c>
      <c r="J749" s="47"/>
      <c r="K749" s="47">
        <f>COUNTIF($I$2:I749,I749)</f>
        <v>27</v>
      </c>
      <c r="L749" s="47" t="str">
        <f>ControleProdução[[#This Row],[Recebido Por]]&amp;ControleProdução[[#This Row],[Qtd]]</f>
        <v>ALAIM27</v>
      </c>
    </row>
    <row r="750" spans="1:12" ht="20.100000000000001" customHeight="1" x14ac:dyDescent="0.25">
      <c r="A750" s="52">
        <v>45277</v>
      </c>
      <c r="B750" s="52" t="str">
        <f>UPPER(TEXT(ControleProdução[[#This Row],[Data]],"mmm"))</f>
        <v>DEZ</v>
      </c>
      <c r="C750" s="47">
        <f>YEAR(ControleProdução[[#This Row],[Data]])</f>
        <v>2023</v>
      </c>
      <c r="D750" s="52" t="s">
        <v>21</v>
      </c>
      <c r="E750" s="47" t="s">
        <v>0</v>
      </c>
      <c r="F750" s="47">
        <v>2</v>
      </c>
      <c r="G750" s="47" t="str">
        <f>_xlfn.XLOOKUP(E750,TbdeEPI[EPI],TbdeEPI[TIPO],"Produção",0)</f>
        <v>Produção</v>
      </c>
      <c r="H750" s="47" t="s">
        <v>108</v>
      </c>
      <c r="I750" s="47" t="s">
        <v>110</v>
      </c>
      <c r="J750" s="47"/>
      <c r="K750" s="47">
        <f>COUNTIF($I$2:I750,I750)</f>
        <v>228</v>
      </c>
      <c r="L750" s="47" t="str">
        <f>ControleProdução[[#This Row],[Recebido Por]]&amp;ControleProdução[[#This Row],[Qtd]]</f>
        <v>FELIPE228</v>
      </c>
    </row>
    <row r="751" spans="1:12" ht="20.100000000000001" customHeight="1" x14ac:dyDescent="0.25">
      <c r="A751" s="52">
        <v>45277</v>
      </c>
      <c r="B751" s="52" t="str">
        <f>UPPER(TEXT(ControleProdução[[#This Row],[Data]],"mmm"))</f>
        <v>DEZ</v>
      </c>
      <c r="C751" s="47">
        <f>YEAR(ControleProdução[[#This Row],[Data]])</f>
        <v>2023</v>
      </c>
      <c r="D751" s="52" t="s">
        <v>21</v>
      </c>
      <c r="E751" s="47" t="s">
        <v>94</v>
      </c>
      <c r="F751" s="47">
        <v>1</v>
      </c>
      <c r="G751" s="47" t="str">
        <f>_xlfn.XLOOKUP(E751,TbdeEPI[EPI],TbdeEPI[TIPO],"Produção",0)</f>
        <v>Produção</v>
      </c>
      <c r="H751" s="47" t="s">
        <v>108</v>
      </c>
      <c r="I751" s="47" t="s">
        <v>110</v>
      </c>
      <c r="J751" s="47"/>
      <c r="K751" s="47">
        <f>COUNTIF($I$2:I751,I751)</f>
        <v>229</v>
      </c>
      <c r="L751" s="47" t="str">
        <f>ControleProdução[[#This Row],[Recebido Por]]&amp;ControleProdução[[#This Row],[Qtd]]</f>
        <v>FELIPE229</v>
      </c>
    </row>
    <row r="752" spans="1:12" ht="20.100000000000001" customHeight="1" x14ac:dyDescent="0.25">
      <c r="A752" s="52">
        <v>45277</v>
      </c>
      <c r="B752" s="52" t="str">
        <f>UPPER(TEXT(ControleProdução[[#This Row],[Data]],"mmm"))</f>
        <v>DEZ</v>
      </c>
      <c r="C752" s="47">
        <f>YEAR(ControleProdução[[#This Row],[Data]])</f>
        <v>2023</v>
      </c>
      <c r="D752" s="52" t="s">
        <v>21</v>
      </c>
      <c r="E752" s="47" t="s">
        <v>74</v>
      </c>
      <c r="F752" s="47">
        <v>5</v>
      </c>
      <c r="G752" s="47" t="str">
        <f>_xlfn.XLOOKUP(E752,TbdeEPI[EPI],TbdeEPI[TIPO],"Produção",0)</f>
        <v>Produção</v>
      </c>
      <c r="H752" s="47" t="s">
        <v>108</v>
      </c>
      <c r="I752" s="47" t="s">
        <v>110</v>
      </c>
      <c r="J752" s="47"/>
      <c r="K752" s="47">
        <f>COUNTIF($I$2:I752,I752)</f>
        <v>230</v>
      </c>
      <c r="L752" s="47" t="str">
        <f>ControleProdução[[#This Row],[Recebido Por]]&amp;ControleProdução[[#This Row],[Qtd]]</f>
        <v>FELIPE230</v>
      </c>
    </row>
    <row r="753" spans="1:12" ht="20.100000000000001" customHeight="1" x14ac:dyDescent="0.25">
      <c r="A753" s="52">
        <v>45277</v>
      </c>
      <c r="B753" s="52" t="str">
        <f>UPPER(TEXT(ControleProdução[[#This Row],[Data]],"mmm"))</f>
        <v>DEZ</v>
      </c>
      <c r="C753" s="47">
        <f>YEAR(ControleProdução[[#This Row],[Data]])</f>
        <v>2023</v>
      </c>
      <c r="D753" s="52" t="s">
        <v>21</v>
      </c>
      <c r="E753" s="47" t="s">
        <v>75</v>
      </c>
      <c r="F753" s="47">
        <v>2</v>
      </c>
      <c r="G753" s="47" t="str">
        <f>_xlfn.XLOOKUP(E753,TbdeEPI[EPI],TbdeEPI[TIPO],"Produção",0)</f>
        <v>Produção</v>
      </c>
      <c r="H753" s="47" t="s">
        <v>108</v>
      </c>
      <c r="I753" s="47" t="s">
        <v>110</v>
      </c>
      <c r="J753" s="47"/>
      <c r="K753" s="47">
        <f>COUNTIF($I$2:I753,I753)</f>
        <v>231</v>
      </c>
      <c r="L753" s="47" t="str">
        <f>ControleProdução[[#This Row],[Recebido Por]]&amp;ControleProdução[[#This Row],[Qtd]]</f>
        <v>FELIPE231</v>
      </c>
    </row>
    <row r="754" spans="1:12" ht="20.100000000000001" customHeight="1" x14ac:dyDescent="0.25">
      <c r="A754" s="52">
        <v>45277</v>
      </c>
      <c r="B754" s="52" t="str">
        <f>UPPER(TEXT(ControleProdução[[#This Row],[Data]],"mmm"))</f>
        <v>DEZ</v>
      </c>
      <c r="C754" s="47">
        <f>YEAR(ControleProdução[[#This Row],[Data]])</f>
        <v>2023</v>
      </c>
      <c r="D754" s="52" t="s">
        <v>21</v>
      </c>
      <c r="E754" s="47" t="s">
        <v>81</v>
      </c>
      <c r="F754" s="47">
        <v>1</v>
      </c>
      <c r="G754" s="47" t="str">
        <f>_xlfn.XLOOKUP(E754,TbdeEPI[EPI],TbdeEPI[TIPO],"Produção",0)</f>
        <v>Produção</v>
      </c>
      <c r="H754" s="47" t="s">
        <v>108</v>
      </c>
      <c r="I754" s="47" t="s">
        <v>140</v>
      </c>
      <c r="J754" s="47"/>
      <c r="K754" s="47">
        <f>COUNTIF($I$2:I754,I754)</f>
        <v>27</v>
      </c>
      <c r="L754" s="47" t="str">
        <f>ControleProdução[[#This Row],[Recebido Por]]&amp;ControleProdução[[#This Row],[Qtd]]</f>
        <v>ARTHUR27</v>
      </c>
    </row>
    <row r="755" spans="1:12" ht="20.100000000000001" customHeight="1" x14ac:dyDescent="0.25">
      <c r="A755" s="52">
        <v>45278</v>
      </c>
      <c r="B755" s="52" t="str">
        <f>UPPER(TEXT(ControleProdução[[#This Row],[Data]],"mmm"))</f>
        <v>DEZ</v>
      </c>
      <c r="C755" s="47">
        <f>YEAR(ControleProdução[[#This Row],[Data]])</f>
        <v>2023</v>
      </c>
      <c r="D755" s="52" t="s">
        <v>21</v>
      </c>
      <c r="E755" s="47" t="s">
        <v>169</v>
      </c>
      <c r="F755" s="47">
        <v>6</v>
      </c>
      <c r="G755" s="47" t="str">
        <f>_xlfn.XLOOKUP(E755,TbdeEPI[EPI],TbdeEPI[TIPO],"Produção",0)</f>
        <v>Produção</v>
      </c>
      <c r="H755" s="47" t="s">
        <v>108</v>
      </c>
      <c r="I755" s="47" t="s">
        <v>334</v>
      </c>
      <c r="J755" s="47"/>
      <c r="K755" s="47">
        <f>COUNTIF($I$2:I755,I755)</f>
        <v>3</v>
      </c>
      <c r="L755" s="47" t="str">
        <f>ControleProdução[[#This Row],[Recebido Por]]&amp;ControleProdução[[#This Row],[Qtd]]</f>
        <v>RAFAEL DE SOUSA3</v>
      </c>
    </row>
    <row r="756" spans="1:12" ht="20.100000000000001" customHeight="1" x14ac:dyDescent="0.25">
      <c r="A756" s="52">
        <v>45278</v>
      </c>
      <c r="B756" s="52" t="str">
        <f>UPPER(TEXT(ControleProdução[[#This Row],[Data]],"mmm"))</f>
        <v>DEZ</v>
      </c>
      <c r="C756" s="47">
        <f>YEAR(ControleProdução[[#This Row],[Data]])</f>
        <v>2023</v>
      </c>
      <c r="D756" s="52" t="s">
        <v>21</v>
      </c>
      <c r="E756" s="47" t="s">
        <v>169</v>
      </c>
      <c r="F756" s="47">
        <v>6</v>
      </c>
      <c r="G756" s="47" t="str">
        <f>_xlfn.XLOOKUP(E756,TbdeEPI[EPI],TbdeEPI[TIPO],"Produção",0)</f>
        <v>Produção</v>
      </c>
      <c r="H756" s="47" t="s">
        <v>108</v>
      </c>
      <c r="I756" s="47" t="s">
        <v>336</v>
      </c>
      <c r="J756" s="47"/>
      <c r="K756" s="47">
        <f>COUNTIF($I$2:I756,I756)</f>
        <v>10</v>
      </c>
      <c r="L756" s="47" t="str">
        <f>ControleProdução[[#This Row],[Recebido Por]]&amp;ControleProdução[[#This Row],[Qtd]]</f>
        <v>YVENS10</v>
      </c>
    </row>
    <row r="757" spans="1:12" ht="20.100000000000001" customHeight="1" x14ac:dyDescent="0.25">
      <c r="A757" s="52">
        <v>45278</v>
      </c>
      <c r="B757" s="52" t="str">
        <f>UPPER(TEXT(ControleProdução[[#This Row],[Data]],"mmm"))</f>
        <v>DEZ</v>
      </c>
      <c r="C757" s="47">
        <f>YEAR(ControleProdução[[#This Row],[Data]])</f>
        <v>2023</v>
      </c>
      <c r="D757" s="52" t="s">
        <v>21</v>
      </c>
      <c r="E757" s="47" t="s">
        <v>95</v>
      </c>
      <c r="F757" s="47">
        <v>15</v>
      </c>
      <c r="G757" s="47" t="str">
        <f>_xlfn.XLOOKUP(E757,TbdeEPI[EPI],TbdeEPI[TIPO],"Produção",0)</f>
        <v>Produção</v>
      </c>
      <c r="H757" s="47" t="s">
        <v>108</v>
      </c>
      <c r="I757" s="47" t="s">
        <v>173</v>
      </c>
      <c r="J757" s="47"/>
      <c r="K757" s="47">
        <f>COUNTIF($I$2:I757,I757)</f>
        <v>19</v>
      </c>
      <c r="L757" s="47" t="str">
        <f>ControleProdução[[#This Row],[Recebido Por]]&amp;ControleProdução[[#This Row],[Qtd]]</f>
        <v>JACKSON19</v>
      </c>
    </row>
    <row r="758" spans="1:12" ht="20.100000000000001" customHeight="1" x14ac:dyDescent="0.25">
      <c r="A758" s="52">
        <v>45278</v>
      </c>
      <c r="B758" s="52" t="str">
        <f>UPPER(TEXT(ControleProdução[[#This Row],[Data]],"mmm"))</f>
        <v>DEZ</v>
      </c>
      <c r="C758" s="47">
        <f>YEAR(ControleProdução[[#This Row],[Data]])</f>
        <v>2023</v>
      </c>
      <c r="D758" s="52" t="s">
        <v>21</v>
      </c>
      <c r="E758" s="47" t="s">
        <v>89</v>
      </c>
      <c r="F758" s="47">
        <v>3</v>
      </c>
      <c r="G758" s="47" t="str">
        <f>_xlfn.XLOOKUP(E758,TbdeEPI[EPI],TbdeEPI[TIPO],"Produção",0)</f>
        <v>Produção</v>
      </c>
      <c r="H758" s="47" t="s">
        <v>108</v>
      </c>
      <c r="I758" s="47" t="s">
        <v>321</v>
      </c>
      <c r="J758" s="47"/>
      <c r="K758" s="47">
        <f>COUNTIF($I$2:I758,I758)</f>
        <v>13</v>
      </c>
      <c r="L758" s="47" t="str">
        <f>ControleProdução[[#This Row],[Recebido Por]]&amp;ControleProdução[[#This Row],[Qtd]]</f>
        <v>FLAVIO13</v>
      </c>
    </row>
    <row r="759" spans="1:12" ht="20.100000000000001" customHeight="1" x14ac:dyDescent="0.25">
      <c r="A759" s="52">
        <v>45278</v>
      </c>
      <c r="B759" s="52" t="str">
        <f>UPPER(TEXT(ControleProdução[[#This Row],[Data]],"mmm"))</f>
        <v>DEZ</v>
      </c>
      <c r="C759" s="47">
        <f>YEAR(ControleProdução[[#This Row],[Data]])</f>
        <v>2023</v>
      </c>
      <c r="D759" s="52" t="s">
        <v>21</v>
      </c>
      <c r="E759" s="47" t="s">
        <v>352</v>
      </c>
      <c r="F759" s="47">
        <v>1</v>
      </c>
      <c r="G759" s="47" t="str">
        <f>_xlfn.XLOOKUP(E759,TbdeEPI[EPI],TbdeEPI[TIPO],"Produção",0)</f>
        <v>Produção</v>
      </c>
      <c r="H759" s="47" t="s">
        <v>108</v>
      </c>
      <c r="I759" s="47" t="s">
        <v>340</v>
      </c>
      <c r="J759" s="47"/>
      <c r="K759" s="47">
        <f>COUNTIF($I$2:I759,I759)</f>
        <v>1</v>
      </c>
      <c r="L759" s="47" t="str">
        <f>ControleProdução[[#This Row],[Recebido Por]]&amp;ControleProdução[[#This Row],[Qtd]]</f>
        <v>LENE1</v>
      </c>
    </row>
    <row r="760" spans="1:12" ht="20.100000000000001" customHeight="1" x14ac:dyDescent="0.25">
      <c r="A760" s="52">
        <v>45278</v>
      </c>
      <c r="B760" s="52" t="str">
        <f>UPPER(TEXT(ControleProdução[[#This Row],[Data]],"mmm"))</f>
        <v>DEZ</v>
      </c>
      <c r="C760" s="47">
        <f>YEAR(ControleProdução[[#This Row],[Data]])</f>
        <v>2023</v>
      </c>
      <c r="D760" s="52" t="s">
        <v>20</v>
      </c>
      <c r="E760" s="47" t="s">
        <v>92</v>
      </c>
      <c r="F760" s="47">
        <v>22</v>
      </c>
      <c r="G760" s="47" t="str">
        <f>_xlfn.XLOOKUP(E760,TbdeEPI[EPI],TbdeEPI[TIPO],"Produção",0)</f>
        <v>Produção</v>
      </c>
      <c r="H760" s="47" t="s">
        <v>108</v>
      </c>
      <c r="I760" s="47" t="s">
        <v>108</v>
      </c>
      <c r="J760" s="47"/>
      <c r="K760" s="47">
        <f>COUNTIF($I$2:I760,I760)</f>
        <v>71</v>
      </c>
      <c r="L760" s="47" t="str">
        <f>ControleProdução[[#This Row],[Recebido Por]]&amp;ControleProdução[[#This Row],[Qtd]]</f>
        <v>RHUAN71</v>
      </c>
    </row>
    <row r="761" spans="1:12" ht="20.100000000000001" customHeight="1" x14ac:dyDescent="0.25">
      <c r="A761" s="52">
        <v>45278</v>
      </c>
      <c r="B761" s="52" t="str">
        <f>UPPER(TEXT(ControleProdução[[#This Row],[Data]],"mmm"))</f>
        <v>DEZ</v>
      </c>
      <c r="C761" s="47">
        <f>YEAR(ControleProdução[[#This Row],[Data]])</f>
        <v>2023</v>
      </c>
      <c r="D761" s="52" t="s">
        <v>21</v>
      </c>
      <c r="E761" s="47" t="s">
        <v>92</v>
      </c>
      <c r="F761" s="47">
        <v>3</v>
      </c>
      <c r="G761" s="47" t="str">
        <f>_xlfn.XLOOKUP(E761,TbdeEPI[EPI],TbdeEPI[TIPO],"Produção",0)</f>
        <v>Produção</v>
      </c>
      <c r="H761" s="47" t="s">
        <v>108</v>
      </c>
      <c r="I761" s="47" t="s">
        <v>170</v>
      </c>
      <c r="J761" s="47"/>
      <c r="K761" s="47">
        <f>COUNTIF($I$2:I761,I761)</f>
        <v>21</v>
      </c>
      <c r="L761" s="47" t="str">
        <f>ControleProdução[[#This Row],[Recebido Por]]&amp;ControleProdução[[#This Row],[Qtd]]</f>
        <v>ALEXANDRE21</v>
      </c>
    </row>
    <row r="762" spans="1:12" ht="20.100000000000001" customHeight="1" x14ac:dyDescent="0.25">
      <c r="A762" s="52">
        <v>45278</v>
      </c>
      <c r="B762" s="52" t="str">
        <f>UPPER(TEXT(ControleProdução[[#This Row],[Data]],"mmm"))</f>
        <v>DEZ</v>
      </c>
      <c r="C762" s="47">
        <f>YEAR(ControleProdução[[#This Row],[Data]])</f>
        <v>2023</v>
      </c>
      <c r="D762" s="52" t="s">
        <v>21</v>
      </c>
      <c r="E762" s="47" t="s">
        <v>330</v>
      </c>
      <c r="F762" s="47">
        <v>1</v>
      </c>
      <c r="G762" s="47" t="str">
        <f>_xlfn.XLOOKUP(E762,TbdeEPI[EPI],TbdeEPI[TIPO],"Produção",0)</f>
        <v>EPI</v>
      </c>
      <c r="H762" s="47" t="s">
        <v>108</v>
      </c>
      <c r="I762" s="47" t="s">
        <v>267</v>
      </c>
      <c r="J762" s="47"/>
      <c r="K762" s="47">
        <f>COUNTIF($I$2:I762,I762)</f>
        <v>5</v>
      </c>
      <c r="L762" s="47" t="str">
        <f>ControleProdução[[#This Row],[Recebido Por]]&amp;ControleProdução[[#This Row],[Qtd]]</f>
        <v>JOYCE5</v>
      </c>
    </row>
    <row r="763" spans="1:12" ht="20.100000000000001" customHeight="1" x14ac:dyDescent="0.25">
      <c r="A763" s="52">
        <v>45279</v>
      </c>
      <c r="B763" s="52" t="str">
        <f>UPPER(TEXT(ControleProdução[[#This Row],[Data]],"mmm"))</f>
        <v>DEZ</v>
      </c>
      <c r="C763" s="47">
        <f>YEAR(ControleProdução[[#This Row],[Data]])</f>
        <v>2023</v>
      </c>
      <c r="D763" s="52" t="s">
        <v>21</v>
      </c>
      <c r="E763" s="47" t="s">
        <v>319</v>
      </c>
      <c r="F763" s="47">
        <v>1</v>
      </c>
      <c r="G763" s="47" t="str">
        <f>_xlfn.XLOOKUP(E763,TbdeEPI[EPI],TbdeEPI[TIPO],"Produção",0)</f>
        <v>EPI</v>
      </c>
      <c r="H763" s="47" t="s">
        <v>108</v>
      </c>
      <c r="I763" s="47" t="s">
        <v>134</v>
      </c>
      <c r="J763" s="47"/>
      <c r="K763" s="47">
        <f>COUNTIF($I$2:I763,I763)</f>
        <v>33</v>
      </c>
      <c r="L763" s="47" t="str">
        <f>ControleProdução[[#This Row],[Recebido Por]]&amp;ControleProdução[[#This Row],[Qtd]]</f>
        <v>MANUA33</v>
      </c>
    </row>
    <row r="764" spans="1:12" ht="20.100000000000001" customHeight="1" x14ac:dyDescent="0.25">
      <c r="A764" s="52">
        <v>45279</v>
      </c>
      <c r="B764" s="52" t="str">
        <f>UPPER(TEXT(ControleProdução[[#This Row],[Data]],"mmm"))</f>
        <v>DEZ</v>
      </c>
      <c r="C764" s="47">
        <f>YEAR(ControleProdução[[#This Row],[Data]])</f>
        <v>2023</v>
      </c>
      <c r="D764" s="52" t="s">
        <v>21</v>
      </c>
      <c r="E764" s="47" t="s">
        <v>1</v>
      </c>
      <c r="F764" s="47">
        <v>1</v>
      </c>
      <c r="G764" s="47" t="str">
        <f>_xlfn.XLOOKUP(E764,TbdeEPI[EPI],TbdeEPI[TIPO],"Produção",0)</f>
        <v>Produção</v>
      </c>
      <c r="H764" s="47" t="s">
        <v>108</v>
      </c>
      <c r="I764" s="47" t="s">
        <v>110</v>
      </c>
      <c r="J764" s="47"/>
      <c r="K764" s="47">
        <f>COUNTIF($I$2:I764,I764)</f>
        <v>232</v>
      </c>
      <c r="L764" s="47" t="str">
        <f>ControleProdução[[#This Row],[Recebido Por]]&amp;ControleProdução[[#This Row],[Qtd]]</f>
        <v>FELIPE232</v>
      </c>
    </row>
    <row r="765" spans="1:12" ht="20.100000000000001" customHeight="1" x14ac:dyDescent="0.25">
      <c r="A765" s="52">
        <v>45279</v>
      </c>
      <c r="B765" s="52" t="str">
        <f>UPPER(TEXT(ControleProdução[[#This Row],[Data]],"mmm"))</f>
        <v>DEZ</v>
      </c>
      <c r="C765" s="47">
        <f>YEAR(ControleProdução[[#This Row],[Data]])</f>
        <v>2023</v>
      </c>
      <c r="D765" s="52" t="s">
        <v>21</v>
      </c>
      <c r="E765" s="47" t="s">
        <v>0</v>
      </c>
      <c r="F765" s="47">
        <v>2</v>
      </c>
      <c r="G765" s="47" t="str">
        <f>_xlfn.XLOOKUP(E765,TbdeEPI[EPI],TbdeEPI[TIPO],"Produção",0)</f>
        <v>Produção</v>
      </c>
      <c r="H765" s="47" t="s">
        <v>108</v>
      </c>
      <c r="I765" s="47" t="s">
        <v>110</v>
      </c>
      <c r="J765" s="47"/>
      <c r="K765" s="47">
        <f>COUNTIF($I$2:I765,I765)</f>
        <v>233</v>
      </c>
      <c r="L765" s="47" t="str">
        <f>ControleProdução[[#This Row],[Recebido Por]]&amp;ControleProdução[[#This Row],[Qtd]]</f>
        <v>FELIPE233</v>
      </c>
    </row>
    <row r="766" spans="1:12" ht="20.100000000000001" customHeight="1" x14ac:dyDescent="0.25">
      <c r="A766" s="52">
        <v>45279</v>
      </c>
      <c r="B766" s="52" t="str">
        <f>UPPER(TEXT(ControleProdução[[#This Row],[Data]],"mmm"))</f>
        <v>DEZ</v>
      </c>
      <c r="C766" s="47">
        <f>YEAR(ControleProdução[[#This Row],[Data]])</f>
        <v>2023</v>
      </c>
      <c r="D766" s="52" t="s">
        <v>21</v>
      </c>
      <c r="E766" s="47" t="s">
        <v>93</v>
      </c>
      <c r="F766" s="47">
        <v>1</v>
      </c>
      <c r="G766" s="47" t="str">
        <f>_xlfn.XLOOKUP(E766,TbdeEPI[EPI],TbdeEPI[TIPO],"Produção",0)</f>
        <v>Produção</v>
      </c>
      <c r="H766" s="47" t="s">
        <v>108</v>
      </c>
      <c r="I766" s="47" t="s">
        <v>110</v>
      </c>
      <c r="J766" s="47"/>
      <c r="K766" s="47">
        <f>COUNTIF($I$2:I766,I766)</f>
        <v>234</v>
      </c>
      <c r="L766" s="47" t="str">
        <f>ControleProdução[[#This Row],[Recebido Por]]&amp;ControleProdução[[#This Row],[Qtd]]</f>
        <v>FELIPE234</v>
      </c>
    </row>
    <row r="767" spans="1:12" ht="20.100000000000001" customHeight="1" x14ac:dyDescent="0.25">
      <c r="A767" s="52">
        <v>45279</v>
      </c>
      <c r="B767" s="52" t="str">
        <f>UPPER(TEXT(ControleProdução[[#This Row],[Data]],"mmm"))</f>
        <v>DEZ</v>
      </c>
      <c r="C767" s="47">
        <f>YEAR(ControleProdução[[#This Row],[Data]])</f>
        <v>2023</v>
      </c>
      <c r="D767" s="52" t="s">
        <v>21</v>
      </c>
      <c r="E767" s="47" t="s">
        <v>78</v>
      </c>
      <c r="F767" s="47">
        <v>1</v>
      </c>
      <c r="G767" s="47" t="str">
        <f>_xlfn.XLOOKUP(E767,TbdeEPI[EPI],TbdeEPI[TIPO],"Produção",0)</f>
        <v>Produção</v>
      </c>
      <c r="H767" s="47" t="s">
        <v>108</v>
      </c>
      <c r="I767" s="47" t="s">
        <v>110</v>
      </c>
      <c r="J767" s="47"/>
      <c r="K767" s="47">
        <f>COUNTIF($I$2:I767,I767)</f>
        <v>235</v>
      </c>
      <c r="L767" s="47" t="str">
        <f>ControleProdução[[#This Row],[Recebido Por]]&amp;ControleProdução[[#This Row],[Qtd]]</f>
        <v>FELIPE235</v>
      </c>
    </row>
    <row r="768" spans="1:12" ht="20.100000000000001" customHeight="1" x14ac:dyDescent="0.25">
      <c r="A768" s="52">
        <v>45279</v>
      </c>
      <c r="B768" s="52" t="str">
        <f>UPPER(TEXT(ControleProdução[[#This Row],[Data]],"mmm"))</f>
        <v>DEZ</v>
      </c>
      <c r="C768" s="47">
        <f>YEAR(ControleProdução[[#This Row],[Data]])</f>
        <v>2023</v>
      </c>
      <c r="D768" s="52" t="s">
        <v>21</v>
      </c>
      <c r="E768" s="47" t="s">
        <v>330</v>
      </c>
      <c r="F768" s="47">
        <v>1</v>
      </c>
      <c r="G768" s="47" t="str">
        <f>_xlfn.XLOOKUP(E768,TbdeEPI[EPI],TbdeEPI[TIPO],"Produção",0)</f>
        <v>EPI</v>
      </c>
      <c r="H768" s="47" t="s">
        <v>108</v>
      </c>
      <c r="I768" s="47" t="s">
        <v>112</v>
      </c>
      <c r="J768" s="47"/>
      <c r="K768" s="47">
        <f>COUNTIF($I$2:I768,I768)</f>
        <v>8</v>
      </c>
      <c r="L768" s="47" t="str">
        <f>ControleProdução[[#This Row],[Recebido Por]]&amp;ControleProdução[[#This Row],[Qtd]]</f>
        <v>JEFERSON8</v>
      </c>
    </row>
    <row r="769" spans="1:12" ht="20.100000000000001" customHeight="1" x14ac:dyDescent="0.25">
      <c r="A769" s="52">
        <v>45279</v>
      </c>
      <c r="B769" s="52" t="str">
        <f>UPPER(TEXT(ControleProdução[[#This Row],[Data]],"mmm"))</f>
        <v>DEZ</v>
      </c>
      <c r="C769" s="47">
        <f>YEAR(ControleProdução[[#This Row],[Data]])</f>
        <v>2023</v>
      </c>
      <c r="D769" s="52" t="s">
        <v>21</v>
      </c>
      <c r="E769" s="47" t="s">
        <v>319</v>
      </c>
      <c r="F769" s="47">
        <v>1</v>
      </c>
      <c r="G769" s="47" t="str">
        <f>_xlfn.XLOOKUP(E769,TbdeEPI[EPI],TbdeEPI[TIPO],"Produção",0)</f>
        <v>EPI</v>
      </c>
      <c r="H769" s="47" t="s">
        <v>108</v>
      </c>
      <c r="I769" s="47" t="s">
        <v>140</v>
      </c>
      <c r="J769" s="47"/>
      <c r="K769" s="47">
        <f>COUNTIF($I$2:I769,I769)</f>
        <v>28</v>
      </c>
      <c r="L769" s="47" t="str">
        <f>ControleProdução[[#This Row],[Recebido Por]]&amp;ControleProdução[[#This Row],[Qtd]]</f>
        <v>ARTHUR28</v>
      </c>
    </row>
    <row r="770" spans="1:12" ht="20.100000000000001" customHeight="1" x14ac:dyDescent="0.25">
      <c r="A770" s="52">
        <v>45279</v>
      </c>
      <c r="B770" s="52" t="str">
        <f>UPPER(TEXT(ControleProdução[[#This Row],[Data]],"mmm"))</f>
        <v>DEZ</v>
      </c>
      <c r="C770" s="47">
        <f>YEAR(ControleProdução[[#This Row],[Data]])</f>
        <v>2023</v>
      </c>
      <c r="D770" s="52" t="s">
        <v>21</v>
      </c>
      <c r="E770" s="47" t="s">
        <v>27</v>
      </c>
      <c r="F770" s="47">
        <v>1</v>
      </c>
      <c r="G770" s="47" t="str">
        <f>_xlfn.XLOOKUP(E770,TbdeEPI[EPI],TbdeEPI[TIPO],"Produção",0)</f>
        <v>Produção</v>
      </c>
      <c r="H770" s="47" t="s">
        <v>108</v>
      </c>
      <c r="I770" s="47" t="s">
        <v>156</v>
      </c>
      <c r="J770" s="47"/>
      <c r="K770" s="47">
        <f>COUNTIF($I$2:I770,I770)</f>
        <v>28</v>
      </c>
      <c r="L770" s="47" t="str">
        <f>ControleProdução[[#This Row],[Recebido Por]]&amp;ControleProdução[[#This Row],[Qtd]]</f>
        <v>ALAIM28</v>
      </c>
    </row>
    <row r="771" spans="1:12" ht="20.100000000000001" customHeight="1" x14ac:dyDescent="0.25">
      <c r="A771" s="52">
        <v>45279</v>
      </c>
      <c r="B771" s="52" t="str">
        <f>UPPER(TEXT(ControleProdução[[#This Row],[Data]],"mmm"))</f>
        <v>DEZ</v>
      </c>
      <c r="C771" s="47">
        <f>YEAR(ControleProdução[[#This Row],[Data]])</f>
        <v>2023</v>
      </c>
      <c r="D771" s="52" t="s">
        <v>21</v>
      </c>
      <c r="E771" s="47" t="s">
        <v>14</v>
      </c>
      <c r="F771" s="47">
        <v>1</v>
      </c>
      <c r="G771" s="47" t="str">
        <f>_xlfn.XLOOKUP(E771,TbdeEPI[EPI],TbdeEPI[TIPO],"Produção",0)</f>
        <v>Produção</v>
      </c>
      <c r="H771" s="47" t="s">
        <v>108</v>
      </c>
      <c r="I771" s="47" t="s">
        <v>110</v>
      </c>
      <c r="J771" s="47"/>
      <c r="K771" s="47">
        <f>COUNTIF($I$2:I771,I771)</f>
        <v>236</v>
      </c>
      <c r="L771" s="47" t="str">
        <f>ControleProdução[[#This Row],[Recebido Por]]&amp;ControleProdução[[#This Row],[Qtd]]</f>
        <v>FELIPE236</v>
      </c>
    </row>
    <row r="772" spans="1:12" ht="20.100000000000001" customHeight="1" x14ac:dyDescent="0.25">
      <c r="A772" s="52">
        <v>45280</v>
      </c>
      <c r="B772" s="52" t="str">
        <f>UPPER(TEXT(ControleProdução[[#This Row],[Data]],"mmm"))</f>
        <v>DEZ</v>
      </c>
      <c r="C772" s="47">
        <f>YEAR(ControleProdução[[#This Row],[Data]])</f>
        <v>2023</v>
      </c>
      <c r="D772" s="52" t="s">
        <v>21</v>
      </c>
      <c r="E772" s="47" t="s">
        <v>339</v>
      </c>
      <c r="F772" s="47">
        <v>2</v>
      </c>
      <c r="G772" s="47" t="str">
        <f>_xlfn.XLOOKUP(E772,TbdeEPI[EPI],TbdeEPI[TIPO],"Produção",0)</f>
        <v>Produção</v>
      </c>
      <c r="H772" s="47" t="s">
        <v>108</v>
      </c>
      <c r="I772" s="47" t="s">
        <v>170</v>
      </c>
      <c r="J772" s="47"/>
      <c r="K772" s="47">
        <f>COUNTIF($I$2:I772,I772)</f>
        <v>22</v>
      </c>
      <c r="L772" s="47" t="str">
        <f>ControleProdução[[#This Row],[Recebido Por]]&amp;ControleProdução[[#This Row],[Qtd]]</f>
        <v>ALEXANDRE22</v>
      </c>
    </row>
    <row r="773" spans="1:12" ht="20.100000000000001" customHeight="1" x14ac:dyDescent="0.25">
      <c r="A773" s="52">
        <v>45280</v>
      </c>
      <c r="B773" s="52" t="str">
        <f>UPPER(TEXT(ControleProdução[[#This Row],[Data]],"mmm"))</f>
        <v>DEZ</v>
      </c>
      <c r="C773" s="47">
        <f>YEAR(ControleProdução[[#This Row],[Data]])</f>
        <v>2023</v>
      </c>
      <c r="D773" s="52" t="s">
        <v>21</v>
      </c>
      <c r="E773" s="47" t="s">
        <v>0</v>
      </c>
      <c r="F773" s="47">
        <v>1</v>
      </c>
      <c r="G773" s="47" t="str">
        <f>_xlfn.XLOOKUP(E773,TbdeEPI[EPI],TbdeEPI[TIPO],"Produção",0)</f>
        <v>Produção</v>
      </c>
      <c r="H773" s="47" t="s">
        <v>108</v>
      </c>
      <c r="I773" s="47" t="s">
        <v>155</v>
      </c>
      <c r="J773" s="47"/>
      <c r="K773" s="47">
        <f>COUNTIF($I$2:I773,I773)</f>
        <v>20</v>
      </c>
      <c r="L773" s="47" t="str">
        <f>ControleProdução[[#This Row],[Recebido Por]]&amp;ControleProdução[[#This Row],[Qtd]]</f>
        <v>ASNAN20</v>
      </c>
    </row>
    <row r="774" spans="1:12" ht="20.100000000000001" customHeight="1" x14ac:dyDescent="0.25">
      <c r="A774" s="52">
        <v>45280</v>
      </c>
      <c r="B774" s="52" t="str">
        <f>UPPER(TEXT(ControleProdução[[#This Row],[Data]],"mmm"))</f>
        <v>DEZ</v>
      </c>
      <c r="C774" s="47">
        <f>YEAR(ControleProdução[[#This Row],[Data]])</f>
        <v>2023</v>
      </c>
      <c r="D774" s="52" t="s">
        <v>21</v>
      </c>
      <c r="E774" s="47" t="s">
        <v>75</v>
      </c>
      <c r="F774" s="47">
        <v>6</v>
      </c>
      <c r="G774" s="47" t="str">
        <f>_xlfn.XLOOKUP(E774,TbdeEPI[EPI],TbdeEPI[TIPO],"Produção",0)</f>
        <v>Produção</v>
      </c>
      <c r="H774" s="47" t="s">
        <v>108</v>
      </c>
      <c r="I774" s="47" t="s">
        <v>107</v>
      </c>
      <c r="J774" s="47"/>
      <c r="K774" s="47">
        <f>COUNTIF($I$2:I774,I774)</f>
        <v>40</v>
      </c>
      <c r="L774" s="47" t="str">
        <f>ControleProdução[[#This Row],[Recebido Por]]&amp;ControleProdução[[#This Row],[Qtd]]</f>
        <v>ALAN40</v>
      </c>
    </row>
    <row r="775" spans="1:12" ht="20.100000000000001" customHeight="1" x14ac:dyDescent="0.25">
      <c r="A775" s="52">
        <v>45280</v>
      </c>
      <c r="B775" s="52" t="str">
        <f>UPPER(TEXT(ControleProdução[[#This Row],[Data]],"mmm"))</f>
        <v>DEZ</v>
      </c>
      <c r="C775" s="47">
        <f>YEAR(ControleProdução[[#This Row],[Data]])</f>
        <v>2023</v>
      </c>
      <c r="D775" s="52" t="s">
        <v>21</v>
      </c>
      <c r="E775" s="47" t="s">
        <v>352</v>
      </c>
      <c r="F775" s="47">
        <v>3</v>
      </c>
      <c r="G775" s="47" t="str">
        <f>_xlfn.XLOOKUP(E775,TbdeEPI[EPI],TbdeEPI[TIPO],"Produção",0)</f>
        <v>Produção</v>
      </c>
      <c r="H775" s="47" t="s">
        <v>108</v>
      </c>
      <c r="I775" s="47" t="s">
        <v>321</v>
      </c>
      <c r="J775" s="47"/>
      <c r="K775" s="47">
        <f>COUNTIF($I$2:I775,I775)</f>
        <v>14</v>
      </c>
      <c r="L775" s="47" t="str">
        <f>ControleProdução[[#This Row],[Recebido Por]]&amp;ControleProdução[[#This Row],[Qtd]]</f>
        <v>FLAVIO14</v>
      </c>
    </row>
    <row r="776" spans="1:12" ht="20.100000000000001" customHeight="1" x14ac:dyDescent="0.25">
      <c r="A776" s="52">
        <v>45280</v>
      </c>
      <c r="B776" s="52" t="str">
        <f>UPPER(TEXT(ControleProdução[[#This Row],[Data]],"mmm"))</f>
        <v>DEZ</v>
      </c>
      <c r="C776" s="47">
        <f>YEAR(ControleProdução[[#This Row],[Data]])</f>
        <v>2023</v>
      </c>
      <c r="D776" s="52" t="s">
        <v>21</v>
      </c>
      <c r="E776" s="47" t="s">
        <v>330</v>
      </c>
      <c r="F776" s="47">
        <v>1</v>
      </c>
      <c r="G776" s="47" t="str">
        <f>_xlfn.XLOOKUP(E776,TbdeEPI[EPI],TbdeEPI[TIPO],"Produção",0)</f>
        <v>EPI</v>
      </c>
      <c r="H776" s="47" t="s">
        <v>108</v>
      </c>
      <c r="I776" s="47" t="s">
        <v>107</v>
      </c>
      <c r="J776" s="47"/>
      <c r="K776" s="47">
        <f>COUNTIF($I$2:I776,I776)</f>
        <v>41</v>
      </c>
      <c r="L776" s="47" t="str">
        <f>ControleProdução[[#This Row],[Recebido Por]]&amp;ControleProdução[[#This Row],[Qtd]]</f>
        <v>ALAN41</v>
      </c>
    </row>
    <row r="777" spans="1:12" ht="20.100000000000001" customHeight="1" x14ac:dyDescent="0.25">
      <c r="A777" s="52">
        <v>45280</v>
      </c>
      <c r="B777" s="52" t="str">
        <f>UPPER(TEXT(ControleProdução[[#This Row],[Data]],"mmm"))</f>
        <v>DEZ</v>
      </c>
      <c r="C777" s="47">
        <f>YEAR(ControleProdução[[#This Row],[Data]])</f>
        <v>2023</v>
      </c>
      <c r="D777" s="52" t="s">
        <v>21</v>
      </c>
      <c r="E777" s="47" t="s">
        <v>75</v>
      </c>
      <c r="F777" s="47">
        <v>5</v>
      </c>
      <c r="G777" s="47" t="str">
        <f>_xlfn.XLOOKUP(E777,TbdeEPI[EPI],TbdeEPI[TIPO],"Produção",0)</f>
        <v>Produção</v>
      </c>
      <c r="H777" s="47" t="s">
        <v>108</v>
      </c>
      <c r="I777" s="47" t="s">
        <v>134</v>
      </c>
      <c r="J777" s="47"/>
      <c r="K777" s="47">
        <f>COUNTIF($I$2:I777,I777)</f>
        <v>34</v>
      </c>
      <c r="L777" s="47" t="str">
        <f>ControleProdução[[#This Row],[Recebido Por]]&amp;ControleProdução[[#This Row],[Qtd]]</f>
        <v>MANUA34</v>
      </c>
    </row>
    <row r="778" spans="1:12" ht="20.100000000000001" customHeight="1" x14ac:dyDescent="0.25">
      <c r="A778" s="52">
        <v>45280</v>
      </c>
      <c r="B778" s="52" t="str">
        <f>UPPER(TEXT(ControleProdução[[#This Row],[Data]],"mmm"))</f>
        <v>DEZ</v>
      </c>
      <c r="C778" s="47">
        <f>YEAR(ControleProdução[[#This Row],[Data]])</f>
        <v>2023</v>
      </c>
      <c r="D778" s="52" t="s">
        <v>21</v>
      </c>
      <c r="E778" s="47" t="s">
        <v>74</v>
      </c>
      <c r="F778" s="47">
        <v>7</v>
      </c>
      <c r="G778" s="47" t="str">
        <f>_xlfn.XLOOKUP(E778,TbdeEPI[EPI],TbdeEPI[TIPO],"Produção",0)</f>
        <v>Produção</v>
      </c>
      <c r="H778" s="47" t="s">
        <v>108</v>
      </c>
      <c r="I778" s="47" t="s">
        <v>139</v>
      </c>
      <c r="J778" s="47"/>
      <c r="K778" s="47">
        <f>COUNTIF($I$2:I778,I778)</f>
        <v>47</v>
      </c>
      <c r="L778" s="47" t="str">
        <f>ControleProdução[[#This Row],[Recebido Por]]&amp;ControleProdução[[#This Row],[Qtd]]</f>
        <v>JOÃO CARLOS47</v>
      </c>
    </row>
    <row r="779" spans="1:12" ht="20.100000000000001" customHeight="1" x14ac:dyDescent="0.25">
      <c r="A779" s="52">
        <v>45280</v>
      </c>
      <c r="B779" s="52" t="str">
        <f>UPPER(TEXT(ControleProdução[[#This Row],[Data]],"mmm"))</f>
        <v>DEZ</v>
      </c>
      <c r="C779" s="47">
        <f>YEAR(ControleProdução[[#This Row],[Data]])</f>
        <v>2023</v>
      </c>
      <c r="D779" s="52" t="s">
        <v>21</v>
      </c>
      <c r="E779" s="47" t="s">
        <v>169</v>
      </c>
      <c r="F779" s="47">
        <v>8</v>
      </c>
      <c r="G779" s="47" t="str">
        <f>_xlfn.XLOOKUP(E779,TbdeEPI[EPI],TbdeEPI[TIPO],"Produção",0)</f>
        <v>Produção</v>
      </c>
      <c r="H779" s="47" t="s">
        <v>108</v>
      </c>
      <c r="I779" s="47" t="s">
        <v>336</v>
      </c>
      <c r="J779" s="47"/>
      <c r="K779" s="47">
        <f>COUNTIF($I$2:I779,I779)</f>
        <v>11</v>
      </c>
      <c r="L779" s="47" t="str">
        <f>ControleProdução[[#This Row],[Recebido Por]]&amp;ControleProdução[[#This Row],[Qtd]]</f>
        <v>YVENS11</v>
      </c>
    </row>
    <row r="780" spans="1:12" ht="20.100000000000001" customHeight="1" x14ac:dyDescent="0.25">
      <c r="A780" s="52">
        <v>45281</v>
      </c>
      <c r="B780" s="52" t="str">
        <f>UPPER(TEXT(ControleProdução[[#This Row],[Data]],"mmm"))</f>
        <v>DEZ</v>
      </c>
      <c r="C780" s="47">
        <f>YEAR(ControleProdução[[#This Row],[Data]])</f>
        <v>2023</v>
      </c>
      <c r="D780" s="52" t="s">
        <v>21</v>
      </c>
      <c r="E780" s="47" t="s">
        <v>352</v>
      </c>
      <c r="F780" s="47">
        <v>2</v>
      </c>
      <c r="G780" s="47" t="str">
        <f>_xlfn.XLOOKUP(E780,TbdeEPI[EPI],TbdeEPI[TIPO],"Produção",0)</f>
        <v>Produção</v>
      </c>
      <c r="H780" s="47" t="s">
        <v>108</v>
      </c>
      <c r="I780" s="47" t="s">
        <v>173</v>
      </c>
      <c r="J780" s="47"/>
      <c r="K780" s="47">
        <f>COUNTIF($I$2:I780,I780)</f>
        <v>20</v>
      </c>
      <c r="L780" s="47" t="str">
        <f>ControleProdução[[#This Row],[Recebido Por]]&amp;ControleProdução[[#This Row],[Qtd]]</f>
        <v>JACKSON20</v>
      </c>
    </row>
    <row r="781" spans="1:12" ht="20.100000000000001" customHeight="1" x14ac:dyDescent="0.25">
      <c r="A781" s="52">
        <v>45281</v>
      </c>
      <c r="B781" s="52" t="str">
        <f>UPPER(TEXT(ControleProdução[[#This Row],[Data]],"mmm"))</f>
        <v>DEZ</v>
      </c>
      <c r="C781" s="47">
        <f>YEAR(ControleProdução[[#This Row],[Data]])</f>
        <v>2023</v>
      </c>
      <c r="D781" s="52" t="s">
        <v>21</v>
      </c>
      <c r="E781" s="47" t="s">
        <v>78</v>
      </c>
      <c r="F781" s="47">
        <v>1</v>
      </c>
      <c r="G781" s="47" t="str">
        <f>_xlfn.XLOOKUP(E781,TbdeEPI[EPI],TbdeEPI[TIPO],"Produção",0)</f>
        <v>Produção</v>
      </c>
      <c r="H781" s="47" t="s">
        <v>108</v>
      </c>
      <c r="I781" s="47" t="s">
        <v>173</v>
      </c>
      <c r="J781" s="47"/>
      <c r="K781" s="47">
        <f>COUNTIF($I$2:I781,I781)</f>
        <v>21</v>
      </c>
      <c r="L781" s="47" t="str">
        <f>ControleProdução[[#This Row],[Recebido Por]]&amp;ControleProdução[[#This Row],[Qtd]]</f>
        <v>JACKSON21</v>
      </c>
    </row>
    <row r="782" spans="1:12" ht="20.100000000000001" customHeight="1" x14ac:dyDescent="0.25">
      <c r="A782" s="52">
        <v>45281</v>
      </c>
      <c r="B782" s="52" t="str">
        <f>UPPER(TEXT(ControleProdução[[#This Row],[Data]],"mmm"))</f>
        <v>DEZ</v>
      </c>
      <c r="C782" s="47">
        <f>YEAR(ControleProdução[[#This Row],[Data]])</f>
        <v>2023</v>
      </c>
      <c r="D782" s="52" t="s">
        <v>21</v>
      </c>
      <c r="E782" s="47" t="s">
        <v>1</v>
      </c>
      <c r="F782" s="47">
        <v>1</v>
      </c>
      <c r="G782" s="47" t="str">
        <f>_xlfn.XLOOKUP(E782,TbdeEPI[EPI],TbdeEPI[TIPO],"Produção",0)</f>
        <v>Produção</v>
      </c>
      <c r="H782" s="47" t="s">
        <v>108</v>
      </c>
      <c r="I782" s="47" t="s">
        <v>156</v>
      </c>
      <c r="J782" s="47"/>
      <c r="K782" s="47">
        <f>COUNTIF($I$2:I782,I782)</f>
        <v>29</v>
      </c>
      <c r="L782" s="47" t="str">
        <f>ControleProdução[[#This Row],[Recebido Por]]&amp;ControleProdução[[#This Row],[Qtd]]</f>
        <v>ALAIM29</v>
      </c>
    </row>
    <row r="783" spans="1:12" ht="20.100000000000001" customHeight="1" x14ac:dyDescent="0.25">
      <c r="A783" s="52">
        <v>45281</v>
      </c>
      <c r="B783" s="52" t="str">
        <f>UPPER(TEXT(ControleProdução[[#This Row],[Data]],"mmm"))</f>
        <v>DEZ</v>
      </c>
      <c r="C783" s="47">
        <f>YEAR(ControleProdução[[#This Row],[Data]])</f>
        <v>2023</v>
      </c>
      <c r="D783" s="52" t="s">
        <v>21</v>
      </c>
      <c r="E783" s="47" t="s">
        <v>27</v>
      </c>
      <c r="F783" s="47">
        <v>3</v>
      </c>
      <c r="G783" s="47" t="str">
        <f>_xlfn.XLOOKUP(E783,TbdeEPI[EPI],TbdeEPI[TIPO],"Produção",0)</f>
        <v>Produção</v>
      </c>
      <c r="H783" s="47" t="s">
        <v>108</v>
      </c>
      <c r="I783" s="47" t="s">
        <v>282</v>
      </c>
      <c r="J783" s="47"/>
      <c r="K783" s="47">
        <f>COUNTIF($I$2:I783,I783)</f>
        <v>5</v>
      </c>
      <c r="L783" s="47" t="str">
        <f>ControleProdução[[#This Row],[Recebido Por]]&amp;ControleProdução[[#This Row],[Qtd]]</f>
        <v>KAYLA5</v>
      </c>
    </row>
    <row r="784" spans="1:12" ht="20.100000000000001" customHeight="1" x14ac:dyDescent="0.25">
      <c r="A784" s="52">
        <v>45281</v>
      </c>
      <c r="B784" s="52" t="str">
        <f>UPPER(TEXT(ControleProdução[[#This Row],[Data]],"mmm"))</f>
        <v>DEZ</v>
      </c>
      <c r="C784" s="47">
        <f>YEAR(ControleProdução[[#This Row],[Data]])</f>
        <v>2023</v>
      </c>
      <c r="D784" s="52" t="s">
        <v>21</v>
      </c>
      <c r="E784" s="47" t="s">
        <v>169</v>
      </c>
      <c r="F784" s="47">
        <v>8</v>
      </c>
      <c r="G784" s="47" t="str">
        <f>_xlfn.XLOOKUP(E784,TbdeEPI[EPI],TbdeEPI[TIPO],"Produção",0)</f>
        <v>Produção</v>
      </c>
      <c r="H784" s="47" t="s">
        <v>108</v>
      </c>
      <c r="I784" s="47" t="s">
        <v>334</v>
      </c>
      <c r="J784" s="47"/>
      <c r="K784" s="47">
        <f>COUNTIF($I$2:I784,I784)</f>
        <v>4</v>
      </c>
      <c r="L784" s="47" t="str">
        <f>ControleProdução[[#This Row],[Recebido Por]]&amp;ControleProdução[[#This Row],[Qtd]]</f>
        <v>RAFAEL DE SOUSA4</v>
      </c>
    </row>
    <row r="785" spans="1:12" ht="20.100000000000001" customHeight="1" x14ac:dyDescent="0.25">
      <c r="A785" s="52">
        <v>45281</v>
      </c>
      <c r="B785" s="52" t="str">
        <f>UPPER(TEXT(ControleProdução[[#This Row],[Data]],"mmm"))</f>
        <v>DEZ</v>
      </c>
      <c r="C785" s="47">
        <f>YEAR(ControleProdução[[#This Row],[Data]])</f>
        <v>2023</v>
      </c>
      <c r="D785" s="52" t="s">
        <v>21</v>
      </c>
      <c r="E785" s="47" t="s">
        <v>352</v>
      </c>
      <c r="F785" s="47">
        <v>1</v>
      </c>
      <c r="G785" s="47" t="str">
        <f>_xlfn.XLOOKUP(E785,TbdeEPI[EPI],TbdeEPI[TIPO],"Produção",0)</f>
        <v>Produção</v>
      </c>
      <c r="H785" s="47" t="s">
        <v>108</v>
      </c>
      <c r="I785" s="47" t="s">
        <v>321</v>
      </c>
      <c r="J785" s="47"/>
      <c r="K785" s="47">
        <f>COUNTIF($I$2:I785,I785)</f>
        <v>15</v>
      </c>
      <c r="L785" s="47" t="str">
        <f>ControleProdução[[#This Row],[Recebido Por]]&amp;ControleProdução[[#This Row],[Qtd]]</f>
        <v>FLAVIO15</v>
      </c>
    </row>
    <row r="786" spans="1:12" ht="20.100000000000001" customHeight="1" x14ac:dyDescent="0.25">
      <c r="A786" s="52">
        <v>45281</v>
      </c>
      <c r="B786" s="52" t="str">
        <f>UPPER(TEXT(ControleProdução[[#This Row],[Data]],"mmm"))</f>
        <v>DEZ</v>
      </c>
      <c r="C786" s="47">
        <f>YEAR(ControleProdução[[#This Row],[Data]])</f>
        <v>2023</v>
      </c>
      <c r="D786" s="52" t="s">
        <v>21</v>
      </c>
      <c r="E786" s="47" t="s">
        <v>2</v>
      </c>
      <c r="F786" s="47">
        <v>1</v>
      </c>
      <c r="G786" s="47" t="str">
        <f>_xlfn.XLOOKUP(E786,TbdeEPI[EPI],TbdeEPI[TIPO],"Produção",0)</f>
        <v>Produção</v>
      </c>
      <c r="H786" s="47" t="s">
        <v>108</v>
      </c>
      <c r="I786" s="47" t="s">
        <v>139</v>
      </c>
      <c r="J786" s="47"/>
      <c r="K786" s="47">
        <f>COUNTIF($I$2:I786,I786)</f>
        <v>48</v>
      </c>
      <c r="L786" s="47" t="str">
        <f>ControleProdução[[#This Row],[Recebido Por]]&amp;ControleProdução[[#This Row],[Qtd]]</f>
        <v>JOÃO CARLOS48</v>
      </c>
    </row>
    <row r="787" spans="1:12" ht="20.100000000000001" customHeight="1" x14ac:dyDescent="0.25">
      <c r="A787" s="52">
        <v>45281</v>
      </c>
      <c r="B787" s="52" t="str">
        <f>UPPER(TEXT(ControleProdução[[#This Row],[Data]],"mmm"))</f>
        <v>DEZ</v>
      </c>
      <c r="C787" s="47">
        <f>YEAR(ControleProdução[[#This Row],[Data]])</f>
        <v>2023</v>
      </c>
      <c r="D787" s="52" t="s">
        <v>21</v>
      </c>
      <c r="E787" s="47" t="s">
        <v>169</v>
      </c>
      <c r="F787" s="47">
        <v>4</v>
      </c>
      <c r="G787" s="47" t="str">
        <f>_xlfn.XLOOKUP(E787,TbdeEPI[EPI],TbdeEPI[TIPO],"Produção",0)</f>
        <v>Produção</v>
      </c>
      <c r="H787" s="47" t="s">
        <v>108</v>
      </c>
      <c r="I787" s="47" t="s">
        <v>139</v>
      </c>
      <c r="J787" s="47"/>
      <c r="K787" s="47">
        <f>COUNTIF($I$2:I787,I787)</f>
        <v>49</v>
      </c>
      <c r="L787" s="47" t="str">
        <f>ControleProdução[[#This Row],[Recebido Por]]&amp;ControleProdução[[#This Row],[Qtd]]</f>
        <v>JOÃO CARLOS49</v>
      </c>
    </row>
    <row r="788" spans="1:12" ht="20.100000000000001" customHeight="1" x14ac:dyDescent="0.25">
      <c r="A788" s="52">
        <v>45281</v>
      </c>
      <c r="B788" s="52" t="str">
        <f>UPPER(TEXT(ControleProdução[[#This Row],[Data]],"mmm"))</f>
        <v>DEZ</v>
      </c>
      <c r="C788" s="47">
        <f>YEAR(ControleProdução[[#This Row],[Data]])</f>
        <v>2023</v>
      </c>
      <c r="D788" s="52" t="s">
        <v>21</v>
      </c>
      <c r="E788" s="47" t="s">
        <v>74</v>
      </c>
      <c r="F788" s="47">
        <v>7</v>
      </c>
      <c r="G788" s="47" t="str">
        <f>_xlfn.XLOOKUP(E788,TbdeEPI[EPI],TbdeEPI[TIPO],"Produção",0)</f>
        <v>Produção</v>
      </c>
      <c r="H788" s="47" t="s">
        <v>108</v>
      </c>
      <c r="I788" s="47" t="s">
        <v>139</v>
      </c>
      <c r="J788" s="47"/>
      <c r="K788" s="47">
        <f>COUNTIF($I$2:I788,I788)</f>
        <v>50</v>
      </c>
      <c r="L788" s="47" t="str">
        <f>ControleProdução[[#This Row],[Recebido Por]]&amp;ControleProdução[[#This Row],[Qtd]]</f>
        <v>JOÃO CARLOS50</v>
      </c>
    </row>
    <row r="789" spans="1:12" ht="20.100000000000001" customHeight="1" x14ac:dyDescent="0.25">
      <c r="A789" s="52">
        <v>45281</v>
      </c>
      <c r="B789" s="52" t="str">
        <f>UPPER(TEXT(ControleProdução[[#This Row],[Data]],"mmm"))</f>
        <v>DEZ</v>
      </c>
      <c r="C789" s="47">
        <f>YEAR(ControleProdução[[#This Row],[Data]])</f>
        <v>2023</v>
      </c>
      <c r="D789" s="52" t="s">
        <v>21</v>
      </c>
      <c r="E789" s="47" t="s">
        <v>0</v>
      </c>
      <c r="F789" s="47">
        <v>1</v>
      </c>
      <c r="G789" s="47" t="str">
        <f>_xlfn.XLOOKUP(E789,TbdeEPI[EPI],TbdeEPI[TIPO],"Produção",0)</f>
        <v>Produção</v>
      </c>
      <c r="H789" s="47" t="s">
        <v>108</v>
      </c>
      <c r="I789" s="47" t="s">
        <v>156</v>
      </c>
      <c r="J789" s="47"/>
      <c r="K789" s="47">
        <f>COUNTIF($I$2:I789,I789)</f>
        <v>30</v>
      </c>
      <c r="L789" s="47" t="str">
        <f>ControleProdução[[#This Row],[Recebido Por]]&amp;ControleProdução[[#This Row],[Qtd]]</f>
        <v>ALAIM30</v>
      </c>
    </row>
    <row r="790" spans="1:12" ht="20.100000000000001" customHeight="1" x14ac:dyDescent="0.25">
      <c r="A790" s="52">
        <v>45281</v>
      </c>
      <c r="B790" s="52" t="str">
        <f>UPPER(TEXT(ControleProdução[[#This Row],[Data]],"mmm"))</f>
        <v>DEZ</v>
      </c>
      <c r="C790" s="47">
        <f>YEAR(ControleProdução[[#This Row],[Data]])</f>
        <v>2023</v>
      </c>
      <c r="D790" s="52" t="s">
        <v>21</v>
      </c>
      <c r="E790" s="47" t="s">
        <v>89</v>
      </c>
      <c r="F790" s="47">
        <v>2</v>
      </c>
      <c r="G790" s="47" t="str">
        <f>_xlfn.XLOOKUP(E790,TbdeEPI[EPI],TbdeEPI[TIPO],"Produção",0)</f>
        <v>Produção</v>
      </c>
      <c r="H790" s="47" t="s">
        <v>108</v>
      </c>
      <c r="I790" s="47" t="s">
        <v>237</v>
      </c>
      <c r="J790" s="47"/>
      <c r="K790" s="47">
        <f>COUNTIF($I$2:I790,I790)</f>
        <v>1</v>
      </c>
      <c r="L790" s="47" t="str">
        <f>ControleProdução[[#This Row],[Recebido Por]]&amp;ControleProdução[[#This Row],[Qtd]]</f>
        <v>ALESSANDRA1</v>
      </c>
    </row>
    <row r="791" spans="1:12" ht="20.100000000000001" customHeight="1" x14ac:dyDescent="0.25">
      <c r="A791" s="52">
        <v>45281</v>
      </c>
      <c r="B791" s="52" t="str">
        <f>UPPER(TEXT(ControleProdução[[#This Row],[Data]],"mmm"))</f>
        <v>DEZ</v>
      </c>
      <c r="C791" s="47">
        <f>YEAR(ControleProdução[[#This Row],[Data]])</f>
        <v>2023</v>
      </c>
      <c r="D791" s="52" t="s">
        <v>21</v>
      </c>
      <c r="E791" s="47" t="s">
        <v>75</v>
      </c>
      <c r="F791" s="47">
        <v>1</v>
      </c>
      <c r="G791" s="47" t="str">
        <f>_xlfn.XLOOKUP(E791,TbdeEPI[EPI],TbdeEPI[TIPO],"Produção",0)</f>
        <v>Produção</v>
      </c>
      <c r="H791" s="47" t="s">
        <v>108</v>
      </c>
      <c r="I791" s="47" t="s">
        <v>267</v>
      </c>
      <c r="J791" s="47"/>
      <c r="K791" s="47">
        <f>COUNTIF($I$2:I791,I791)</f>
        <v>6</v>
      </c>
      <c r="L791" s="47" t="str">
        <f>ControleProdução[[#This Row],[Recebido Por]]&amp;ControleProdução[[#This Row],[Qtd]]</f>
        <v>JOYCE6</v>
      </c>
    </row>
    <row r="792" spans="1:12" ht="20.100000000000001" customHeight="1" x14ac:dyDescent="0.25">
      <c r="A792" s="52">
        <v>45282</v>
      </c>
      <c r="B792" s="52" t="str">
        <f>UPPER(TEXT(ControleProdução[[#This Row],[Data]],"mmm"))</f>
        <v>DEZ</v>
      </c>
      <c r="C792" s="47">
        <f>YEAR(ControleProdução[[#This Row],[Data]])</f>
        <v>2023</v>
      </c>
      <c r="D792" s="52" t="s">
        <v>21</v>
      </c>
      <c r="E792" s="47" t="s">
        <v>1</v>
      </c>
      <c r="F792" s="47">
        <v>1</v>
      </c>
      <c r="G792" s="47" t="str">
        <f>_xlfn.XLOOKUP(E792,TbdeEPI[EPI],TbdeEPI[TIPO],"Produção",0)</f>
        <v>Produção</v>
      </c>
      <c r="H792" s="47" t="s">
        <v>108</v>
      </c>
      <c r="I792" s="47" t="s">
        <v>156</v>
      </c>
      <c r="J792" s="47"/>
      <c r="K792" s="47">
        <f>COUNTIF($I$2:I792,I792)</f>
        <v>31</v>
      </c>
      <c r="L792" s="47" t="str">
        <f>ControleProdução[[#This Row],[Recebido Por]]&amp;ControleProdução[[#This Row],[Qtd]]</f>
        <v>ALAIM31</v>
      </c>
    </row>
    <row r="793" spans="1:12" ht="20.100000000000001" customHeight="1" x14ac:dyDescent="0.25">
      <c r="A793" s="52">
        <v>45282</v>
      </c>
      <c r="B793" s="52" t="str">
        <f>UPPER(TEXT(ControleProdução[[#This Row],[Data]],"mmm"))</f>
        <v>DEZ</v>
      </c>
      <c r="C793" s="47">
        <f>YEAR(ControleProdução[[#This Row],[Data]])</f>
        <v>2023</v>
      </c>
      <c r="D793" s="52" t="s">
        <v>21</v>
      </c>
      <c r="E793" s="47" t="s">
        <v>0</v>
      </c>
      <c r="F793" s="47">
        <v>1</v>
      </c>
      <c r="G793" s="47" t="str">
        <f>_xlfn.XLOOKUP(E793,TbdeEPI[EPI],TbdeEPI[TIPO],"Produção",0)</f>
        <v>Produção</v>
      </c>
      <c r="H793" s="47" t="s">
        <v>108</v>
      </c>
      <c r="I793" s="47" t="s">
        <v>156</v>
      </c>
      <c r="J793" s="47"/>
      <c r="K793" s="47">
        <f>COUNTIF($I$2:I793,I793)</f>
        <v>32</v>
      </c>
      <c r="L793" s="47" t="str">
        <f>ControleProdução[[#This Row],[Recebido Por]]&amp;ControleProdução[[#This Row],[Qtd]]</f>
        <v>ALAIM32</v>
      </c>
    </row>
    <row r="794" spans="1:12" ht="20.100000000000001" customHeight="1" x14ac:dyDescent="0.25">
      <c r="A794" s="52">
        <v>45282</v>
      </c>
      <c r="B794" s="52" t="str">
        <f>UPPER(TEXT(ControleProdução[[#This Row],[Data]],"mmm"))</f>
        <v>DEZ</v>
      </c>
      <c r="C794" s="47">
        <f>YEAR(ControleProdução[[#This Row],[Data]])</f>
        <v>2023</v>
      </c>
      <c r="D794" s="52" t="s">
        <v>21</v>
      </c>
      <c r="E794" s="47" t="s">
        <v>78</v>
      </c>
      <c r="F794" s="47">
        <v>1</v>
      </c>
      <c r="G794" s="47" t="str">
        <f>_xlfn.XLOOKUP(E794,TbdeEPI[EPI],TbdeEPI[TIPO],"Produção",0)</f>
        <v>Produção</v>
      </c>
      <c r="H794" s="47" t="s">
        <v>108</v>
      </c>
      <c r="I794" s="47" t="s">
        <v>156</v>
      </c>
      <c r="J794" s="47"/>
      <c r="K794" s="47">
        <f>COUNTIF($I$2:I794,I794)</f>
        <v>33</v>
      </c>
      <c r="L794" s="47" t="str">
        <f>ControleProdução[[#This Row],[Recebido Por]]&amp;ControleProdução[[#This Row],[Qtd]]</f>
        <v>ALAIM33</v>
      </c>
    </row>
    <row r="795" spans="1:12" ht="20.100000000000001" customHeight="1" x14ac:dyDescent="0.25">
      <c r="A795" s="52">
        <v>45282</v>
      </c>
      <c r="B795" s="52" t="str">
        <f>UPPER(TEXT(ControleProdução[[#This Row],[Data]],"mmm"))</f>
        <v>DEZ</v>
      </c>
      <c r="C795" s="47">
        <f>YEAR(ControleProdução[[#This Row],[Data]])</f>
        <v>2023</v>
      </c>
      <c r="D795" s="52" t="s">
        <v>21</v>
      </c>
      <c r="E795" s="47" t="s">
        <v>93</v>
      </c>
      <c r="F795" s="47">
        <v>1</v>
      </c>
      <c r="G795" s="47" t="str">
        <f>_xlfn.XLOOKUP(E795,TbdeEPI[EPI],TbdeEPI[TIPO],"Produção",0)</f>
        <v>Produção</v>
      </c>
      <c r="H795" s="47" t="s">
        <v>108</v>
      </c>
      <c r="I795" s="47" t="s">
        <v>156</v>
      </c>
      <c r="J795" s="47"/>
      <c r="K795" s="47">
        <f>COUNTIF($I$2:I795,I795)</f>
        <v>34</v>
      </c>
      <c r="L795" s="47" t="str">
        <f>ControleProdução[[#This Row],[Recebido Por]]&amp;ControleProdução[[#This Row],[Qtd]]</f>
        <v>ALAIM34</v>
      </c>
    </row>
    <row r="796" spans="1:12" ht="20.100000000000001" customHeight="1" x14ac:dyDescent="0.25">
      <c r="A796" s="52">
        <v>45282</v>
      </c>
      <c r="B796" s="52" t="str">
        <f>UPPER(TEXT(ControleProdução[[#This Row],[Data]],"mmm"))</f>
        <v>DEZ</v>
      </c>
      <c r="C796" s="47">
        <f>YEAR(ControleProdução[[#This Row],[Data]])</f>
        <v>2023</v>
      </c>
      <c r="D796" s="52" t="s">
        <v>21</v>
      </c>
      <c r="E796" s="47" t="s">
        <v>14</v>
      </c>
      <c r="F796" s="47">
        <v>1</v>
      </c>
      <c r="G796" s="47" t="str">
        <f>_xlfn.XLOOKUP(E796,TbdeEPI[EPI],TbdeEPI[TIPO],"Produção",0)</f>
        <v>Produção</v>
      </c>
      <c r="H796" s="47" t="s">
        <v>108</v>
      </c>
      <c r="I796" s="47" t="s">
        <v>139</v>
      </c>
      <c r="J796" s="47"/>
      <c r="K796" s="47">
        <f>COUNTIF($I$2:I796,I796)</f>
        <v>51</v>
      </c>
      <c r="L796" s="47" t="str">
        <f>ControleProdução[[#This Row],[Recebido Por]]&amp;ControleProdução[[#This Row],[Qtd]]</f>
        <v>JOÃO CARLOS51</v>
      </c>
    </row>
    <row r="797" spans="1:12" ht="20.100000000000001" customHeight="1" x14ac:dyDescent="0.25">
      <c r="A797" s="52">
        <v>45286</v>
      </c>
      <c r="B797" s="52" t="str">
        <f>UPPER(TEXT(ControleProdução[[#This Row],[Data]],"mmm"))</f>
        <v>DEZ</v>
      </c>
      <c r="C797" s="47">
        <f>YEAR(ControleProdução[[#This Row],[Data]])</f>
        <v>2023</v>
      </c>
      <c r="D797" s="52" t="s">
        <v>21</v>
      </c>
      <c r="E797" s="47" t="s">
        <v>74</v>
      </c>
      <c r="F797" s="47">
        <v>10</v>
      </c>
      <c r="G797" s="47" t="str">
        <f>_xlfn.XLOOKUP(E797,TbdeEPI[EPI],TbdeEPI[TIPO],"Produção",0)</f>
        <v>Produção</v>
      </c>
      <c r="H797" s="47" t="s">
        <v>108</v>
      </c>
      <c r="I797" s="47" t="s">
        <v>139</v>
      </c>
      <c r="J797" s="47"/>
      <c r="K797" s="47">
        <f>COUNTIF($I$2:I797,I797)</f>
        <v>52</v>
      </c>
      <c r="L797" s="47" t="str">
        <f>ControleProdução[[#This Row],[Recebido Por]]&amp;ControleProdução[[#This Row],[Qtd]]</f>
        <v>JOÃO CARLOS52</v>
      </c>
    </row>
    <row r="798" spans="1:12" ht="20.100000000000001" customHeight="1" x14ac:dyDescent="0.25">
      <c r="A798" s="52">
        <v>45286</v>
      </c>
      <c r="B798" s="52" t="str">
        <f>UPPER(TEXT(ControleProdução[[#This Row],[Data]],"mmm"))</f>
        <v>DEZ</v>
      </c>
      <c r="C798" s="47">
        <f>YEAR(ControleProdução[[#This Row],[Data]])</f>
        <v>2023</v>
      </c>
      <c r="D798" s="52" t="s">
        <v>21</v>
      </c>
      <c r="E798" s="47" t="s">
        <v>74</v>
      </c>
      <c r="F798" s="47">
        <v>6</v>
      </c>
      <c r="G798" s="47" t="str">
        <f>_xlfn.XLOOKUP(E798,TbdeEPI[EPI],TbdeEPI[TIPO],"Produção",0)</f>
        <v>Produção</v>
      </c>
      <c r="H798" s="47" t="s">
        <v>108</v>
      </c>
      <c r="I798" s="47" t="s">
        <v>107</v>
      </c>
      <c r="J798" s="47"/>
      <c r="K798" s="47">
        <f>COUNTIF($I$2:I798,I798)</f>
        <v>42</v>
      </c>
      <c r="L798" s="47" t="str">
        <f>ControleProdução[[#This Row],[Recebido Por]]&amp;ControleProdução[[#This Row],[Qtd]]</f>
        <v>ALAN42</v>
      </c>
    </row>
    <row r="799" spans="1:12" ht="20.100000000000001" customHeight="1" x14ac:dyDescent="0.25">
      <c r="A799" s="52">
        <v>45286</v>
      </c>
      <c r="B799" s="52" t="str">
        <f>UPPER(TEXT(ControleProdução[[#This Row],[Data]],"mmm"))</f>
        <v>DEZ</v>
      </c>
      <c r="C799" s="47">
        <f>YEAR(ControleProdução[[#This Row],[Data]])</f>
        <v>2023</v>
      </c>
      <c r="D799" s="52" t="s">
        <v>21</v>
      </c>
      <c r="E799" s="47" t="s">
        <v>0</v>
      </c>
      <c r="F799" s="47">
        <v>2</v>
      </c>
      <c r="G799" s="47" t="str">
        <f>_xlfn.XLOOKUP(E799,TbdeEPI[EPI],TbdeEPI[TIPO],"Produção",0)</f>
        <v>Produção</v>
      </c>
      <c r="H799" s="47" t="s">
        <v>108</v>
      </c>
      <c r="I799" s="47" t="s">
        <v>110</v>
      </c>
      <c r="J799" s="47"/>
      <c r="K799" s="47">
        <f>COUNTIF($I$2:I799,I799)</f>
        <v>237</v>
      </c>
      <c r="L799" s="47" t="str">
        <f>ControleProdução[[#This Row],[Recebido Por]]&amp;ControleProdução[[#This Row],[Qtd]]</f>
        <v>FELIPE237</v>
      </c>
    </row>
    <row r="800" spans="1:12" ht="20.100000000000001" customHeight="1" x14ac:dyDescent="0.25">
      <c r="A800" s="52">
        <v>45286</v>
      </c>
      <c r="B800" s="52" t="str">
        <f>UPPER(TEXT(ControleProdução[[#This Row],[Data]],"mmm"))</f>
        <v>DEZ</v>
      </c>
      <c r="C800" s="47">
        <f>YEAR(ControleProdução[[#This Row],[Data]])</f>
        <v>2023</v>
      </c>
      <c r="D800" s="52" t="s">
        <v>21</v>
      </c>
      <c r="E800" s="47" t="s">
        <v>1</v>
      </c>
      <c r="F800" s="47">
        <v>2</v>
      </c>
      <c r="G800" s="47" t="str">
        <f>_xlfn.XLOOKUP(E800,TbdeEPI[EPI],TbdeEPI[TIPO],"Produção",0)</f>
        <v>Produção</v>
      </c>
      <c r="H800" s="47" t="s">
        <v>108</v>
      </c>
      <c r="I800" s="47" t="s">
        <v>110</v>
      </c>
      <c r="J800" s="47"/>
      <c r="K800" s="47">
        <f>COUNTIF($I$2:I800,I800)</f>
        <v>238</v>
      </c>
      <c r="L800" s="47" t="str">
        <f>ControleProdução[[#This Row],[Recebido Por]]&amp;ControleProdução[[#This Row],[Qtd]]</f>
        <v>FELIPE238</v>
      </c>
    </row>
    <row r="801" spans="1:12" ht="20.100000000000001" customHeight="1" x14ac:dyDescent="0.25">
      <c r="A801" s="52">
        <v>45286</v>
      </c>
      <c r="B801" s="52" t="str">
        <f>UPPER(TEXT(ControleProdução[[#This Row],[Data]],"mmm"))</f>
        <v>DEZ</v>
      </c>
      <c r="C801" s="47">
        <f>YEAR(ControleProdução[[#This Row],[Data]])</f>
        <v>2023</v>
      </c>
      <c r="D801" s="52" t="s">
        <v>21</v>
      </c>
      <c r="E801" s="47" t="s">
        <v>2</v>
      </c>
      <c r="F801" s="47">
        <v>1</v>
      </c>
      <c r="G801" s="47" t="str">
        <f>_xlfn.XLOOKUP(E801,TbdeEPI[EPI],TbdeEPI[TIPO],"Produção",0)</f>
        <v>Produção</v>
      </c>
      <c r="H801" s="47" t="s">
        <v>108</v>
      </c>
      <c r="I801" s="47" t="s">
        <v>110</v>
      </c>
      <c r="J801" s="47"/>
      <c r="K801" s="47">
        <f>COUNTIF($I$2:I801,I801)</f>
        <v>239</v>
      </c>
      <c r="L801" s="47" t="str">
        <f>ControleProdução[[#This Row],[Recebido Por]]&amp;ControleProdução[[#This Row],[Qtd]]</f>
        <v>FELIPE239</v>
      </c>
    </row>
    <row r="802" spans="1:12" ht="20.100000000000001" customHeight="1" x14ac:dyDescent="0.25">
      <c r="A802" s="52">
        <v>45286</v>
      </c>
      <c r="B802" s="52" t="str">
        <f>UPPER(TEXT(ControleProdução[[#This Row],[Data]],"mmm"))</f>
        <v>DEZ</v>
      </c>
      <c r="C802" s="47">
        <f>YEAR(ControleProdução[[#This Row],[Data]])</f>
        <v>2023</v>
      </c>
      <c r="D802" s="52" t="s">
        <v>21</v>
      </c>
      <c r="E802" s="47" t="s">
        <v>79</v>
      </c>
      <c r="F802" s="47">
        <v>1</v>
      </c>
      <c r="G802" s="47" t="str">
        <f>_xlfn.XLOOKUP(E802,TbdeEPI[EPI],TbdeEPI[TIPO],"Produção",0)</f>
        <v>Produção</v>
      </c>
      <c r="H802" s="47" t="s">
        <v>108</v>
      </c>
      <c r="I802" s="47" t="s">
        <v>110</v>
      </c>
      <c r="J802" s="47"/>
      <c r="K802" s="47">
        <f>COUNTIF($I$2:I802,I802)</f>
        <v>240</v>
      </c>
      <c r="L802" s="47" t="str">
        <f>ControleProdução[[#This Row],[Recebido Por]]&amp;ControleProdução[[#This Row],[Qtd]]</f>
        <v>FELIPE240</v>
      </c>
    </row>
    <row r="803" spans="1:12" ht="20.100000000000001" customHeight="1" x14ac:dyDescent="0.25">
      <c r="A803" s="52">
        <v>45286</v>
      </c>
      <c r="B803" s="52" t="str">
        <f>UPPER(TEXT(ControleProdução[[#This Row],[Data]],"mmm"))</f>
        <v>DEZ</v>
      </c>
      <c r="C803" s="47">
        <f>YEAR(ControleProdução[[#This Row],[Data]])</f>
        <v>2023</v>
      </c>
      <c r="D803" s="52" t="s">
        <v>21</v>
      </c>
      <c r="E803" s="47" t="s">
        <v>94</v>
      </c>
      <c r="F803" s="47">
        <v>1</v>
      </c>
      <c r="G803" s="47" t="str">
        <f>_xlfn.XLOOKUP(E803,TbdeEPI[EPI],TbdeEPI[TIPO],"Produção",0)</f>
        <v>Produção</v>
      </c>
      <c r="H803" s="47" t="s">
        <v>108</v>
      </c>
      <c r="I803" s="47" t="s">
        <v>110</v>
      </c>
      <c r="J803" s="47"/>
      <c r="K803" s="47">
        <f>COUNTIF($I$2:I803,I803)</f>
        <v>241</v>
      </c>
      <c r="L803" s="47" t="str">
        <f>ControleProdução[[#This Row],[Recebido Por]]&amp;ControleProdução[[#This Row],[Qtd]]</f>
        <v>FELIPE241</v>
      </c>
    </row>
    <row r="804" spans="1:12" ht="20.100000000000001" customHeight="1" x14ac:dyDescent="0.25">
      <c r="A804" s="52">
        <v>45286</v>
      </c>
      <c r="B804" s="52" t="str">
        <f>UPPER(TEXT(ControleProdução[[#This Row],[Data]],"mmm"))</f>
        <v>DEZ</v>
      </c>
      <c r="C804" s="47">
        <f>YEAR(ControleProdução[[#This Row],[Data]])</f>
        <v>2023</v>
      </c>
      <c r="D804" s="52" t="s">
        <v>21</v>
      </c>
      <c r="E804" s="47" t="s">
        <v>85</v>
      </c>
      <c r="F804" s="47">
        <v>1</v>
      </c>
      <c r="G804" s="47" t="str">
        <f>_xlfn.XLOOKUP(E804,TbdeEPI[EPI],TbdeEPI[TIPO],"Produção",0)</f>
        <v>Produção</v>
      </c>
      <c r="H804" s="47" t="s">
        <v>108</v>
      </c>
      <c r="I804" s="47" t="s">
        <v>110</v>
      </c>
      <c r="J804" s="47"/>
      <c r="K804" s="47">
        <f>COUNTIF($I$2:I804,I804)</f>
        <v>242</v>
      </c>
      <c r="L804" s="47" t="str">
        <f>ControleProdução[[#This Row],[Recebido Por]]&amp;ControleProdução[[#This Row],[Qtd]]</f>
        <v>FELIPE242</v>
      </c>
    </row>
    <row r="805" spans="1:12" ht="20.100000000000001" customHeight="1" x14ac:dyDescent="0.25">
      <c r="A805" s="52">
        <v>45286</v>
      </c>
      <c r="B805" s="52" t="str">
        <f>UPPER(TEXT(ControleProdução[[#This Row],[Data]],"mmm"))</f>
        <v>DEZ</v>
      </c>
      <c r="C805" s="47">
        <f>YEAR(ControleProdução[[#This Row],[Data]])</f>
        <v>2023</v>
      </c>
      <c r="D805" s="52" t="s">
        <v>21</v>
      </c>
      <c r="E805" s="47" t="s">
        <v>74</v>
      </c>
      <c r="F805" s="47">
        <v>10</v>
      </c>
      <c r="G805" s="47" t="str">
        <f>_xlfn.XLOOKUP(E805,TbdeEPI[EPI],TbdeEPI[TIPO],"Produção",0)</f>
        <v>Produção</v>
      </c>
      <c r="H805" s="47" t="s">
        <v>108</v>
      </c>
      <c r="I805" s="47" t="s">
        <v>110</v>
      </c>
      <c r="J805" s="47"/>
      <c r="K805" s="47">
        <f>COUNTIF($I$2:I805,I805)</f>
        <v>243</v>
      </c>
      <c r="L805" s="47" t="str">
        <f>ControleProdução[[#This Row],[Recebido Por]]&amp;ControleProdução[[#This Row],[Qtd]]</f>
        <v>FELIPE243</v>
      </c>
    </row>
    <row r="806" spans="1:12" ht="20.100000000000001" customHeight="1" x14ac:dyDescent="0.25">
      <c r="A806" s="52">
        <v>45286</v>
      </c>
      <c r="B806" s="52" t="str">
        <f>UPPER(TEXT(ControleProdução[[#This Row],[Data]],"mmm"))</f>
        <v>DEZ</v>
      </c>
      <c r="C806" s="47">
        <f>YEAR(ControleProdução[[#This Row],[Data]])</f>
        <v>2023</v>
      </c>
      <c r="D806" s="52" t="s">
        <v>21</v>
      </c>
      <c r="E806" s="47" t="s">
        <v>92</v>
      </c>
      <c r="F806" s="47">
        <v>3</v>
      </c>
      <c r="G806" s="47" t="str">
        <f>_xlfn.XLOOKUP(E806,TbdeEPI[EPI],TbdeEPI[TIPO],"Produção",0)</f>
        <v>Produção</v>
      </c>
      <c r="H806" s="47" t="s">
        <v>108</v>
      </c>
      <c r="I806" s="47" t="s">
        <v>173</v>
      </c>
      <c r="J806" s="47"/>
      <c r="K806" s="47">
        <f>COUNTIF($I$2:I806,I806)</f>
        <v>22</v>
      </c>
      <c r="L806" s="47" t="str">
        <f>ControleProdução[[#This Row],[Recebido Por]]&amp;ControleProdução[[#This Row],[Qtd]]</f>
        <v>JACKSON22</v>
      </c>
    </row>
    <row r="807" spans="1:12" ht="20.100000000000001" customHeight="1" x14ac:dyDescent="0.25">
      <c r="A807" s="52">
        <v>45287</v>
      </c>
      <c r="B807" s="52" t="str">
        <f>UPPER(TEXT(ControleProdução[[#This Row],[Data]],"mmm"))</f>
        <v>DEZ</v>
      </c>
      <c r="C807" s="47">
        <f>YEAR(ControleProdução[[#This Row],[Data]])</f>
        <v>2023</v>
      </c>
      <c r="D807" s="52" t="s">
        <v>21</v>
      </c>
      <c r="E807" s="47" t="s">
        <v>74</v>
      </c>
      <c r="F807" s="47">
        <v>15</v>
      </c>
      <c r="G807" s="47" t="str">
        <f>_xlfn.XLOOKUP(E807,TbdeEPI[EPI],TbdeEPI[TIPO],"Produção",0)</f>
        <v>Produção</v>
      </c>
      <c r="H807" s="47" t="s">
        <v>108</v>
      </c>
      <c r="I807" s="47" t="s">
        <v>113</v>
      </c>
      <c r="J807" s="47"/>
      <c r="K807" s="47">
        <f>COUNTIF($I$2:I807,I807)</f>
        <v>21</v>
      </c>
      <c r="L807" s="47" t="str">
        <f>ControleProdução[[#This Row],[Recebido Por]]&amp;ControleProdução[[#This Row],[Qtd]]</f>
        <v>MOISES21</v>
      </c>
    </row>
    <row r="808" spans="1:12" ht="20.100000000000001" customHeight="1" x14ac:dyDescent="0.25">
      <c r="A808" s="52">
        <v>45287</v>
      </c>
      <c r="B808" s="52" t="str">
        <f>UPPER(TEXT(ControleProdução[[#This Row],[Data]],"mmm"))</f>
        <v>DEZ</v>
      </c>
      <c r="C808" s="47">
        <f>YEAR(ControleProdução[[#This Row],[Data]])</f>
        <v>2023</v>
      </c>
      <c r="D808" s="52" t="s">
        <v>21</v>
      </c>
      <c r="E808" s="47" t="s">
        <v>0</v>
      </c>
      <c r="F808" s="47">
        <v>2</v>
      </c>
      <c r="G808" s="47" t="str">
        <f>_xlfn.XLOOKUP(E808,TbdeEPI[EPI],TbdeEPI[TIPO],"Produção",0)</f>
        <v>Produção</v>
      </c>
      <c r="H808" s="47" t="s">
        <v>108</v>
      </c>
      <c r="I808" s="47" t="s">
        <v>156</v>
      </c>
      <c r="J808" s="47"/>
      <c r="K808" s="47">
        <f>COUNTIF($I$2:I808,I808)</f>
        <v>35</v>
      </c>
      <c r="L808" s="47" t="str">
        <f>ControleProdução[[#This Row],[Recebido Por]]&amp;ControleProdução[[#This Row],[Qtd]]</f>
        <v>ALAIM35</v>
      </c>
    </row>
    <row r="809" spans="1:12" ht="20.100000000000001" customHeight="1" x14ac:dyDescent="0.25">
      <c r="A809" s="52">
        <v>45287</v>
      </c>
      <c r="B809" s="52" t="str">
        <f>UPPER(TEXT(ControleProdução[[#This Row],[Data]],"mmm"))</f>
        <v>DEZ</v>
      </c>
      <c r="C809" s="47">
        <f>YEAR(ControleProdução[[#This Row],[Data]])</f>
        <v>2023</v>
      </c>
      <c r="D809" s="52" t="s">
        <v>21</v>
      </c>
      <c r="E809" s="47" t="s">
        <v>78</v>
      </c>
      <c r="F809" s="47">
        <v>1</v>
      </c>
      <c r="G809" s="47" t="str">
        <f>_xlfn.XLOOKUP(E809,TbdeEPI[EPI],TbdeEPI[TIPO],"Produção",0)</f>
        <v>Produção</v>
      </c>
      <c r="H809" s="47" t="s">
        <v>108</v>
      </c>
      <c r="I809" s="47" t="s">
        <v>265</v>
      </c>
      <c r="J809" s="47"/>
      <c r="K809" s="47">
        <f>COUNTIF($I$2:I809,I809)</f>
        <v>13</v>
      </c>
      <c r="L809" s="47" t="str">
        <f>ControleProdução[[#This Row],[Recebido Por]]&amp;ControleProdução[[#This Row],[Qtd]]</f>
        <v>GILDSON13</v>
      </c>
    </row>
    <row r="810" spans="1:12" ht="20.100000000000001" customHeight="1" x14ac:dyDescent="0.25">
      <c r="A810" s="52">
        <v>45287</v>
      </c>
      <c r="B810" s="52" t="str">
        <f>UPPER(TEXT(ControleProdução[[#This Row],[Data]],"mmm"))</f>
        <v>DEZ</v>
      </c>
      <c r="C810" s="47">
        <f>YEAR(ControleProdução[[#This Row],[Data]])</f>
        <v>2023</v>
      </c>
      <c r="D810" s="52" t="s">
        <v>21</v>
      </c>
      <c r="E810" s="47" t="s">
        <v>7</v>
      </c>
      <c r="F810" s="47">
        <v>1</v>
      </c>
      <c r="G810" s="47" t="str">
        <f>_xlfn.XLOOKUP(E810,TbdeEPI[EPI],TbdeEPI[TIPO],"Produção",0)</f>
        <v>Produção</v>
      </c>
      <c r="H810" s="47" t="s">
        <v>108</v>
      </c>
      <c r="I810" s="47" t="s">
        <v>149</v>
      </c>
      <c r="J810" s="47"/>
      <c r="K810" s="47">
        <f>COUNTIF($I$2:I810,I810)</f>
        <v>17</v>
      </c>
      <c r="L810" s="47" t="str">
        <f>ControleProdução[[#This Row],[Recebido Por]]&amp;ControleProdução[[#This Row],[Qtd]]</f>
        <v>RAFAEL17</v>
      </c>
    </row>
    <row r="811" spans="1:12" ht="20.100000000000001" customHeight="1" x14ac:dyDescent="0.25">
      <c r="A811" s="52">
        <v>45287</v>
      </c>
      <c r="B811" s="52" t="str">
        <f>UPPER(TEXT(ControleProdução[[#This Row],[Data]],"mmm"))</f>
        <v>DEZ</v>
      </c>
      <c r="C811" s="47">
        <f>YEAR(ControleProdução[[#This Row],[Data]])</f>
        <v>2023</v>
      </c>
      <c r="D811" s="52" t="s">
        <v>21</v>
      </c>
      <c r="E811" s="47" t="s">
        <v>1</v>
      </c>
      <c r="F811" s="47">
        <v>2</v>
      </c>
      <c r="G811" s="47" t="str">
        <f>_xlfn.XLOOKUP(E811,TbdeEPI[EPI],TbdeEPI[TIPO],"Produção",0)</f>
        <v>Produção</v>
      </c>
      <c r="H811" s="47" t="s">
        <v>108</v>
      </c>
      <c r="I811" s="47" t="s">
        <v>139</v>
      </c>
      <c r="J811" s="47"/>
      <c r="K811" s="47">
        <f>COUNTIF($I$2:I811,I811)</f>
        <v>53</v>
      </c>
      <c r="L811" s="47" t="str">
        <f>ControleProdução[[#This Row],[Recebido Por]]&amp;ControleProdução[[#This Row],[Qtd]]</f>
        <v>JOÃO CARLOS53</v>
      </c>
    </row>
    <row r="812" spans="1:12" ht="20.100000000000001" customHeight="1" x14ac:dyDescent="0.25">
      <c r="A812" s="52">
        <v>45287</v>
      </c>
      <c r="B812" s="52" t="str">
        <f>UPPER(TEXT(ControleProdução[[#This Row],[Data]],"mmm"))</f>
        <v>DEZ</v>
      </c>
      <c r="C812" s="47">
        <f>YEAR(ControleProdução[[#This Row],[Data]])</f>
        <v>2023</v>
      </c>
      <c r="D812" s="52" t="s">
        <v>21</v>
      </c>
      <c r="E812" s="47" t="s">
        <v>74</v>
      </c>
      <c r="F812" s="47">
        <v>5</v>
      </c>
      <c r="G812" s="47" t="str">
        <f>_xlfn.XLOOKUP(E812,TbdeEPI[EPI],TbdeEPI[TIPO],"Produção",0)</f>
        <v>Produção</v>
      </c>
      <c r="H812" s="47" t="s">
        <v>108</v>
      </c>
      <c r="I812" s="47" t="s">
        <v>265</v>
      </c>
      <c r="J812" s="47"/>
      <c r="K812" s="47">
        <f>COUNTIF($I$2:I812,I812)</f>
        <v>14</v>
      </c>
      <c r="L812" s="47" t="str">
        <f>ControleProdução[[#This Row],[Recebido Por]]&amp;ControleProdução[[#This Row],[Qtd]]</f>
        <v>GILDSON14</v>
      </c>
    </row>
    <row r="813" spans="1:12" ht="20.100000000000001" customHeight="1" x14ac:dyDescent="0.25">
      <c r="A813" s="52">
        <v>45287</v>
      </c>
      <c r="B813" s="52" t="str">
        <f>UPPER(TEXT(ControleProdução[[#This Row],[Data]],"mmm"))</f>
        <v>DEZ</v>
      </c>
      <c r="C813" s="47">
        <f>YEAR(ControleProdução[[#This Row],[Data]])</f>
        <v>2023</v>
      </c>
      <c r="D813" s="52" t="s">
        <v>21</v>
      </c>
      <c r="E813" s="47" t="s">
        <v>27</v>
      </c>
      <c r="F813" s="47">
        <v>1</v>
      </c>
      <c r="G813" s="47" t="str">
        <f>_xlfn.XLOOKUP(E813,TbdeEPI[EPI],TbdeEPI[TIPO],"Produção",0)</f>
        <v>Produção</v>
      </c>
      <c r="H813" s="47" t="s">
        <v>108</v>
      </c>
      <c r="I813" s="47" t="s">
        <v>334</v>
      </c>
      <c r="J813" s="47"/>
      <c r="K813" s="47">
        <f>COUNTIF($I$2:I813,I813)</f>
        <v>5</v>
      </c>
      <c r="L813" s="47" t="str">
        <f>ControleProdução[[#This Row],[Recebido Por]]&amp;ControleProdução[[#This Row],[Qtd]]</f>
        <v>RAFAEL DE SOUSA5</v>
      </c>
    </row>
    <row r="814" spans="1:12" ht="20.100000000000001" customHeight="1" x14ac:dyDescent="0.25">
      <c r="A814" s="52">
        <v>45287</v>
      </c>
      <c r="B814" s="52" t="str">
        <f>UPPER(TEXT(ControleProdução[[#This Row],[Data]],"mmm"))</f>
        <v>DEZ</v>
      </c>
      <c r="C814" s="47">
        <f>YEAR(ControleProdução[[#This Row],[Data]])</f>
        <v>2023</v>
      </c>
      <c r="D814" s="52" t="s">
        <v>21</v>
      </c>
      <c r="E814" s="47" t="s">
        <v>14</v>
      </c>
      <c r="F814" s="47">
        <v>1</v>
      </c>
      <c r="G814" s="47" t="str">
        <f>_xlfn.XLOOKUP(E814,TbdeEPI[EPI],TbdeEPI[TIPO],"Produção",0)</f>
        <v>Produção</v>
      </c>
      <c r="H814" s="47" t="s">
        <v>108</v>
      </c>
      <c r="I814" s="47" t="s">
        <v>156</v>
      </c>
      <c r="J814" s="47"/>
      <c r="K814" s="47">
        <f>COUNTIF($I$2:I814,I814)</f>
        <v>36</v>
      </c>
      <c r="L814" s="47" t="str">
        <f>ControleProdução[[#This Row],[Recebido Por]]&amp;ControleProdução[[#This Row],[Qtd]]</f>
        <v>ALAIM36</v>
      </c>
    </row>
    <row r="815" spans="1:12" ht="20.100000000000001" customHeight="1" x14ac:dyDescent="0.25">
      <c r="A815" s="52">
        <v>45288</v>
      </c>
      <c r="B815" s="52" t="str">
        <f>UPPER(TEXT(ControleProdução[[#This Row],[Data]],"mmm"))</f>
        <v>DEZ</v>
      </c>
      <c r="C815" s="47">
        <f>YEAR(ControleProdução[[#This Row],[Data]])</f>
        <v>2023</v>
      </c>
      <c r="D815" s="52" t="s">
        <v>21</v>
      </c>
      <c r="E815" s="47" t="s">
        <v>27</v>
      </c>
      <c r="F815" s="47">
        <v>1</v>
      </c>
      <c r="G815" s="47" t="str">
        <f>_xlfn.XLOOKUP(E815,TbdeEPI[EPI],TbdeEPI[TIPO],"Produção",0)</f>
        <v>Produção</v>
      </c>
      <c r="H815" s="47" t="s">
        <v>108</v>
      </c>
      <c r="I815" s="47" t="s">
        <v>152</v>
      </c>
      <c r="J815" s="47"/>
      <c r="K815" s="47">
        <f>COUNTIF($I$2:I815,I815)</f>
        <v>13</v>
      </c>
      <c r="L815" s="47" t="str">
        <f>ControleProdução[[#This Row],[Recebido Por]]&amp;ControleProdução[[#This Row],[Qtd]]</f>
        <v>ROBERTO13</v>
      </c>
    </row>
    <row r="816" spans="1:12" ht="20.100000000000001" customHeight="1" x14ac:dyDescent="0.25">
      <c r="A816" s="52">
        <v>45288</v>
      </c>
      <c r="B816" s="52" t="str">
        <f>UPPER(TEXT(ControleProdução[[#This Row],[Data]],"mmm"))</f>
        <v>DEZ</v>
      </c>
      <c r="C816" s="47">
        <f>YEAR(ControleProdução[[#This Row],[Data]])</f>
        <v>2023</v>
      </c>
      <c r="D816" s="52" t="s">
        <v>21</v>
      </c>
      <c r="E816" s="47" t="s">
        <v>330</v>
      </c>
      <c r="F816" s="47">
        <v>1</v>
      </c>
      <c r="G816" s="47" t="str">
        <f>_xlfn.XLOOKUP(E816,TbdeEPI[EPI],TbdeEPI[TIPO],"Produção",0)</f>
        <v>EPI</v>
      </c>
      <c r="H816" s="47" t="s">
        <v>108</v>
      </c>
      <c r="I816" s="47" t="s">
        <v>155</v>
      </c>
      <c r="J816" s="47"/>
      <c r="K816" s="47">
        <f>COUNTIF($I$2:I816,I816)</f>
        <v>21</v>
      </c>
      <c r="L816" s="47" t="str">
        <f>ControleProdução[[#This Row],[Recebido Por]]&amp;ControleProdução[[#This Row],[Qtd]]</f>
        <v>ASNAN21</v>
      </c>
    </row>
    <row r="817" spans="1:12" ht="20.100000000000001" customHeight="1" x14ac:dyDescent="0.25">
      <c r="A817" s="52">
        <v>45288</v>
      </c>
      <c r="B817" s="52" t="str">
        <f>UPPER(TEXT(ControleProdução[[#This Row],[Data]],"mmm"))</f>
        <v>DEZ</v>
      </c>
      <c r="C817" s="47">
        <f>YEAR(ControleProdução[[#This Row],[Data]])</f>
        <v>2023</v>
      </c>
      <c r="D817" s="52" t="s">
        <v>21</v>
      </c>
      <c r="E817" s="47" t="s">
        <v>89</v>
      </c>
      <c r="F817" s="47">
        <v>2</v>
      </c>
      <c r="G817" s="47" t="str">
        <f>_xlfn.XLOOKUP(E817,TbdeEPI[EPI],TbdeEPI[TIPO],"Produção",0)</f>
        <v>Produção</v>
      </c>
      <c r="H817" s="47" t="s">
        <v>108</v>
      </c>
      <c r="I817" s="47" t="s">
        <v>237</v>
      </c>
      <c r="J817" s="47"/>
      <c r="K817" s="47">
        <f>COUNTIF($I$2:I817,I817)</f>
        <v>2</v>
      </c>
      <c r="L817" s="47" t="str">
        <f>ControleProdução[[#This Row],[Recebido Por]]&amp;ControleProdução[[#This Row],[Qtd]]</f>
        <v>ALESSANDRA2</v>
      </c>
    </row>
    <row r="818" spans="1:12" ht="20.100000000000001" customHeight="1" x14ac:dyDescent="0.25">
      <c r="A818" s="52">
        <v>45288</v>
      </c>
      <c r="B818" s="52" t="str">
        <f>UPPER(TEXT(ControleProdução[[#This Row],[Data]],"mmm"))</f>
        <v>DEZ</v>
      </c>
      <c r="C818" s="47">
        <f>YEAR(ControleProdução[[#This Row],[Data]])</f>
        <v>2023</v>
      </c>
      <c r="D818" s="52" t="s">
        <v>21</v>
      </c>
      <c r="E818" s="47" t="s">
        <v>7</v>
      </c>
      <c r="F818" s="47">
        <v>1</v>
      </c>
      <c r="G818" s="47" t="str">
        <f>_xlfn.XLOOKUP(E818,TbdeEPI[EPI],TbdeEPI[TIPO],"Produção",0)</f>
        <v>Produção</v>
      </c>
      <c r="H818" s="47" t="s">
        <v>108</v>
      </c>
      <c r="I818" s="47" t="s">
        <v>110</v>
      </c>
      <c r="J818" s="47"/>
      <c r="K818" s="47">
        <f>COUNTIF($I$2:I818,I818)</f>
        <v>244</v>
      </c>
      <c r="L818" s="47" t="str">
        <f>ControleProdução[[#This Row],[Recebido Por]]&amp;ControleProdução[[#This Row],[Qtd]]</f>
        <v>FELIPE244</v>
      </c>
    </row>
    <row r="819" spans="1:12" ht="20.100000000000001" customHeight="1" x14ac:dyDescent="0.25">
      <c r="A819" s="52">
        <v>45288</v>
      </c>
      <c r="B819" s="52" t="str">
        <f>UPPER(TEXT(ControleProdução[[#This Row],[Data]],"mmm"))</f>
        <v>DEZ</v>
      </c>
      <c r="C819" s="47">
        <f>YEAR(ControleProdução[[#This Row],[Data]])</f>
        <v>2023</v>
      </c>
      <c r="D819" s="52" t="s">
        <v>21</v>
      </c>
      <c r="E819" s="47" t="s">
        <v>79</v>
      </c>
      <c r="F819" s="47">
        <v>1</v>
      </c>
      <c r="G819" s="47" t="str">
        <f>_xlfn.XLOOKUP(E819,TbdeEPI[EPI],TbdeEPI[TIPO],"Produção",0)</f>
        <v>Produção</v>
      </c>
      <c r="H819" s="47" t="s">
        <v>108</v>
      </c>
      <c r="I819" s="47" t="s">
        <v>334</v>
      </c>
      <c r="J819" s="47"/>
      <c r="K819" s="47">
        <f>COUNTIF($I$2:I819,I819)</f>
        <v>6</v>
      </c>
      <c r="L819" s="47" t="str">
        <f>ControleProdução[[#This Row],[Recebido Por]]&amp;ControleProdução[[#This Row],[Qtd]]</f>
        <v>RAFAEL DE SOUSA6</v>
      </c>
    </row>
    <row r="820" spans="1:12" ht="20.100000000000001" customHeight="1" x14ac:dyDescent="0.25">
      <c r="A820" s="52">
        <v>45288</v>
      </c>
      <c r="B820" s="52" t="str">
        <f>UPPER(TEXT(ControleProdução[[#This Row],[Data]],"mmm"))</f>
        <v>DEZ</v>
      </c>
      <c r="C820" s="47">
        <f>YEAR(ControleProdução[[#This Row],[Data]])</f>
        <v>2023</v>
      </c>
      <c r="D820" s="52" t="s">
        <v>21</v>
      </c>
      <c r="E820" s="47" t="s">
        <v>12</v>
      </c>
      <c r="F820" s="47">
        <v>1</v>
      </c>
      <c r="G820" s="47" t="str">
        <f>_xlfn.XLOOKUP(E820,TbdeEPI[EPI],TbdeEPI[TIPO],"Produção",0)</f>
        <v>Produção</v>
      </c>
      <c r="H820" s="47" t="s">
        <v>108</v>
      </c>
      <c r="I820" s="47" t="s">
        <v>156</v>
      </c>
      <c r="J820" s="47"/>
      <c r="K820" s="47">
        <f>COUNTIF($I$2:I820,I820)</f>
        <v>37</v>
      </c>
      <c r="L820" s="47" t="str">
        <f>ControleProdução[[#This Row],[Recebido Por]]&amp;ControleProdução[[#This Row],[Qtd]]</f>
        <v>ALAIM37</v>
      </c>
    </row>
    <row r="821" spans="1:12" ht="20.100000000000001" customHeight="1" x14ac:dyDescent="0.25">
      <c r="A821" s="52">
        <v>45288</v>
      </c>
      <c r="B821" s="52" t="str">
        <f>UPPER(TEXT(ControleProdução[[#This Row],[Data]],"mmm"))</f>
        <v>DEZ</v>
      </c>
      <c r="C821" s="47">
        <f>YEAR(ControleProdução[[#This Row],[Data]])</f>
        <v>2023</v>
      </c>
      <c r="D821" s="52" t="s">
        <v>21</v>
      </c>
      <c r="E821" s="47" t="s">
        <v>74</v>
      </c>
      <c r="F821" s="47">
        <v>1</v>
      </c>
      <c r="G821" s="47" t="str">
        <f>_xlfn.XLOOKUP(E821,TbdeEPI[EPI],TbdeEPI[TIPO],"Produção",0)</f>
        <v>Produção</v>
      </c>
      <c r="H821" s="47" t="s">
        <v>108</v>
      </c>
      <c r="I821" s="47" t="s">
        <v>258</v>
      </c>
      <c r="J821" s="47"/>
      <c r="K821" s="47">
        <f>COUNTIF($I$2:I821,I821)</f>
        <v>6</v>
      </c>
      <c r="L821" s="47" t="str">
        <f>ControleProdução[[#This Row],[Recebido Por]]&amp;ControleProdução[[#This Row],[Qtd]]</f>
        <v>JUCIELY6</v>
      </c>
    </row>
    <row r="822" spans="1:12" ht="20.100000000000001" customHeight="1" x14ac:dyDescent="0.25">
      <c r="A822" s="52">
        <v>45288</v>
      </c>
      <c r="B822" s="52" t="str">
        <f>UPPER(TEXT(ControleProdução[[#This Row],[Data]],"mmm"))</f>
        <v>DEZ</v>
      </c>
      <c r="C822" s="47">
        <f>YEAR(ControleProdução[[#This Row],[Data]])</f>
        <v>2023</v>
      </c>
      <c r="D822" s="52" t="s">
        <v>21</v>
      </c>
      <c r="E822" s="47" t="s">
        <v>27</v>
      </c>
      <c r="F822" s="47">
        <v>1</v>
      </c>
      <c r="G822" s="47" t="str">
        <f>_xlfn.XLOOKUP(E822,TbdeEPI[EPI],TbdeEPI[TIPO],"Produção",0)</f>
        <v>Produção</v>
      </c>
      <c r="H822" s="47" t="s">
        <v>108</v>
      </c>
      <c r="I822" s="47" t="s">
        <v>282</v>
      </c>
      <c r="J822" s="47"/>
      <c r="K822" s="47">
        <f>COUNTIF($I$2:I822,I822)</f>
        <v>6</v>
      </c>
      <c r="L822" s="47" t="str">
        <f>ControleProdução[[#This Row],[Recebido Por]]&amp;ControleProdução[[#This Row],[Qtd]]</f>
        <v>KAYLA6</v>
      </c>
    </row>
    <row r="823" spans="1:12" ht="20.100000000000001" customHeight="1" x14ac:dyDescent="0.25">
      <c r="A823" s="52">
        <v>45288</v>
      </c>
      <c r="B823" s="52" t="str">
        <f>UPPER(TEXT(ControleProdução[[#This Row],[Data]],"mmm"))</f>
        <v>DEZ</v>
      </c>
      <c r="C823" s="47">
        <f>YEAR(ControleProdução[[#This Row],[Data]])</f>
        <v>2023</v>
      </c>
      <c r="D823" s="52" t="s">
        <v>21</v>
      </c>
      <c r="E823" s="47" t="s">
        <v>14</v>
      </c>
      <c r="F823" s="47">
        <v>1</v>
      </c>
      <c r="G823" s="47" t="str">
        <f>_xlfn.XLOOKUP(E823,TbdeEPI[EPI],TbdeEPI[TIPO],"Produção",0)</f>
        <v>Produção</v>
      </c>
      <c r="H823" s="47" t="s">
        <v>108</v>
      </c>
      <c r="I823" s="47" t="s">
        <v>156</v>
      </c>
      <c r="J823" s="47"/>
      <c r="K823" s="47">
        <f>COUNTIF($I$2:I823,I823)</f>
        <v>38</v>
      </c>
      <c r="L823" s="47" t="str">
        <f>ControleProdução[[#This Row],[Recebido Por]]&amp;ControleProdução[[#This Row],[Qtd]]</f>
        <v>ALAIM38</v>
      </c>
    </row>
    <row r="824" spans="1:12" ht="20.100000000000001" customHeight="1" x14ac:dyDescent="0.25">
      <c r="A824" s="52">
        <v>45289</v>
      </c>
      <c r="B824" s="52" t="str">
        <f>UPPER(TEXT(ControleProdução[[#This Row],[Data]],"mmm"))</f>
        <v>DEZ</v>
      </c>
      <c r="C824" s="47">
        <f>YEAR(ControleProdução[[#This Row],[Data]])</f>
        <v>2023</v>
      </c>
      <c r="D824" s="52" t="s">
        <v>21</v>
      </c>
      <c r="E824" s="47" t="s">
        <v>95</v>
      </c>
      <c r="F824" s="47">
        <v>7</v>
      </c>
      <c r="G824" s="47" t="str">
        <f>_xlfn.XLOOKUP(E824,TbdeEPI[EPI],TbdeEPI[TIPO],"Produção",0)</f>
        <v>Produção</v>
      </c>
      <c r="H824" s="47" t="s">
        <v>108</v>
      </c>
      <c r="I824" s="47" t="s">
        <v>173</v>
      </c>
      <c r="J824" s="47"/>
      <c r="K824" s="47">
        <f>COUNTIF($I$2:I824,I824)</f>
        <v>23</v>
      </c>
      <c r="L824" s="47" t="str">
        <f>ControleProdução[[#This Row],[Recebido Por]]&amp;ControleProdução[[#This Row],[Qtd]]</f>
        <v>JACKSON23</v>
      </c>
    </row>
    <row r="825" spans="1:12" ht="20.100000000000001" customHeight="1" x14ac:dyDescent="0.25">
      <c r="A825" s="52">
        <v>45289</v>
      </c>
      <c r="B825" s="52" t="str">
        <f>UPPER(TEXT(ControleProdução[[#This Row],[Data]],"mmm"))</f>
        <v>DEZ</v>
      </c>
      <c r="C825" s="47">
        <f>YEAR(ControleProdução[[#This Row],[Data]])</f>
        <v>2023</v>
      </c>
      <c r="D825" s="52" t="s">
        <v>21</v>
      </c>
      <c r="E825" s="47" t="s">
        <v>74</v>
      </c>
      <c r="F825" s="47">
        <v>5</v>
      </c>
      <c r="G825" s="47" t="str">
        <f>_xlfn.XLOOKUP(E825,TbdeEPI[EPI],TbdeEPI[TIPO],"Produção",0)</f>
        <v>Produção</v>
      </c>
      <c r="H825" s="47" t="s">
        <v>108</v>
      </c>
      <c r="I825" s="47" t="s">
        <v>156</v>
      </c>
      <c r="J825" s="47"/>
      <c r="K825" s="47">
        <f>COUNTIF($I$2:I825,I825)</f>
        <v>39</v>
      </c>
      <c r="L825" s="47" t="str">
        <f>ControleProdução[[#This Row],[Recebido Por]]&amp;ControleProdução[[#This Row],[Qtd]]</f>
        <v>ALAIM39</v>
      </c>
    </row>
    <row r="826" spans="1:12" ht="20.100000000000001" customHeight="1" x14ac:dyDescent="0.25">
      <c r="A826" s="52">
        <v>45289</v>
      </c>
      <c r="B826" s="52" t="str">
        <f>UPPER(TEXT(ControleProdução[[#This Row],[Data]],"mmm"))</f>
        <v>DEZ</v>
      </c>
      <c r="C826" s="47">
        <f>YEAR(ControleProdução[[#This Row],[Data]])</f>
        <v>2023</v>
      </c>
      <c r="D826" s="52" t="s">
        <v>21</v>
      </c>
      <c r="E826" s="47" t="s">
        <v>2</v>
      </c>
      <c r="F826" s="47">
        <v>1</v>
      </c>
      <c r="G826" s="47" t="str">
        <f>_xlfn.XLOOKUP(E826,TbdeEPI[EPI],TbdeEPI[TIPO],"Produção",0)</f>
        <v>Produção</v>
      </c>
      <c r="H826" s="47" t="s">
        <v>108</v>
      </c>
      <c r="I826" s="47" t="s">
        <v>139</v>
      </c>
      <c r="J826" s="47"/>
      <c r="K826" s="47">
        <f>COUNTIF($I$2:I826,I826)</f>
        <v>54</v>
      </c>
      <c r="L826" s="47" t="str">
        <f>ControleProdução[[#This Row],[Recebido Por]]&amp;ControleProdução[[#This Row],[Qtd]]</f>
        <v>JOÃO CARLOS54</v>
      </c>
    </row>
    <row r="827" spans="1:12" ht="20.100000000000001" customHeight="1" x14ac:dyDescent="0.25">
      <c r="A827" s="52">
        <v>45289</v>
      </c>
      <c r="B827" s="52" t="str">
        <f>UPPER(TEXT(ControleProdução[[#This Row],[Data]],"mmm"))</f>
        <v>DEZ</v>
      </c>
      <c r="C827" s="47">
        <f>YEAR(ControleProdução[[#This Row],[Data]])</f>
        <v>2023</v>
      </c>
      <c r="D827" s="52" t="s">
        <v>21</v>
      </c>
      <c r="E827" s="47" t="s">
        <v>319</v>
      </c>
      <c r="F827" s="47">
        <v>1</v>
      </c>
      <c r="G827" s="47" t="str">
        <f>_xlfn.XLOOKUP(E827,TbdeEPI[EPI],TbdeEPI[TIPO],"Produção",0)</f>
        <v>EPI</v>
      </c>
      <c r="H827" s="47" t="s">
        <v>108</v>
      </c>
      <c r="I827" s="47" t="s">
        <v>139</v>
      </c>
      <c r="J827" s="47"/>
      <c r="K827" s="47">
        <f>COUNTIF($I$2:I827,I827)</f>
        <v>55</v>
      </c>
      <c r="L827" s="47" t="str">
        <f>ControleProdução[[#This Row],[Recebido Por]]&amp;ControleProdução[[#This Row],[Qtd]]</f>
        <v>JOÃO CARLOS55</v>
      </c>
    </row>
    <row r="828" spans="1:12" ht="20.100000000000001" customHeight="1" x14ac:dyDescent="0.25">
      <c r="A828" s="52">
        <v>45289</v>
      </c>
      <c r="B828" s="52" t="str">
        <f>UPPER(TEXT(ControleProdução[[#This Row],[Data]],"mmm"))</f>
        <v>DEZ</v>
      </c>
      <c r="C828" s="47">
        <f>YEAR(ControleProdução[[#This Row],[Data]])</f>
        <v>2023</v>
      </c>
      <c r="D828" s="52" t="s">
        <v>21</v>
      </c>
      <c r="E828" s="47" t="s">
        <v>27</v>
      </c>
      <c r="F828" s="47">
        <v>1</v>
      </c>
      <c r="G828" s="47" t="str">
        <f>_xlfn.XLOOKUP(E828,TbdeEPI[EPI],TbdeEPI[TIPO],"Produção",0)</f>
        <v>Produção</v>
      </c>
      <c r="H828" s="47" t="s">
        <v>108</v>
      </c>
      <c r="I828" s="47" t="s">
        <v>113</v>
      </c>
      <c r="J828" s="47"/>
      <c r="K828" s="47">
        <f>COUNTIF($I$2:I828,I828)</f>
        <v>22</v>
      </c>
      <c r="L828" s="47" t="str">
        <f>ControleProdução[[#This Row],[Recebido Por]]&amp;ControleProdução[[#This Row],[Qtd]]</f>
        <v>MOISES22</v>
      </c>
    </row>
    <row r="829" spans="1:12" ht="20.100000000000001" customHeight="1" x14ac:dyDescent="0.25">
      <c r="A829" s="52">
        <v>45289</v>
      </c>
      <c r="B829" s="52" t="str">
        <f>UPPER(TEXT(ControleProdução[[#This Row],[Data]],"mmm"))</f>
        <v>DEZ</v>
      </c>
      <c r="C829" s="47">
        <f>YEAR(ControleProdução[[#This Row],[Data]])</f>
        <v>2023</v>
      </c>
      <c r="D829" s="52" t="s">
        <v>21</v>
      </c>
      <c r="E829" s="47" t="s">
        <v>75</v>
      </c>
      <c r="F829" s="47">
        <v>3</v>
      </c>
      <c r="G829" s="47" t="str">
        <f>_xlfn.XLOOKUP(E829,TbdeEPI[EPI],TbdeEPI[TIPO],"Produção",0)</f>
        <v>Produção</v>
      </c>
      <c r="H829" s="47" t="s">
        <v>108</v>
      </c>
      <c r="I829" s="47" t="s">
        <v>156</v>
      </c>
      <c r="J829" s="47"/>
      <c r="K829" s="47">
        <f>COUNTIF($I$2:I829,I829)</f>
        <v>40</v>
      </c>
      <c r="L829" s="47" t="str">
        <f>ControleProdução[[#This Row],[Recebido Por]]&amp;ControleProdução[[#This Row],[Qtd]]</f>
        <v>ALAIM40</v>
      </c>
    </row>
    <row r="830" spans="1:12" ht="20.100000000000001" customHeight="1" x14ac:dyDescent="0.25">
      <c r="A830" s="52">
        <v>45289</v>
      </c>
      <c r="B830" s="52" t="str">
        <f>UPPER(TEXT(ControleProdução[[#This Row],[Data]],"mmm"))</f>
        <v>DEZ</v>
      </c>
      <c r="C830" s="47">
        <f>YEAR(ControleProdução[[#This Row],[Data]])</f>
        <v>2023</v>
      </c>
      <c r="D830" s="52" t="s">
        <v>21</v>
      </c>
      <c r="E830" s="47" t="s">
        <v>169</v>
      </c>
      <c r="F830" s="47">
        <v>3</v>
      </c>
      <c r="G830" s="47" t="str">
        <f>_xlfn.XLOOKUP(E830,TbdeEPI[EPI],TbdeEPI[TIPO],"Produção",0)</f>
        <v>Produção</v>
      </c>
      <c r="H830" s="47" t="s">
        <v>108</v>
      </c>
      <c r="I830" s="47" t="s">
        <v>134</v>
      </c>
      <c r="J830" s="47"/>
      <c r="K830" s="47">
        <f>COUNTIF($I$2:I830,I830)</f>
        <v>35</v>
      </c>
      <c r="L830" s="47" t="str">
        <f>ControleProdução[[#This Row],[Recebido Por]]&amp;ControleProdução[[#This Row],[Qtd]]</f>
        <v>MANUA35</v>
      </c>
    </row>
    <row r="831" spans="1:12" ht="20.100000000000001" customHeight="1" x14ac:dyDescent="0.25">
      <c r="A831" s="52">
        <v>45289</v>
      </c>
      <c r="B831" s="52" t="str">
        <f>UPPER(TEXT(ControleProdução[[#This Row],[Data]],"mmm"))</f>
        <v>DEZ</v>
      </c>
      <c r="C831" s="47">
        <f>YEAR(ControleProdução[[#This Row],[Data]])</f>
        <v>2023</v>
      </c>
      <c r="D831" s="52" t="s">
        <v>21</v>
      </c>
      <c r="E831" s="47" t="s">
        <v>304</v>
      </c>
      <c r="F831" s="47">
        <v>10</v>
      </c>
      <c r="G831" s="47" t="str">
        <f>_xlfn.XLOOKUP(E831,TbdeEPI[EPI],TbdeEPI[TIPO],"Produção",0)</f>
        <v>Produção</v>
      </c>
      <c r="H831" s="47" t="s">
        <v>108</v>
      </c>
      <c r="I831" s="47" t="s">
        <v>300</v>
      </c>
      <c r="J831" s="47"/>
      <c r="K831" s="47">
        <f>COUNTIF($I$2:I831,I831)</f>
        <v>11</v>
      </c>
      <c r="L831" s="47" t="str">
        <f>ControleProdução[[#This Row],[Recebido Por]]&amp;ControleProdução[[#This Row],[Qtd]]</f>
        <v>JOSE ORLANDO11</v>
      </c>
    </row>
    <row r="832" spans="1:12" ht="20.100000000000001" customHeight="1" x14ac:dyDescent="0.25">
      <c r="A832" s="52">
        <v>45289</v>
      </c>
      <c r="B832" s="52" t="str">
        <f>UPPER(TEXT(ControleProdução[[#This Row],[Data]],"mmm"))</f>
        <v>DEZ</v>
      </c>
      <c r="C832" s="47">
        <f>YEAR(ControleProdução[[#This Row],[Data]])</f>
        <v>2023</v>
      </c>
      <c r="D832" s="52" t="s">
        <v>21</v>
      </c>
      <c r="E832" s="47" t="s">
        <v>0</v>
      </c>
      <c r="F832" s="47">
        <v>2</v>
      </c>
      <c r="G832" s="47" t="str">
        <f>_xlfn.XLOOKUP(E832,TbdeEPI[EPI],TbdeEPI[TIPO],"Produção",0)</f>
        <v>Produção</v>
      </c>
      <c r="H832" s="47" t="s">
        <v>108</v>
      </c>
      <c r="I832" s="47" t="s">
        <v>156</v>
      </c>
      <c r="J832" s="47"/>
      <c r="K832" s="47">
        <f>COUNTIF($I$2:I832,I832)</f>
        <v>41</v>
      </c>
      <c r="L832" s="47" t="str">
        <f>ControleProdução[[#This Row],[Recebido Por]]&amp;ControleProdução[[#This Row],[Qtd]]</f>
        <v>ALAIM41</v>
      </c>
    </row>
    <row r="833" spans="1:12" ht="20.100000000000001" customHeight="1" x14ac:dyDescent="0.25">
      <c r="A833" s="52">
        <v>45289</v>
      </c>
      <c r="B833" s="52" t="str">
        <f>UPPER(TEXT(ControleProdução[[#This Row],[Data]],"mmm"))</f>
        <v>DEZ</v>
      </c>
      <c r="C833" s="47">
        <f>YEAR(ControleProdução[[#This Row],[Data]])</f>
        <v>2023</v>
      </c>
      <c r="D833" s="52" t="s">
        <v>21</v>
      </c>
      <c r="E833" s="47" t="s">
        <v>14</v>
      </c>
      <c r="F833" s="47">
        <v>1</v>
      </c>
      <c r="G833" s="47" t="str">
        <f>_xlfn.XLOOKUP(E833,TbdeEPI[EPI],TbdeEPI[TIPO],"Produção",0)</f>
        <v>Produção</v>
      </c>
      <c r="H833" s="47" t="s">
        <v>108</v>
      </c>
      <c r="I833" s="47" t="s">
        <v>113</v>
      </c>
      <c r="J833" s="47"/>
      <c r="K833" s="47">
        <f>COUNTIF($I$2:I833,I833)</f>
        <v>23</v>
      </c>
      <c r="L833" s="47" t="str">
        <f>ControleProdução[[#This Row],[Recebido Por]]&amp;ControleProdução[[#This Row],[Qtd]]</f>
        <v>MOISES23</v>
      </c>
    </row>
    <row r="834" spans="1:12" ht="20.100000000000001" customHeight="1" x14ac:dyDescent="0.25">
      <c r="A834" s="52">
        <v>45289</v>
      </c>
      <c r="B834" s="52" t="str">
        <f>UPPER(TEXT(ControleProdução[[#This Row],[Data]],"mmm"))</f>
        <v>DEZ</v>
      </c>
      <c r="C834" s="47">
        <f>YEAR(ControleProdução[[#This Row],[Data]])</f>
        <v>2023</v>
      </c>
      <c r="D834" s="52" t="s">
        <v>21</v>
      </c>
      <c r="E834" s="47" t="s">
        <v>14</v>
      </c>
      <c r="F834" s="47">
        <v>1</v>
      </c>
      <c r="G834" s="47" t="str">
        <f>_xlfn.XLOOKUP(E834,TbdeEPI[EPI],TbdeEPI[TIPO],"Produção",0)</f>
        <v>Produção</v>
      </c>
      <c r="H834" s="47" t="s">
        <v>108</v>
      </c>
      <c r="I834" s="47" t="s">
        <v>139</v>
      </c>
      <c r="J834" s="47"/>
      <c r="K834" s="47">
        <f>COUNTIF($I$2:I834,I834)</f>
        <v>56</v>
      </c>
      <c r="L834" s="47" t="str">
        <f>ControleProdução[[#This Row],[Recebido Por]]&amp;ControleProdução[[#This Row],[Qtd]]</f>
        <v>JOÃO CARLOS56</v>
      </c>
    </row>
    <row r="835" spans="1:12" ht="20.100000000000001" customHeight="1" x14ac:dyDescent="0.25">
      <c r="A835" s="52">
        <v>45293</v>
      </c>
      <c r="B835" s="52" t="str">
        <f>UPPER(TEXT(ControleProdução[[#This Row],[Data]],"mmm"))</f>
        <v>JAN</v>
      </c>
      <c r="C835" s="47">
        <f>YEAR(ControleProdução[[#This Row],[Data]])</f>
        <v>2024</v>
      </c>
      <c r="D835" s="52" t="s">
        <v>21</v>
      </c>
      <c r="E835" s="47" t="s">
        <v>330</v>
      </c>
      <c r="F835" s="47">
        <v>1</v>
      </c>
      <c r="G835" s="47" t="str">
        <f>_xlfn.XLOOKUP(E835,TbdeEPI[EPI],TbdeEPI[TIPO],"Produção",0)</f>
        <v>EPI</v>
      </c>
      <c r="H835" s="47" t="s">
        <v>108</v>
      </c>
      <c r="I835" s="47" t="s">
        <v>113</v>
      </c>
      <c r="J835" s="47"/>
      <c r="K835" s="47">
        <f>COUNTIF($I$2:I835,I835)</f>
        <v>24</v>
      </c>
      <c r="L835" s="47" t="str">
        <f>ControleProdução[[#This Row],[Recebido Por]]&amp;ControleProdução[[#This Row],[Qtd]]</f>
        <v>MOISES24</v>
      </c>
    </row>
    <row r="836" spans="1:12" ht="20.100000000000001" customHeight="1" x14ac:dyDescent="0.25">
      <c r="A836" s="52">
        <v>45293</v>
      </c>
      <c r="B836" s="52" t="str">
        <f>UPPER(TEXT(ControleProdução[[#This Row],[Data]],"mmm"))</f>
        <v>JAN</v>
      </c>
      <c r="C836" s="47">
        <f>YEAR(ControleProdução[[#This Row],[Data]])</f>
        <v>2024</v>
      </c>
      <c r="D836" s="52" t="s">
        <v>21</v>
      </c>
      <c r="E836" s="47" t="s">
        <v>79</v>
      </c>
      <c r="F836" s="47">
        <v>1</v>
      </c>
      <c r="G836" s="47" t="str">
        <f>_xlfn.XLOOKUP(E836,TbdeEPI[EPI],TbdeEPI[TIPO],"Produção",0)</f>
        <v>Produção</v>
      </c>
      <c r="H836" s="47" t="s">
        <v>108</v>
      </c>
      <c r="I836" s="47" t="s">
        <v>156</v>
      </c>
      <c r="J836" s="47"/>
      <c r="K836" s="47">
        <f>COUNTIF($I$2:I836,I836)</f>
        <v>42</v>
      </c>
      <c r="L836" s="47" t="str">
        <f>ControleProdução[[#This Row],[Recebido Por]]&amp;ControleProdução[[#This Row],[Qtd]]</f>
        <v>ALAIM42</v>
      </c>
    </row>
    <row r="837" spans="1:12" ht="20.100000000000001" customHeight="1" x14ac:dyDescent="0.25">
      <c r="A837" s="52">
        <v>45293</v>
      </c>
      <c r="B837" s="52" t="str">
        <f>UPPER(TEXT(ControleProdução[[#This Row],[Data]],"mmm"))</f>
        <v>JAN</v>
      </c>
      <c r="C837" s="47">
        <f>YEAR(ControleProdução[[#This Row],[Data]])</f>
        <v>2024</v>
      </c>
      <c r="D837" s="52" t="s">
        <v>21</v>
      </c>
      <c r="E837" s="47" t="s">
        <v>352</v>
      </c>
      <c r="F837" s="47">
        <v>1</v>
      </c>
      <c r="G837" s="47" t="str">
        <f>_xlfn.XLOOKUP(E837,TbdeEPI[EPI],TbdeEPI[TIPO],"Produção",0)</f>
        <v>Produção</v>
      </c>
      <c r="H837" s="47" t="s">
        <v>108</v>
      </c>
      <c r="I837" s="47" t="s">
        <v>267</v>
      </c>
      <c r="J837" s="47"/>
      <c r="K837" s="47">
        <f>COUNTIF($I$2:I837,I837)</f>
        <v>7</v>
      </c>
      <c r="L837" s="47" t="str">
        <f>ControleProdução[[#This Row],[Recebido Por]]&amp;ControleProdução[[#This Row],[Qtd]]</f>
        <v>JOYCE7</v>
      </c>
    </row>
    <row r="838" spans="1:12" ht="20.100000000000001" customHeight="1" x14ac:dyDescent="0.25">
      <c r="A838" s="52">
        <v>45293</v>
      </c>
      <c r="B838" s="52" t="str">
        <f>UPPER(TEXT(ControleProdução[[#This Row],[Data]],"mmm"))</f>
        <v>JAN</v>
      </c>
      <c r="C838" s="47">
        <f>YEAR(ControleProdução[[#This Row],[Data]])</f>
        <v>2024</v>
      </c>
      <c r="D838" s="52" t="s">
        <v>21</v>
      </c>
      <c r="E838" s="47" t="s">
        <v>27</v>
      </c>
      <c r="F838" s="47">
        <v>1</v>
      </c>
      <c r="G838" s="47" t="str">
        <f>_xlfn.XLOOKUP(E838,TbdeEPI[EPI],TbdeEPI[TIPO],"Produção",0)</f>
        <v>Produção</v>
      </c>
      <c r="H838" s="47" t="s">
        <v>108</v>
      </c>
      <c r="I838" s="47" t="s">
        <v>345</v>
      </c>
      <c r="J838" s="47"/>
      <c r="K838" s="47">
        <f>COUNTIF($I$2:I838,I838)</f>
        <v>1</v>
      </c>
      <c r="L838" s="47" t="str">
        <f>ControleProdução[[#This Row],[Recebido Por]]&amp;ControleProdução[[#This Row],[Qtd]]</f>
        <v>HOZANA1</v>
      </c>
    </row>
    <row r="839" spans="1:12" ht="20.100000000000001" customHeight="1" x14ac:dyDescent="0.25">
      <c r="A839" s="52">
        <v>45293</v>
      </c>
      <c r="B839" s="52" t="str">
        <f>UPPER(TEXT(ControleProdução[[#This Row],[Data]],"mmm"))</f>
        <v>JAN</v>
      </c>
      <c r="C839" s="47">
        <f>YEAR(ControleProdução[[#This Row],[Data]])</f>
        <v>2024</v>
      </c>
      <c r="D839" s="52" t="s">
        <v>21</v>
      </c>
      <c r="E839" s="47" t="s">
        <v>387</v>
      </c>
      <c r="F839" s="47">
        <v>1</v>
      </c>
      <c r="G839" s="47" t="str">
        <f>_xlfn.XLOOKUP(E839,TbdeEPI[EPI],TbdeEPI[TIPO],"Produção",0)</f>
        <v>Produção</v>
      </c>
      <c r="H839" s="47" t="s">
        <v>108</v>
      </c>
      <c r="I839" s="47" t="s">
        <v>110</v>
      </c>
      <c r="J839" s="47"/>
      <c r="K839" s="47">
        <f>COUNTIF($I$2:I839,I839)</f>
        <v>245</v>
      </c>
      <c r="L839" s="47" t="str">
        <f>ControleProdução[[#This Row],[Recebido Por]]&amp;ControleProdução[[#This Row],[Qtd]]</f>
        <v>FELIPE245</v>
      </c>
    </row>
    <row r="840" spans="1:12" ht="20.100000000000001" customHeight="1" x14ac:dyDescent="0.25">
      <c r="A840" s="52">
        <v>45293</v>
      </c>
      <c r="B840" s="52" t="str">
        <f>UPPER(TEXT(ControleProdução[[#This Row],[Data]],"mmm"))</f>
        <v>JAN</v>
      </c>
      <c r="C840" s="47">
        <f>YEAR(ControleProdução[[#This Row],[Data]])</f>
        <v>2024</v>
      </c>
      <c r="D840" s="52" t="s">
        <v>21</v>
      </c>
      <c r="E840" s="47" t="s">
        <v>79</v>
      </c>
      <c r="F840" s="47">
        <v>1</v>
      </c>
      <c r="G840" s="47" t="str">
        <f>_xlfn.XLOOKUP(E840,TbdeEPI[EPI],TbdeEPI[TIPO],"Produção",0)</f>
        <v>Produção</v>
      </c>
      <c r="H840" s="47" t="s">
        <v>108</v>
      </c>
      <c r="I840" s="47" t="s">
        <v>265</v>
      </c>
      <c r="J840" s="47"/>
      <c r="K840" s="47">
        <f>COUNTIF($I$2:I840,I840)</f>
        <v>15</v>
      </c>
      <c r="L840" s="47" t="str">
        <f>ControleProdução[[#This Row],[Recebido Por]]&amp;ControleProdução[[#This Row],[Qtd]]</f>
        <v>GILDSON15</v>
      </c>
    </row>
    <row r="841" spans="1:12" ht="20.100000000000001" customHeight="1" x14ac:dyDescent="0.25">
      <c r="A841" s="52">
        <v>45293</v>
      </c>
      <c r="B841" s="52" t="str">
        <f>UPPER(TEXT(ControleProdução[[#This Row],[Data]],"mmm"))</f>
        <v>JAN</v>
      </c>
      <c r="C841" s="47">
        <f>YEAR(ControleProdução[[#This Row],[Data]])</f>
        <v>2024</v>
      </c>
      <c r="D841" s="52" t="s">
        <v>21</v>
      </c>
      <c r="E841" s="47" t="s">
        <v>352</v>
      </c>
      <c r="F841" s="47">
        <v>3</v>
      </c>
      <c r="G841" s="47" t="str">
        <f>_xlfn.XLOOKUP(E841,TbdeEPI[EPI],TbdeEPI[TIPO],"Produção",0)</f>
        <v>Produção</v>
      </c>
      <c r="H841" s="47" t="s">
        <v>108</v>
      </c>
      <c r="I841" s="47" t="s">
        <v>321</v>
      </c>
      <c r="J841" s="47"/>
      <c r="K841" s="47">
        <f>COUNTIF($I$2:I841,I841)</f>
        <v>16</v>
      </c>
      <c r="L841" s="47" t="str">
        <f>ControleProdução[[#This Row],[Recebido Por]]&amp;ControleProdução[[#This Row],[Qtd]]</f>
        <v>FLAVIO16</v>
      </c>
    </row>
    <row r="842" spans="1:12" ht="20.100000000000001" customHeight="1" x14ac:dyDescent="0.25">
      <c r="A842" s="52">
        <v>45293</v>
      </c>
      <c r="B842" s="52" t="str">
        <f>UPPER(TEXT(ControleProdução[[#This Row],[Data]],"mmm"))</f>
        <v>JAN</v>
      </c>
      <c r="C842" s="47">
        <f>YEAR(ControleProdução[[#This Row],[Data]])</f>
        <v>2024</v>
      </c>
      <c r="D842" s="52" t="s">
        <v>21</v>
      </c>
      <c r="E842" s="47" t="s">
        <v>14</v>
      </c>
      <c r="F842" s="47">
        <v>1</v>
      </c>
      <c r="G842" s="47" t="str">
        <f>_xlfn.XLOOKUP(E842,TbdeEPI[EPI],TbdeEPI[TIPO],"Produção",0)</f>
        <v>Produção</v>
      </c>
      <c r="H842" s="47" t="s">
        <v>108</v>
      </c>
      <c r="I842" s="47" t="s">
        <v>156</v>
      </c>
      <c r="J842" s="47"/>
      <c r="K842" s="47">
        <f>COUNTIF($I$2:I842,I842)</f>
        <v>43</v>
      </c>
      <c r="L842" s="47" t="str">
        <f>ControleProdução[[#This Row],[Recebido Por]]&amp;ControleProdução[[#This Row],[Qtd]]</f>
        <v>ALAIM43</v>
      </c>
    </row>
    <row r="843" spans="1:12" ht="20.100000000000001" customHeight="1" x14ac:dyDescent="0.25">
      <c r="A843" s="52">
        <v>45293</v>
      </c>
      <c r="B843" s="52" t="str">
        <f>UPPER(TEXT(ControleProdução[[#This Row],[Data]],"mmm"))</f>
        <v>JAN</v>
      </c>
      <c r="C843" s="47">
        <f>YEAR(ControleProdução[[#This Row],[Data]])</f>
        <v>2024</v>
      </c>
      <c r="D843" s="52" t="s">
        <v>21</v>
      </c>
      <c r="E843" s="47" t="s">
        <v>14</v>
      </c>
      <c r="F843" s="47">
        <v>1</v>
      </c>
      <c r="G843" s="47" t="str">
        <f>_xlfn.XLOOKUP(E843,TbdeEPI[EPI],TbdeEPI[TIPO],"Produção",0)</f>
        <v>Produção</v>
      </c>
      <c r="H843" s="47" t="s">
        <v>108</v>
      </c>
      <c r="I843" s="47" t="s">
        <v>265</v>
      </c>
      <c r="J843" s="47"/>
      <c r="K843" s="47">
        <f>COUNTIF($I$2:I843,I843)</f>
        <v>16</v>
      </c>
      <c r="L843" s="47" t="str">
        <f>ControleProdução[[#This Row],[Recebido Por]]&amp;ControleProdução[[#This Row],[Qtd]]</f>
        <v>GILDSON16</v>
      </c>
    </row>
    <row r="844" spans="1:12" ht="20.100000000000001" customHeight="1" x14ac:dyDescent="0.25">
      <c r="A844" s="52">
        <v>45294</v>
      </c>
      <c r="B844" s="52" t="str">
        <f>UPPER(TEXT(ControleProdução[[#This Row],[Data]],"mmm"))</f>
        <v>JAN</v>
      </c>
      <c r="C844" s="47">
        <f>YEAR(ControleProdução[[#This Row],[Data]])</f>
        <v>2024</v>
      </c>
      <c r="D844" s="52" t="s">
        <v>21</v>
      </c>
      <c r="E844" s="47" t="s">
        <v>0</v>
      </c>
      <c r="F844" s="47">
        <v>1</v>
      </c>
      <c r="G844" s="47" t="str">
        <f>_xlfn.XLOOKUP(E844,TbdeEPI[EPI],TbdeEPI[TIPO],"Produção",0)</f>
        <v>Produção</v>
      </c>
      <c r="H844" s="47" t="s">
        <v>108</v>
      </c>
      <c r="I844" s="47" t="s">
        <v>155</v>
      </c>
      <c r="J844" s="47"/>
      <c r="K844" s="47">
        <f>COUNTIF($I$2:I844,I844)</f>
        <v>22</v>
      </c>
      <c r="L844" s="47" t="str">
        <f>ControleProdução[[#This Row],[Recebido Por]]&amp;ControleProdução[[#This Row],[Qtd]]</f>
        <v>ASNAN22</v>
      </c>
    </row>
    <row r="845" spans="1:12" ht="20.100000000000001" customHeight="1" x14ac:dyDescent="0.25">
      <c r="A845" s="52">
        <v>45294</v>
      </c>
      <c r="B845" s="52" t="str">
        <f>UPPER(TEXT(ControleProdução[[#This Row],[Data]],"mmm"))</f>
        <v>JAN</v>
      </c>
      <c r="C845" s="47">
        <f>YEAR(ControleProdução[[#This Row],[Data]])</f>
        <v>2024</v>
      </c>
      <c r="D845" s="52" t="s">
        <v>21</v>
      </c>
      <c r="E845" s="47" t="s">
        <v>1</v>
      </c>
      <c r="F845" s="47">
        <v>1</v>
      </c>
      <c r="G845" s="47" t="str">
        <f>_xlfn.XLOOKUP(E845,TbdeEPI[EPI],TbdeEPI[TIPO],"Produção",0)</f>
        <v>Produção</v>
      </c>
      <c r="H845" s="47" t="s">
        <v>108</v>
      </c>
      <c r="I845" s="47" t="s">
        <v>155</v>
      </c>
      <c r="J845" s="47"/>
      <c r="K845" s="47">
        <f>COUNTIF($I$2:I845,I845)</f>
        <v>23</v>
      </c>
      <c r="L845" s="47" t="str">
        <f>ControleProdução[[#This Row],[Recebido Por]]&amp;ControleProdução[[#This Row],[Qtd]]</f>
        <v>ASNAN23</v>
      </c>
    </row>
    <row r="846" spans="1:12" ht="20.100000000000001" customHeight="1" x14ac:dyDescent="0.25">
      <c r="A846" s="52">
        <v>45294</v>
      </c>
      <c r="B846" s="52" t="str">
        <f>UPPER(TEXT(ControleProdução[[#This Row],[Data]],"mmm"))</f>
        <v>JAN</v>
      </c>
      <c r="C846" s="47">
        <f>YEAR(ControleProdução[[#This Row],[Data]])</f>
        <v>2024</v>
      </c>
      <c r="D846" s="52" t="s">
        <v>21</v>
      </c>
      <c r="E846" s="47" t="s">
        <v>330</v>
      </c>
      <c r="F846" s="47">
        <v>1</v>
      </c>
      <c r="G846" s="47" t="str">
        <f>_xlfn.XLOOKUP(E846,TbdeEPI[EPI],TbdeEPI[TIPO],"Produção",0)</f>
        <v>EPI</v>
      </c>
      <c r="H846" s="47" t="s">
        <v>108</v>
      </c>
      <c r="I846" s="47" t="s">
        <v>113</v>
      </c>
      <c r="J846" s="47"/>
      <c r="K846" s="47">
        <f>COUNTIF($I$2:I846,I846)</f>
        <v>25</v>
      </c>
      <c r="L846" s="47" t="str">
        <f>ControleProdução[[#This Row],[Recebido Por]]&amp;ControleProdução[[#This Row],[Qtd]]</f>
        <v>MOISES25</v>
      </c>
    </row>
    <row r="847" spans="1:12" ht="20.100000000000001" customHeight="1" x14ac:dyDescent="0.25">
      <c r="A847" s="52">
        <v>45294</v>
      </c>
      <c r="B847" s="52" t="str">
        <f>UPPER(TEXT(ControleProdução[[#This Row],[Data]],"mmm"))</f>
        <v>JAN</v>
      </c>
      <c r="C847" s="47">
        <f>YEAR(ControleProdução[[#This Row],[Data]])</f>
        <v>2024</v>
      </c>
      <c r="D847" s="52" t="s">
        <v>21</v>
      </c>
      <c r="E847" s="47" t="s">
        <v>27</v>
      </c>
      <c r="F847" s="47">
        <v>1</v>
      </c>
      <c r="G847" s="47" t="str">
        <f>_xlfn.XLOOKUP(E847,TbdeEPI[EPI],TbdeEPI[TIPO],"Produção",0)</f>
        <v>Produção</v>
      </c>
      <c r="H847" s="47" t="s">
        <v>108</v>
      </c>
      <c r="I847" s="47" t="s">
        <v>113</v>
      </c>
      <c r="J847" s="47"/>
      <c r="K847" s="47">
        <f>COUNTIF($I$2:I847,I847)</f>
        <v>26</v>
      </c>
      <c r="L847" s="47" t="str">
        <f>ControleProdução[[#This Row],[Recebido Por]]&amp;ControleProdução[[#This Row],[Qtd]]</f>
        <v>MOISES26</v>
      </c>
    </row>
    <row r="848" spans="1:12" ht="20.100000000000001" customHeight="1" x14ac:dyDescent="0.25">
      <c r="A848" s="52">
        <v>45294</v>
      </c>
      <c r="B848" s="52" t="str">
        <f>UPPER(TEXT(ControleProdução[[#This Row],[Data]],"mmm"))</f>
        <v>JAN</v>
      </c>
      <c r="C848" s="47">
        <f>YEAR(ControleProdução[[#This Row],[Data]])</f>
        <v>2024</v>
      </c>
      <c r="D848" s="52" t="s">
        <v>21</v>
      </c>
      <c r="E848" s="47" t="s">
        <v>93</v>
      </c>
      <c r="F848" s="47">
        <v>1</v>
      </c>
      <c r="G848" s="47" t="str">
        <f>_xlfn.XLOOKUP(E848,TbdeEPI[EPI],TbdeEPI[TIPO],"Produção",0)</f>
        <v>Produção</v>
      </c>
      <c r="H848" s="47" t="s">
        <v>108</v>
      </c>
      <c r="I848" s="47" t="s">
        <v>113</v>
      </c>
      <c r="J848" s="47"/>
      <c r="K848" s="47">
        <f>COUNTIF($I$2:I848,I848)</f>
        <v>27</v>
      </c>
      <c r="L848" s="47" t="str">
        <f>ControleProdução[[#This Row],[Recebido Por]]&amp;ControleProdução[[#This Row],[Qtd]]</f>
        <v>MOISES27</v>
      </c>
    </row>
    <row r="849" spans="1:12" ht="20.100000000000001" customHeight="1" x14ac:dyDescent="0.25">
      <c r="A849" s="52">
        <v>45294</v>
      </c>
      <c r="B849" s="52" t="str">
        <f>UPPER(TEXT(ControleProdução[[#This Row],[Data]],"mmm"))</f>
        <v>JAN</v>
      </c>
      <c r="C849" s="47">
        <f>YEAR(ControleProdução[[#This Row],[Data]])</f>
        <v>2024</v>
      </c>
      <c r="D849" s="52" t="s">
        <v>21</v>
      </c>
      <c r="E849" s="47" t="s">
        <v>79</v>
      </c>
      <c r="F849" s="47">
        <v>1</v>
      </c>
      <c r="G849" s="47" t="str">
        <f>_xlfn.XLOOKUP(E849,TbdeEPI[EPI],TbdeEPI[TIPO],"Produção",0)</f>
        <v>Produção</v>
      </c>
      <c r="H849" s="47" t="s">
        <v>108</v>
      </c>
      <c r="I849" s="47" t="s">
        <v>113</v>
      </c>
      <c r="J849" s="47"/>
      <c r="K849" s="47">
        <f>COUNTIF($I$2:I849,I849)</f>
        <v>28</v>
      </c>
      <c r="L849" s="47" t="str">
        <f>ControleProdução[[#This Row],[Recebido Por]]&amp;ControleProdução[[#This Row],[Qtd]]</f>
        <v>MOISES28</v>
      </c>
    </row>
    <row r="850" spans="1:12" ht="20.100000000000001" customHeight="1" x14ac:dyDescent="0.25">
      <c r="A850" s="52">
        <v>45294</v>
      </c>
      <c r="B850" s="52" t="str">
        <f>UPPER(TEXT(ControleProdução[[#This Row],[Data]],"mmm"))</f>
        <v>JAN</v>
      </c>
      <c r="C850" s="47">
        <f>YEAR(ControleProdução[[#This Row],[Data]])</f>
        <v>2024</v>
      </c>
      <c r="D850" s="52" t="s">
        <v>21</v>
      </c>
      <c r="E850" s="47" t="s">
        <v>2</v>
      </c>
      <c r="F850" s="47">
        <v>1</v>
      </c>
      <c r="G850" s="47" t="str">
        <f>_xlfn.XLOOKUP(E850,TbdeEPI[EPI],TbdeEPI[TIPO],"Produção",0)</f>
        <v>Produção</v>
      </c>
      <c r="H850" s="47" t="s">
        <v>108</v>
      </c>
      <c r="I850" s="47" t="s">
        <v>113</v>
      </c>
      <c r="J850" s="47"/>
      <c r="K850" s="47">
        <f>COUNTIF($I$2:I850,I850)</f>
        <v>29</v>
      </c>
      <c r="L850" s="47" t="str">
        <f>ControleProdução[[#This Row],[Recebido Por]]&amp;ControleProdução[[#This Row],[Qtd]]</f>
        <v>MOISES29</v>
      </c>
    </row>
    <row r="851" spans="1:12" ht="20.100000000000001" customHeight="1" x14ac:dyDescent="0.25">
      <c r="A851" s="52">
        <v>45294</v>
      </c>
      <c r="B851" s="52" t="str">
        <f>UPPER(TEXT(ControleProdução[[#This Row],[Data]],"mmm"))</f>
        <v>JAN</v>
      </c>
      <c r="C851" s="47">
        <f>YEAR(ControleProdução[[#This Row],[Data]])</f>
        <v>2024</v>
      </c>
      <c r="D851" s="52" t="s">
        <v>21</v>
      </c>
      <c r="E851" s="47" t="s">
        <v>1</v>
      </c>
      <c r="F851" s="47">
        <v>1</v>
      </c>
      <c r="G851" s="47" t="str">
        <f>_xlfn.XLOOKUP(E851,TbdeEPI[EPI],TbdeEPI[TIPO],"Produção",0)</f>
        <v>Produção</v>
      </c>
      <c r="H851" s="47" t="s">
        <v>108</v>
      </c>
      <c r="I851" s="47" t="s">
        <v>113</v>
      </c>
      <c r="J851" s="47"/>
      <c r="K851" s="47">
        <f>COUNTIF($I$2:I851,I851)</f>
        <v>30</v>
      </c>
      <c r="L851" s="47" t="str">
        <f>ControleProdução[[#This Row],[Recebido Por]]&amp;ControleProdução[[#This Row],[Qtd]]</f>
        <v>MOISES30</v>
      </c>
    </row>
    <row r="852" spans="1:12" ht="20.100000000000001" customHeight="1" x14ac:dyDescent="0.25">
      <c r="A852" s="52">
        <v>45294</v>
      </c>
      <c r="B852" s="52" t="str">
        <f>UPPER(TEXT(ControleProdução[[#This Row],[Data]],"mmm"))</f>
        <v>JAN</v>
      </c>
      <c r="C852" s="47">
        <f>YEAR(ControleProdução[[#This Row],[Data]])</f>
        <v>2024</v>
      </c>
      <c r="D852" s="52" t="s">
        <v>21</v>
      </c>
      <c r="E852" s="47" t="s">
        <v>339</v>
      </c>
      <c r="F852" s="47">
        <v>1</v>
      </c>
      <c r="G852" s="47" t="str">
        <f>_xlfn.XLOOKUP(E852,TbdeEPI[EPI],TbdeEPI[TIPO],"Produção",0)</f>
        <v>Produção</v>
      </c>
      <c r="H852" s="47" t="s">
        <v>108</v>
      </c>
      <c r="I852" s="47" t="s">
        <v>116</v>
      </c>
      <c r="J852" s="47"/>
      <c r="K852" s="47">
        <f>COUNTIF($I$2:I852,I852)</f>
        <v>8</v>
      </c>
      <c r="L852" s="47" t="str">
        <f>ControleProdução[[#This Row],[Recebido Por]]&amp;ControleProdução[[#This Row],[Qtd]]</f>
        <v>ALDENOR8</v>
      </c>
    </row>
    <row r="853" spans="1:12" ht="20.100000000000001" customHeight="1" x14ac:dyDescent="0.25">
      <c r="A853" s="52">
        <v>45294</v>
      </c>
      <c r="B853" s="52" t="str">
        <f>UPPER(TEXT(ControleProdução[[#This Row],[Data]],"mmm"))</f>
        <v>JAN</v>
      </c>
      <c r="C853" s="47">
        <f>YEAR(ControleProdução[[#This Row],[Data]])</f>
        <v>2024</v>
      </c>
      <c r="D853" s="52" t="s">
        <v>21</v>
      </c>
      <c r="E853" s="47" t="s">
        <v>1</v>
      </c>
      <c r="F853" s="47">
        <v>1</v>
      </c>
      <c r="G853" s="47" t="str">
        <f>_xlfn.XLOOKUP(E853,TbdeEPI[EPI],TbdeEPI[TIPO],"Produção",0)</f>
        <v>Produção</v>
      </c>
      <c r="H853" s="47" t="s">
        <v>108</v>
      </c>
      <c r="I853" s="47" t="s">
        <v>336</v>
      </c>
      <c r="J853" s="47"/>
      <c r="K853" s="47">
        <f>COUNTIF($I$2:I853,I853)</f>
        <v>12</v>
      </c>
      <c r="L853" s="47" t="str">
        <f>ControleProdução[[#This Row],[Recebido Por]]&amp;ControleProdução[[#This Row],[Qtd]]</f>
        <v>YVENS12</v>
      </c>
    </row>
    <row r="854" spans="1:12" ht="20.100000000000001" customHeight="1" x14ac:dyDescent="0.25">
      <c r="A854" s="52">
        <v>45294</v>
      </c>
      <c r="B854" s="52" t="str">
        <f>UPPER(TEXT(ControleProdução[[#This Row],[Data]],"mmm"))</f>
        <v>JAN</v>
      </c>
      <c r="C854" s="47">
        <f>YEAR(ControleProdução[[#This Row],[Data]])</f>
        <v>2024</v>
      </c>
      <c r="D854" s="52" t="s">
        <v>21</v>
      </c>
      <c r="E854" s="47" t="s">
        <v>0</v>
      </c>
      <c r="F854" s="47">
        <v>1</v>
      </c>
      <c r="G854" s="47" t="str">
        <f>_xlfn.XLOOKUP(E854,TbdeEPI[EPI],TbdeEPI[TIPO],"Produção",0)</f>
        <v>Produção</v>
      </c>
      <c r="H854" s="47" t="s">
        <v>108</v>
      </c>
      <c r="I854" s="47" t="s">
        <v>336</v>
      </c>
      <c r="J854" s="47"/>
      <c r="K854" s="47">
        <f>COUNTIF($I$2:I854,I854)</f>
        <v>13</v>
      </c>
      <c r="L854" s="47" t="str">
        <f>ControleProdução[[#This Row],[Recebido Por]]&amp;ControleProdução[[#This Row],[Qtd]]</f>
        <v>YVENS13</v>
      </c>
    </row>
    <row r="855" spans="1:12" ht="20.100000000000001" customHeight="1" x14ac:dyDescent="0.25">
      <c r="A855" s="52">
        <v>45294</v>
      </c>
      <c r="B855" s="52" t="str">
        <f>UPPER(TEXT(ControleProdução[[#This Row],[Data]],"mmm"))</f>
        <v>JAN</v>
      </c>
      <c r="C855" s="47">
        <f>YEAR(ControleProdução[[#This Row],[Data]])</f>
        <v>2024</v>
      </c>
      <c r="D855" s="52" t="s">
        <v>21</v>
      </c>
      <c r="E855" s="47" t="s">
        <v>74</v>
      </c>
      <c r="F855" s="47">
        <v>5</v>
      </c>
      <c r="G855" s="47" t="str">
        <f>_xlfn.XLOOKUP(E855,TbdeEPI[EPI],TbdeEPI[TIPO],"Produção",0)</f>
        <v>Produção</v>
      </c>
      <c r="H855" s="47" t="s">
        <v>108</v>
      </c>
      <c r="I855" s="47" t="s">
        <v>336</v>
      </c>
      <c r="J855" s="47"/>
      <c r="K855" s="47">
        <f>COUNTIF($I$2:I855,I855)</f>
        <v>14</v>
      </c>
      <c r="L855" s="47" t="str">
        <f>ControleProdução[[#This Row],[Recebido Por]]&amp;ControleProdução[[#This Row],[Qtd]]</f>
        <v>YVENS14</v>
      </c>
    </row>
    <row r="856" spans="1:12" ht="20.100000000000001" customHeight="1" x14ac:dyDescent="0.25">
      <c r="A856" s="52">
        <v>45294</v>
      </c>
      <c r="B856" s="52" t="str">
        <f>UPPER(TEXT(ControleProdução[[#This Row],[Data]],"mmm"))</f>
        <v>JAN</v>
      </c>
      <c r="C856" s="47">
        <f>YEAR(ControleProdução[[#This Row],[Data]])</f>
        <v>2024</v>
      </c>
      <c r="D856" s="52" t="s">
        <v>21</v>
      </c>
      <c r="E856" s="47" t="s">
        <v>75</v>
      </c>
      <c r="F856" s="47">
        <v>5</v>
      </c>
      <c r="G856" s="47" t="str">
        <f>_xlfn.XLOOKUP(E856,TbdeEPI[EPI],TbdeEPI[TIPO],"Produção",0)</f>
        <v>Produção</v>
      </c>
      <c r="H856" s="47" t="s">
        <v>108</v>
      </c>
      <c r="I856" s="47" t="s">
        <v>336</v>
      </c>
      <c r="J856" s="47"/>
      <c r="K856" s="47">
        <f>COUNTIF($I$2:I856,I856)</f>
        <v>15</v>
      </c>
      <c r="L856" s="47" t="str">
        <f>ControleProdução[[#This Row],[Recebido Por]]&amp;ControleProdução[[#This Row],[Qtd]]</f>
        <v>YVENS15</v>
      </c>
    </row>
    <row r="857" spans="1:12" ht="20.100000000000001" customHeight="1" x14ac:dyDescent="0.25">
      <c r="A857" s="52">
        <v>45294</v>
      </c>
      <c r="B857" s="52" t="str">
        <f>UPPER(TEXT(ControleProdução[[#This Row],[Data]],"mmm"))</f>
        <v>JAN</v>
      </c>
      <c r="C857" s="47">
        <f>YEAR(ControleProdução[[#This Row],[Data]])</f>
        <v>2024</v>
      </c>
      <c r="D857" s="52" t="s">
        <v>21</v>
      </c>
      <c r="E857" s="47" t="s">
        <v>75</v>
      </c>
      <c r="F857" s="47">
        <v>5</v>
      </c>
      <c r="G857" s="47" t="str">
        <f>_xlfn.XLOOKUP(E857,TbdeEPI[EPI],TbdeEPI[TIPO],"Produção",0)</f>
        <v>Produção</v>
      </c>
      <c r="H857" s="47" t="s">
        <v>108</v>
      </c>
      <c r="I857" s="47" t="s">
        <v>134</v>
      </c>
      <c r="J857" s="47"/>
      <c r="K857" s="47">
        <f>COUNTIF($I$2:I857,I857)</f>
        <v>36</v>
      </c>
      <c r="L857" s="47" t="str">
        <f>ControleProdução[[#This Row],[Recebido Por]]&amp;ControleProdução[[#This Row],[Qtd]]</f>
        <v>MANUA36</v>
      </c>
    </row>
    <row r="858" spans="1:12" ht="20.100000000000001" customHeight="1" x14ac:dyDescent="0.25">
      <c r="A858" s="52">
        <v>45294</v>
      </c>
      <c r="B858" s="52" t="str">
        <f>UPPER(TEXT(ControleProdução[[#This Row],[Data]],"mmm"))</f>
        <v>JAN</v>
      </c>
      <c r="C858" s="47">
        <f>YEAR(ControleProdução[[#This Row],[Data]])</f>
        <v>2024</v>
      </c>
      <c r="D858" s="52" t="s">
        <v>21</v>
      </c>
      <c r="E858" s="47" t="s">
        <v>93</v>
      </c>
      <c r="F858" s="47">
        <v>1</v>
      </c>
      <c r="G858" s="47" t="str">
        <f>_xlfn.XLOOKUP(E858,TbdeEPI[EPI],TbdeEPI[TIPO],"Produção",0)</f>
        <v>Produção</v>
      </c>
      <c r="H858" s="47" t="s">
        <v>108</v>
      </c>
      <c r="I858" s="47" t="s">
        <v>112</v>
      </c>
      <c r="J858" s="47"/>
      <c r="K858" s="47">
        <f>COUNTIF($I$2:I858,I858)</f>
        <v>9</v>
      </c>
      <c r="L858" s="47" t="str">
        <f>ControleProdução[[#This Row],[Recebido Por]]&amp;ControleProdução[[#This Row],[Qtd]]</f>
        <v>JEFERSON9</v>
      </c>
    </row>
    <row r="859" spans="1:12" ht="20.100000000000001" customHeight="1" x14ac:dyDescent="0.25">
      <c r="A859" s="52">
        <v>45294</v>
      </c>
      <c r="B859" s="52" t="str">
        <f>UPPER(TEXT(ControleProdução[[#This Row],[Data]],"mmm"))</f>
        <v>JAN</v>
      </c>
      <c r="C859" s="47">
        <f>YEAR(ControleProdução[[#This Row],[Data]])</f>
        <v>2024</v>
      </c>
      <c r="D859" s="52" t="s">
        <v>21</v>
      </c>
      <c r="E859" s="47" t="s">
        <v>79</v>
      </c>
      <c r="F859" s="47">
        <v>1</v>
      </c>
      <c r="G859" s="47" t="str">
        <f>_xlfn.XLOOKUP(E859,TbdeEPI[EPI],TbdeEPI[TIPO],"Produção",0)</f>
        <v>Produção</v>
      </c>
      <c r="H859" s="47" t="s">
        <v>108</v>
      </c>
      <c r="I859" s="47" t="s">
        <v>112</v>
      </c>
      <c r="J859" s="47"/>
      <c r="K859" s="47">
        <f>COUNTIF($I$2:I859,I859)</f>
        <v>10</v>
      </c>
      <c r="L859" s="47" t="str">
        <f>ControleProdução[[#This Row],[Recebido Por]]&amp;ControleProdução[[#This Row],[Qtd]]</f>
        <v>JEFERSON10</v>
      </c>
    </row>
    <row r="860" spans="1:12" ht="20.100000000000001" customHeight="1" x14ac:dyDescent="0.25">
      <c r="A860" s="52">
        <v>45294</v>
      </c>
      <c r="B860" s="52" t="str">
        <f>UPPER(TEXT(ControleProdução[[#This Row],[Data]],"mmm"))</f>
        <v>JAN</v>
      </c>
      <c r="C860" s="47">
        <f>YEAR(ControleProdução[[#This Row],[Data]])</f>
        <v>2024</v>
      </c>
      <c r="D860" s="52" t="s">
        <v>21</v>
      </c>
      <c r="E860" s="47" t="s">
        <v>95</v>
      </c>
      <c r="F860" s="47">
        <v>10</v>
      </c>
      <c r="G860" s="47" t="str">
        <f>_xlfn.XLOOKUP(E860,TbdeEPI[EPI],TbdeEPI[TIPO],"Produção",0)</f>
        <v>Produção</v>
      </c>
      <c r="H860" s="47" t="s">
        <v>108</v>
      </c>
      <c r="I860" s="47" t="s">
        <v>107</v>
      </c>
      <c r="J860" s="47"/>
      <c r="K860" s="47">
        <f>COUNTIF($I$2:I860,I860)</f>
        <v>43</v>
      </c>
      <c r="L860" s="47" t="str">
        <f>ControleProdução[[#This Row],[Recebido Por]]&amp;ControleProdução[[#This Row],[Qtd]]</f>
        <v>ALAN43</v>
      </c>
    </row>
    <row r="861" spans="1:12" ht="20.100000000000001" customHeight="1" x14ac:dyDescent="0.25">
      <c r="A861" s="52">
        <v>45294</v>
      </c>
      <c r="B861" s="52" t="str">
        <f>UPPER(TEXT(ControleProdução[[#This Row],[Data]],"mmm"))</f>
        <v>JAN</v>
      </c>
      <c r="C861" s="47">
        <f>YEAR(ControleProdução[[#This Row],[Data]])</f>
        <v>2024</v>
      </c>
      <c r="D861" s="52" t="s">
        <v>21</v>
      </c>
      <c r="E861" s="47" t="s">
        <v>1</v>
      </c>
      <c r="F861" s="47">
        <v>1</v>
      </c>
      <c r="G861" s="47" t="str">
        <f>_xlfn.XLOOKUP(E861,TbdeEPI[EPI],TbdeEPI[TIPO],"Produção",0)</f>
        <v>Produção</v>
      </c>
      <c r="H861" s="47" t="s">
        <v>108</v>
      </c>
      <c r="I861" s="47" t="s">
        <v>139</v>
      </c>
      <c r="J861" s="47"/>
      <c r="K861" s="47">
        <f>COUNTIF($I$2:I861,I861)</f>
        <v>57</v>
      </c>
      <c r="L861" s="47" t="str">
        <f>ControleProdução[[#This Row],[Recebido Por]]&amp;ControleProdução[[#This Row],[Qtd]]</f>
        <v>JOÃO CARLOS57</v>
      </c>
    </row>
    <row r="862" spans="1:12" ht="20.100000000000001" customHeight="1" x14ac:dyDescent="0.25">
      <c r="A862" s="52">
        <v>45294</v>
      </c>
      <c r="B862" s="52" t="str">
        <f>UPPER(TEXT(ControleProdução[[#This Row],[Data]],"mmm"))</f>
        <v>JAN</v>
      </c>
      <c r="C862" s="47">
        <f>YEAR(ControleProdução[[#This Row],[Data]])</f>
        <v>2024</v>
      </c>
      <c r="D862" s="52" t="s">
        <v>21</v>
      </c>
      <c r="E862" s="47" t="s">
        <v>0</v>
      </c>
      <c r="F862" s="47">
        <v>1</v>
      </c>
      <c r="G862" s="47" t="str">
        <f>_xlfn.XLOOKUP(E862,TbdeEPI[EPI],TbdeEPI[TIPO],"Produção",0)</f>
        <v>Produção</v>
      </c>
      <c r="H862" s="47" t="s">
        <v>108</v>
      </c>
      <c r="I862" s="47" t="s">
        <v>139</v>
      </c>
      <c r="J862" s="47"/>
      <c r="K862" s="47">
        <f>COUNTIF($I$2:I862,I862)</f>
        <v>58</v>
      </c>
      <c r="L862" s="47" t="str">
        <f>ControleProdução[[#This Row],[Recebido Por]]&amp;ControleProdução[[#This Row],[Qtd]]</f>
        <v>JOÃO CARLOS58</v>
      </c>
    </row>
    <row r="863" spans="1:12" ht="20.100000000000001" customHeight="1" x14ac:dyDescent="0.25">
      <c r="A863" s="52">
        <v>45294</v>
      </c>
      <c r="B863" s="52" t="str">
        <f>UPPER(TEXT(ControleProdução[[#This Row],[Data]],"mmm"))</f>
        <v>JAN</v>
      </c>
      <c r="C863" s="47">
        <f>YEAR(ControleProdução[[#This Row],[Data]])</f>
        <v>2024</v>
      </c>
      <c r="D863" s="52" t="s">
        <v>21</v>
      </c>
      <c r="E863" s="47" t="s">
        <v>2</v>
      </c>
      <c r="F863" s="47">
        <v>1</v>
      </c>
      <c r="G863" s="47" t="str">
        <f>_xlfn.XLOOKUP(E863,TbdeEPI[EPI],TbdeEPI[TIPO],"Produção",0)</f>
        <v>Produção</v>
      </c>
      <c r="H863" s="47" t="s">
        <v>108</v>
      </c>
      <c r="I863" s="47" t="s">
        <v>139</v>
      </c>
      <c r="J863" s="47"/>
      <c r="K863" s="47">
        <f>COUNTIF($I$2:I863,I863)</f>
        <v>59</v>
      </c>
      <c r="L863" s="47" t="str">
        <f>ControleProdução[[#This Row],[Recebido Por]]&amp;ControleProdução[[#This Row],[Qtd]]</f>
        <v>JOÃO CARLOS59</v>
      </c>
    </row>
    <row r="864" spans="1:12" ht="20.100000000000001" customHeight="1" x14ac:dyDescent="0.25">
      <c r="A864" s="52">
        <v>45294</v>
      </c>
      <c r="B864" s="52" t="str">
        <f>UPPER(TEXT(ControleProdução[[#This Row],[Data]],"mmm"))</f>
        <v>JAN</v>
      </c>
      <c r="C864" s="47">
        <f>YEAR(ControleProdução[[#This Row],[Data]])</f>
        <v>2024</v>
      </c>
      <c r="D864" s="52" t="s">
        <v>21</v>
      </c>
      <c r="E864" s="47" t="s">
        <v>79</v>
      </c>
      <c r="F864" s="47">
        <v>1</v>
      </c>
      <c r="G864" s="47" t="str">
        <f>_xlfn.XLOOKUP(E864,TbdeEPI[EPI],TbdeEPI[TIPO],"Produção",0)</f>
        <v>Produção</v>
      </c>
      <c r="H864" s="47" t="s">
        <v>108</v>
      </c>
      <c r="I864" s="47" t="s">
        <v>139</v>
      </c>
      <c r="J864" s="47"/>
      <c r="K864" s="47">
        <f>COUNTIF($I$2:I864,I864)</f>
        <v>60</v>
      </c>
      <c r="L864" s="47" t="str">
        <f>ControleProdução[[#This Row],[Recebido Por]]&amp;ControleProdução[[#This Row],[Qtd]]</f>
        <v>JOÃO CARLOS60</v>
      </c>
    </row>
    <row r="865" spans="1:12" ht="20.100000000000001" customHeight="1" x14ac:dyDescent="0.25">
      <c r="A865" s="52">
        <v>45294</v>
      </c>
      <c r="B865" s="52" t="str">
        <f>UPPER(TEXT(ControleProdução[[#This Row],[Data]],"mmm"))</f>
        <v>JAN</v>
      </c>
      <c r="C865" s="47">
        <f>YEAR(ControleProdução[[#This Row],[Data]])</f>
        <v>2024</v>
      </c>
      <c r="D865" s="52" t="s">
        <v>21</v>
      </c>
      <c r="E865" s="47" t="s">
        <v>74</v>
      </c>
      <c r="F865" s="47">
        <v>20</v>
      </c>
      <c r="G865" s="47" t="str">
        <f>_xlfn.XLOOKUP(E865,TbdeEPI[EPI],TbdeEPI[TIPO],"Produção",0)</f>
        <v>Produção</v>
      </c>
      <c r="H865" s="47" t="s">
        <v>108</v>
      </c>
      <c r="I865" s="47" t="s">
        <v>139</v>
      </c>
      <c r="J865" s="47"/>
      <c r="K865" s="47">
        <f>COUNTIF($I$2:I865,I865)</f>
        <v>61</v>
      </c>
      <c r="L865" s="47" t="str">
        <f>ControleProdução[[#This Row],[Recebido Por]]&amp;ControleProdução[[#This Row],[Qtd]]</f>
        <v>JOÃO CARLOS61</v>
      </c>
    </row>
    <row r="866" spans="1:12" ht="20.100000000000001" customHeight="1" x14ac:dyDescent="0.25">
      <c r="A866" s="52">
        <v>45294</v>
      </c>
      <c r="B866" s="52" t="str">
        <f>UPPER(TEXT(ControleProdução[[#This Row],[Data]],"mmm"))</f>
        <v>JAN</v>
      </c>
      <c r="C866" s="47">
        <f>YEAR(ControleProdução[[#This Row],[Data]])</f>
        <v>2024</v>
      </c>
      <c r="D866" s="52" t="s">
        <v>21</v>
      </c>
      <c r="E866" s="47" t="s">
        <v>78</v>
      </c>
      <c r="F866" s="47">
        <v>1</v>
      </c>
      <c r="G866" s="47" t="str">
        <f>_xlfn.XLOOKUP(E866,TbdeEPI[EPI],TbdeEPI[TIPO],"Produção",0)</f>
        <v>Produção</v>
      </c>
      <c r="H866" s="47" t="s">
        <v>108</v>
      </c>
      <c r="I866" s="47" t="s">
        <v>139</v>
      </c>
      <c r="J866" s="47"/>
      <c r="K866" s="47">
        <f>COUNTIF($I$2:I866,I866)</f>
        <v>62</v>
      </c>
      <c r="L866" s="47" t="str">
        <f>ControleProdução[[#This Row],[Recebido Por]]&amp;ControleProdução[[#This Row],[Qtd]]</f>
        <v>JOÃO CARLOS62</v>
      </c>
    </row>
    <row r="867" spans="1:12" ht="20.100000000000001" customHeight="1" x14ac:dyDescent="0.25">
      <c r="A867" s="52">
        <v>45294</v>
      </c>
      <c r="B867" s="52" t="str">
        <f>UPPER(TEXT(ControleProdução[[#This Row],[Data]],"mmm"))</f>
        <v>JAN</v>
      </c>
      <c r="C867" s="47">
        <f>YEAR(ControleProdução[[#This Row],[Data]])</f>
        <v>2024</v>
      </c>
      <c r="D867" s="52" t="s">
        <v>21</v>
      </c>
      <c r="E867" s="47" t="s">
        <v>93</v>
      </c>
      <c r="F867" s="47">
        <v>1</v>
      </c>
      <c r="G867" s="47" t="str">
        <f>_xlfn.XLOOKUP(E867,TbdeEPI[EPI],TbdeEPI[TIPO],"Produção",0)</f>
        <v>Produção</v>
      </c>
      <c r="H867" s="47" t="s">
        <v>108</v>
      </c>
      <c r="I867" s="47" t="s">
        <v>336</v>
      </c>
      <c r="J867" s="47"/>
      <c r="K867" s="47">
        <f>COUNTIF($I$2:I867,I867)</f>
        <v>16</v>
      </c>
      <c r="L867" s="47" t="str">
        <f>ControleProdução[[#This Row],[Recebido Por]]&amp;ControleProdução[[#This Row],[Qtd]]</f>
        <v>YVENS16</v>
      </c>
    </row>
    <row r="868" spans="1:12" ht="20.100000000000001" customHeight="1" x14ac:dyDescent="0.25">
      <c r="A868" s="52">
        <v>45294</v>
      </c>
      <c r="B868" s="52" t="str">
        <f>UPPER(TEXT(ControleProdução[[#This Row],[Data]],"mmm"))</f>
        <v>JAN</v>
      </c>
      <c r="C868" s="47">
        <f>YEAR(ControleProdução[[#This Row],[Data]])</f>
        <v>2024</v>
      </c>
      <c r="D868" s="52" t="s">
        <v>21</v>
      </c>
      <c r="E868" s="47" t="s">
        <v>319</v>
      </c>
      <c r="F868" s="47">
        <v>1</v>
      </c>
      <c r="G868" s="47" t="str">
        <f>_xlfn.XLOOKUP(E868,TbdeEPI[EPI],TbdeEPI[TIPO],"Produção",0)</f>
        <v>EPI</v>
      </c>
      <c r="H868" s="47" t="s">
        <v>108</v>
      </c>
      <c r="I868" s="47" t="s">
        <v>134</v>
      </c>
      <c r="J868" s="47"/>
      <c r="K868" s="47">
        <f>COUNTIF($I$2:I868,I868)</f>
        <v>37</v>
      </c>
      <c r="L868" s="47" t="str">
        <f>ControleProdução[[#This Row],[Recebido Por]]&amp;ControleProdução[[#This Row],[Qtd]]</f>
        <v>MANUA37</v>
      </c>
    </row>
    <row r="869" spans="1:12" ht="20.100000000000001" customHeight="1" x14ac:dyDescent="0.25">
      <c r="A869" s="52">
        <v>45294</v>
      </c>
      <c r="B869" s="52" t="str">
        <f>UPPER(TEXT(ControleProdução[[#This Row],[Data]],"mmm"))</f>
        <v>JAN</v>
      </c>
      <c r="C869" s="47">
        <f>YEAR(ControleProdução[[#This Row],[Data]])</f>
        <v>2024</v>
      </c>
      <c r="D869" s="52" t="s">
        <v>21</v>
      </c>
      <c r="E869" s="47" t="s">
        <v>169</v>
      </c>
      <c r="F869" s="47">
        <v>6</v>
      </c>
      <c r="G869" s="47" t="str">
        <f>_xlfn.XLOOKUP(E869,TbdeEPI[EPI],TbdeEPI[TIPO],"Produção",0)</f>
        <v>Produção</v>
      </c>
      <c r="H869" s="47" t="s">
        <v>108</v>
      </c>
      <c r="I869" s="47" t="s">
        <v>139</v>
      </c>
      <c r="J869" s="47"/>
      <c r="K869" s="47">
        <f>COUNTIF($I$2:I869,I869)</f>
        <v>63</v>
      </c>
      <c r="L869" s="47" t="str">
        <f>ControleProdução[[#This Row],[Recebido Por]]&amp;ControleProdução[[#This Row],[Qtd]]</f>
        <v>JOÃO CARLOS63</v>
      </c>
    </row>
    <row r="870" spans="1:12" ht="20.100000000000001" customHeight="1" x14ac:dyDescent="0.25">
      <c r="A870" s="52">
        <v>45294</v>
      </c>
      <c r="B870" s="52" t="str">
        <f>UPPER(TEXT(ControleProdução[[#This Row],[Data]],"mmm"))</f>
        <v>JAN</v>
      </c>
      <c r="C870" s="47">
        <f>YEAR(ControleProdução[[#This Row],[Data]])</f>
        <v>2024</v>
      </c>
      <c r="D870" s="52" t="s">
        <v>21</v>
      </c>
      <c r="E870" s="47" t="s">
        <v>0</v>
      </c>
      <c r="F870" s="47">
        <v>1</v>
      </c>
      <c r="G870" s="47" t="str">
        <f>_xlfn.XLOOKUP(E870,TbdeEPI[EPI],TbdeEPI[TIPO],"Produção",0)</f>
        <v>Produção</v>
      </c>
      <c r="H870" s="47" t="s">
        <v>108</v>
      </c>
      <c r="I870" s="47" t="s">
        <v>156</v>
      </c>
      <c r="J870" s="47"/>
      <c r="K870" s="47">
        <f>COUNTIF($I$2:I870,I870)</f>
        <v>44</v>
      </c>
      <c r="L870" s="47" t="str">
        <f>ControleProdução[[#This Row],[Recebido Por]]&amp;ControleProdução[[#This Row],[Qtd]]</f>
        <v>ALAIM44</v>
      </c>
    </row>
    <row r="871" spans="1:12" ht="20.100000000000001" customHeight="1" x14ac:dyDescent="0.25">
      <c r="A871" s="52">
        <v>45294</v>
      </c>
      <c r="B871" s="52" t="str">
        <f>UPPER(TEXT(ControleProdução[[#This Row],[Data]],"mmm"))</f>
        <v>JAN</v>
      </c>
      <c r="C871" s="47">
        <f>YEAR(ControleProdução[[#This Row],[Data]])</f>
        <v>2024</v>
      </c>
      <c r="D871" s="52" t="s">
        <v>21</v>
      </c>
      <c r="E871" s="47" t="s">
        <v>1</v>
      </c>
      <c r="F871" s="47">
        <v>1</v>
      </c>
      <c r="G871" s="47" t="str">
        <f>_xlfn.XLOOKUP(E871,TbdeEPI[EPI],TbdeEPI[TIPO],"Produção",0)</f>
        <v>Produção</v>
      </c>
      <c r="H871" s="47" t="s">
        <v>108</v>
      </c>
      <c r="I871" s="47" t="s">
        <v>156</v>
      </c>
      <c r="J871" s="47"/>
      <c r="K871" s="47">
        <f>COUNTIF($I$2:I871,I871)</f>
        <v>45</v>
      </c>
      <c r="L871" s="47" t="str">
        <f>ControleProdução[[#This Row],[Recebido Por]]&amp;ControleProdução[[#This Row],[Qtd]]</f>
        <v>ALAIM45</v>
      </c>
    </row>
    <row r="872" spans="1:12" ht="20.100000000000001" customHeight="1" x14ac:dyDescent="0.25">
      <c r="A872" s="52">
        <v>45294</v>
      </c>
      <c r="B872" s="52" t="str">
        <f>UPPER(TEXT(ControleProdução[[#This Row],[Data]],"mmm"))</f>
        <v>JAN</v>
      </c>
      <c r="C872" s="47">
        <f>YEAR(ControleProdução[[#This Row],[Data]])</f>
        <v>2024</v>
      </c>
      <c r="D872" s="52" t="s">
        <v>21</v>
      </c>
      <c r="E872" s="47" t="s">
        <v>27</v>
      </c>
      <c r="F872" s="47">
        <v>1</v>
      </c>
      <c r="G872" s="47" t="str">
        <f>_xlfn.XLOOKUP(E872,TbdeEPI[EPI],TbdeEPI[TIPO],"Produção",0)</f>
        <v>Produção</v>
      </c>
      <c r="H872" s="47" t="s">
        <v>108</v>
      </c>
      <c r="I872" s="47" t="s">
        <v>267</v>
      </c>
      <c r="J872" s="47"/>
      <c r="K872" s="47">
        <f>COUNTIF($I$2:I872,I872)</f>
        <v>8</v>
      </c>
      <c r="L872" s="47" t="str">
        <f>ControleProdução[[#This Row],[Recebido Por]]&amp;ControleProdução[[#This Row],[Qtd]]</f>
        <v>JOYCE8</v>
      </c>
    </row>
    <row r="873" spans="1:12" ht="20.100000000000001" customHeight="1" x14ac:dyDescent="0.25">
      <c r="A873" s="52">
        <v>45294</v>
      </c>
      <c r="B873" s="52" t="str">
        <f>UPPER(TEXT(ControleProdução[[#This Row],[Data]],"mmm"))</f>
        <v>JAN</v>
      </c>
      <c r="C873" s="47">
        <f>YEAR(ControleProdução[[#This Row],[Data]])</f>
        <v>2024</v>
      </c>
      <c r="D873" s="52" t="s">
        <v>21</v>
      </c>
      <c r="E873" s="47" t="s">
        <v>14</v>
      </c>
      <c r="F873" s="47">
        <v>1</v>
      </c>
      <c r="G873" s="47" t="str">
        <f>_xlfn.XLOOKUP(E873,TbdeEPI[EPI],TbdeEPI[TIPO],"Produção",0)</f>
        <v>Produção</v>
      </c>
      <c r="H873" s="47" t="s">
        <v>108</v>
      </c>
      <c r="I873" s="47" t="s">
        <v>112</v>
      </c>
      <c r="J873" s="47"/>
      <c r="K873" s="47">
        <f>COUNTIF($I$2:I873,I873)</f>
        <v>11</v>
      </c>
      <c r="L873" s="47" t="str">
        <f>ControleProdução[[#This Row],[Recebido Por]]&amp;ControleProdução[[#This Row],[Qtd]]</f>
        <v>JEFERSON11</v>
      </c>
    </row>
    <row r="874" spans="1:12" ht="20.100000000000001" customHeight="1" x14ac:dyDescent="0.25">
      <c r="A874" s="52">
        <v>45294</v>
      </c>
      <c r="B874" s="52" t="str">
        <f>UPPER(TEXT(ControleProdução[[#This Row],[Data]],"mmm"))</f>
        <v>JAN</v>
      </c>
      <c r="C874" s="47">
        <f>YEAR(ControleProdução[[#This Row],[Data]])</f>
        <v>2024</v>
      </c>
      <c r="D874" s="52" t="s">
        <v>21</v>
      </c>
      <c r="E874" s="47" t="s">
        <v>14</v>
      </c>
      <c r="F874" s="47">
        <v>1</v>
      </c>
      <c r="G874" s="47" t="str">
        <f>_xlfn.XLOOKUP(E874,TbdeEPI[EPI],TbdeEPI[TIPO],"Produção",0)</f>
        <v>Produção</v>
      </c>
      <c r="H874" s="47" t="s">
        <v>108</v>
      </c>
      <c r="I874" s="47" t="s">
        <v>139</v>
      </c>
      <c r="J874" s="47"/>
      <c r="K874" s="47">
        <f>COUNTIF($I$2:I874,I874)</f>
        <v>64</v>
      </c>
      <c r="L874" s="47" t="str">
        <f>ControleProdução[[#This Row],[Recebido Por]]&amp;ControleProdução[[#This Row],[Qtd]]</f>
        <v>JOÃO CARLOS64</v>
      </c>
    </row>
    <row r="875" spans="1:12" ht="20.100000000000001" customHeight="1" x14ac:dyDescent="0.25">
      <c r="A875" s="52">
        <v>45295</v>
      </c>
      <c r="B875" s="52" t="str">
        <f>UPPER(TEXT(ControleProdução[[#This Row],[Data]],"mmm"))</f>
        <v>JAN</v>
      </c>
      <c r="C875" s="47">
        <f>YEAR(ControleProdução[[#This Row],[Data]])</f>
        <v>2024</v>
      </c>
      <c r="D875" s="52" t="s">
        <v>21</v>
      </c>
      <c r="E875" s="47" t="s">
        <v>95</v>
      </c>
      <c r="F875" s="47">
        <v>5</v>
      </c>
      <c r="G875" s="47" t="str">
        <f>_xlfn.XLOOKUP(E875,TbdeEPI[EPI],TbdeEPI[TIPO],"Produção",0)</f>
        <v>Produção</v>
      </c>
      <c r="H875" s="47" t="s">
        <v>108</v>
      </c>
      <c r="I875" s="47" t="s">
        <v>107</v>
      </c>
      <c r="J875" s="47"/>
      <c r="K875" s="47">
        <f>COUNTIF($I$2:I875,I875)</f>
        <v>44</v>
      </c>
      <c r="L875" s="47" t="str">
        <f>ControleProdução[[#This Row],[Recebido Por]]&amp;ControleProdução[[#This Row],[Qtd]]</f>
        <v>ALAN44</v>
      </c>
    </row>
    <row r="876" spans="1:12" ht="20.100000000000001" customHeight="1" x14ac:dyDescent="0.25">
      <c r="A876" s="52">
        <v>45295</v>
      </c>
      <c r="B876" s="52" t="str">
        <f>UPPER(TEXT(ControleProdução[[#This Row],[Data]],"mmm"))</f>
        <v>JAN</v>
      </c>
      <c r="C876" s="47">
        <f>YEAR(ControleProdução[[#This Row],[Data]])</f>
        <v>2024</v>
      </c>
      <c r="D876" s="52" t="s">
        <v>21</v>
      </c>
      <c r="E876" s="47" t="s">
        <v>85</v>
      </c>
      <c r="F876" s="47">
        <v>1</v>
      </c>
      <c r="G876" s="47" t="str">
        <f>_xlfn.XLOOKUP(E876,TbdeEPI[EPI],TbdeEPI[TIPO],"Produção",0)</f>
        <v>Produção</v>
      </c>
      <c r="H876" s="47" t="s">
        <v>108</v>
      </c>
      <c r="I876" s="47" t="s">
        <v>139</v>
      </c>
      <c r="J876" s="47"/>
      <c r="K876" s="47">
        <f>COUNTIF($I$2:I876,I876)</f>
        <v>65</v>
      </c>
      <c r="L876" s="47" t="str">
        <f>ControleProdução[[#This Row],[Recebido Por]]&amp;ControleProdução[[#This Row],[Qtd]]</f>
        <v>JOÃO CARLOS65</v>
      </c>
    </row>
    <row r="877" spans="1:12" ht="20.100000000000001" customHeight="1" x14ac:dyDescent="0.25">
      <c r="A877" s="52">
        <v>45295</v>
      </c>
      <c r="B877" s="52" t="str">
        <f>UPPER(TEXT(ControleProdução[[#This Row],[Data]],"mmm"))</f>
        <v>JAN</v>
      </c>
      <c r="C877" s="47">
        <f>YEAR(ControleProdução[[#This Row],[Data]])</f>
        <v>2024</v>
      </c>
      <c r="D877" s="52" t="s">
        <v>21</v>
      </c>
      <c r="E877" s="47" t="s">
        <v>94</v>
      </c>
      <c r="F877" s="47">
        <v>1</v>
      </c>
      <c r="G877" s="47" t="str">
        <f>_xlfn.XLOOKUP(E877,TbdeEPI[EPI],TbdeEPI[TIPO],"Produção",0)</f>
        <v>Produção</v>
      </c>
      <c r="H877" s="47" t="s">
        <v>108</v>
      </c>
      <c r="I877" s="47" t="s">
        <v>139</v>
      </c>
      <c r="J877" s="47"/>
      <c r="K877" s="47">
        <f>COUNTIF($I$2:I877,I877)</f>
        <v>66</v>
      </c>
      <c r="L877" s="47" t="str">
        <f>ControleProdução[[#This Row],[Recebido Por]]&amp;ControleProdução[[#This Row],[Qtd]]</f>
        <v>JOÃO CARLOS66</v>
      </c>
    </row>
    <row r="878" spans="1:12" ht="20.100000000000001" customHeight="1" x14ac:dyDescent="0.25">
      <c r="A878" s="52">
        <v>45295</v>
      </c>
      <c r="B878" s="52" t="str">
        <f>UPPER(TEXT(ControleProdução[[#This Row],[Data]],"mmm"))</f>
        <v>JAN</v>
      </c>
      <c r="C878" s="47">
        <f>YEAR(ControleProdução[[#This Row],[Data]])</f>
        <v>2024</v>
      </c>
      <c r="D878" s="52" t="s">
        <v>21</v>
      </c>
      <c r="E878" s="47" t="s">
        <v>352</v>
      </c>
      <c r="F878" s="47">
        <v>5</v>
      </c>
      <c r="G878" s="47" t="str">
        <f>_xlfn.XLOOKUP(E878,TbdeEPI[EPI],TbdeEPI[TIPO],"Produção",0)</f>
        <v>Produção</v>
      </c>
      <c r="H878" s="47" t="s">
        <v>108</v>
      </c>
      <c r="I878" s="47" t="s">
        <v>155</v>
      </c>
      <c r="J878" s="47"/>
      <c r="K878" s="47">
        <f>COUNTIF($I$2:I878,I878)</f>
        <v>24</v>
      </c>
      <c r="L878" s="47" t="str">
        <f>ControleProdução[[#This Row],[Recebido Por]]&amp;ControleProdução[[#This Row],[Qtd]]</f>
        <v>ASNAN24</v>
      </c>
    </row>
    <row r="879" spans="1:12" ht="20.100000000000001" customHeight="1" x14ac:dyDescent="0.25">
      <c r="A879" s="52">
        <v>45295</v>
      </c>
      <c r="B879" s="52" t="str">
        <f>UPPER(TEXT(ControleProdução[[#This Row],[Data]],"mmm"))</f>
        <v>JAN</v>
      </c>
      <c r="C879" s="47">
        <f>YEAR(ControleProdução[[#This Row],[Data]])</f>
        <v>2024</v>
      </c>
      <c r="D879" s="52" t="s">
        <v>21</v>
      </c>
      <c r="E879" s="47" t="s">
        <v>12</v>
      </c>
      <c r="F879" s="47">
        <v>1</v>
      </c>
      <c r="G879" s="47" t="str">
        <f>_xlfn.XLOOKUP(E879,TbdeEPI[EPI],TbdeEPI[TIPO],"Produção",0)</f>
        <v>Produção</v>
      </c>
      <c r="H879" s="47" t="s">
        <v>108</v>
      </c>
      <c r="I879" s="47" t="s">
        <v>156</v>
      </c>
      <c r="J879" s="47"/>
      <c r="K879" s="47">
        <f>COUNTIF($I$2:I879,I879)</f>
        <v>46</v>
      </c>
      <c r="L879" s="47" t="str">
        <f>ControleProdução[[#This Row],[Recebido Por]]&amp;ControleProdução[[#This Row],[Qtd]]</f>
        <v>ALAIM46</v>
      </c>
    </row>
    <row r="880" spans="1:12" ht="20.100000000000001" customHeight="1" x14ac:dyDescent="0.25">
      <c r="A880" s="52">
        <v>45295</v>
      </c>
      <c r="B880" s="52" t="str">
        <f>UPPER(TEXT(ControleProdução[[#This Row],[Data]],"mmm"))</f>
        <v>JAN</v>
      </c>
      <c r="C880" s="47">
        <f>YEAR(ControleProdução[[#This Row],[Data]])</f>
        <v>2024</v>
      </c>
      <c r="D880" s="52" t="s">
        <v>21</v>
      </c>
      <c r="E880" s="47" t="s">
        <v>86</v>
      </c>
      <c r="F880" s="47">
        <v>1</v>
      </c>
      <c r="G880" s="47" t="str">
        <f>_xlfn.XLOOKUP(E880,TbdeEPI[EPI],TbdeEPI[TIPO],"Produção",0)</f>
        <v>Produção</v>
      </c>
      <c r="H880" s="47" t="s">
        <v>108</v>
      </c>
      <c r="I880" s="47" t="s">
        <v>171</v>
      </c>
      <c r="J880" s="47"/>
      <c r="K880" s="47">
        <f>COUNTIF($I$2:I880,I880)</f>
        <v>12</v>
      </c>
      <c r="L880" s="47" t="str">
        <f>ControleProdução[[#This Row],[Recebido Por]]&amp;ControleProdução[[#This Row],[Qtd]]</f>
        <v>KEVIN12</v>
      </c>
    </row>
    <row r="881" spans="1:12" ht="20.100000000000001" customHeight="1" x14ac:dyDescent="0.25">
      <c r="A881" s="52">
        <v>45296</v>
      </c>
      <c r="B881" s="52" t="str">
        <f>UPPER(TEXT(ControleProdução[[#This Row],[Data]],"mmm"))</f>
        <v>JAN</v>
      </c>
      <c r="C881" s="47">
        <f>YEAR(ControleProdução[[#This Row],[Data]])</f>
        <v>2024</v>
      </c>
      <c r="D881" s="52" t="s">
        <v>21</v>
      </c>
      <c r="E881" s="47" t="s">
        <v>12</v>
      </c>
      <c r="F881" s="47">
        <v>1</v>
      </c>
      <c r="G881" s="47" t="str">
        <f>_xlfn.XLOOKUP(E881,TbdeEPI[EPI],TbdeEPI[TIPO],"Produção",0)</f>
        <v>Produção</v>
      </c>
      <c r="H881" s="47" t="s">
        <v>108</v>
      </c>
      <c r="I881" s="47" t="s">
        <v>149</v>
      </c>
      <c r="J881" s="47"/>
      <c r="K881" s="47">
        <f>COUNTIF($I$2:I881,I881)</f>
        <v>18</v>
      </c>
      <c r="L881" s="47" t="str">
        <f>ControleProdução[[#This Row],[Recebido Por]]&amp;ControleProdução[[#This Row],[Qtd]]</f>
        <v>RAFAEL18</v>
      </c>
    </row>
    <row r="882" spans="1:12" ht="20.100000000000001" customHeight="1" x14ac:dyDescent="0.25">
      <c r="A882" s="52">
        <v>45296</v>
      </c>
      <c r="B882" s="52" t="str">
        <f>UPPER(TEXT(ControleProdução[[#This Row],[Data]],"mmm"))</f>
        <v>JAN</v>
      </c>
      <c r="C882" s="47">
        <f>YEAR(ControleProdução[[#This Row],[Data]])</f>
        <v>2024</v>
      </c>
      <c r="D882" s="52" t="s">
        <v>21</v>
      </c>
      <c r="E882" s="47" t="s">
        <v>79</v>
      </c>
      <c r="F882" s="47">
        <v>1</v>
      </c>
      <c r="G882" s="47" t="str">
        <f>_xlfn.XLOOKUP(E882,TbdeEPI[EPI],TbdeEPI[TIPO],"Produção",0)</f>
        <v>Produção</v>
      </c>
      <c r="H882" s="47" t="s">
        <v>108</v>
      </c>
      <c r="I882" s="47" t="s">
        <v>149</v>
      </c>
      <c r="J882" s="47"/>
      <c r="K882" s="47">
        <f>COUNTIF($I$2:I882,I882)</f>
        <v>19</v>
      </c>
      <c r="L882" s="47" t="str">
        <f>ControleProdução[[#This Row],[Recebido Por]]&amp;ControleProdução[[#This Row],[Qtd]]</f>
        <v>RAFAEL19</v>
      </c>
    </row>
    <row r="883" spans="1:12" ht="20.100000000000001" customHeight="1" x14ac:dyDescent="0.25">
      <c r="A883" s="52">
        <v>45296</v>
      </c>
      <c r="B883" s="52" t="str">
        <f>UPPER(TEXT(ControleProdução[[#This Row],[Data]],"mmm"))</f>
        <v>JAN</v>
      </c>
      <c r="C883" s="47">
        <f>YEAR(ControleProdução[[#This Row],[Data]])</f>
        <v>2024</v>
      </c>
      <c r="D883" s="52" t="s">
        <v>21</v>
      </c>
      <c r="E883" s="47" t="s">
        <v>2</v>
      </c>
      <c r="F883" s="47">
        <v>1</v>
      </c>
      <c r="G883" s="47" t="str">
        <f>_xlfn.XLOOKUP(E883,TbdeEPI[EPI],TbdeEPI[TIPO],"Produção",0)</f>
        <v>Produção</v>
      </c>
      <c r="H883" s="47" t="s">
        <v>108</v>
      </c>
      <c r="I883" s="47" t="s">
        <v>149</v>
      </c>
      <c r="J883" s="47"/>
      <c r="K883" s="47">
        <f>COUNTIF($I$2:I883,I883)</f>
        <v>20</v>
      </c>
      <c r="L883" s="47" t="str">
        <f>ControleProdução[[#This Row],[Recebido Por]]&amp;ControleProdução[[#This Row],[Qtd]]</f>
        <v>RAFAEL20</v>
      </c>
    </row>
    <row r="884" spans="1:12" ht="20.100000000000001" customHeight="1" x14ac:dyDescent="0.25">
      <c r="A884" s="52">
        <v>45296</v>
      </c>
      <c r="B884" s="52" t="str">
        <f>UPPER(TEXT(ControleProdução[[#This Row],[Data]],"mmm"))</f>
        <v>JAN</v>
      </c>
      <c r="C884" s="47">
        <f>YEAR(ControleProdução[[#This Row],[Data]])</f>
        <v>2024</v>
      </c>
      <c r="D884" s="52" t="s">
        <v>21</v>
      </c>
      <c r="E884" s="47" t="s">
        <v>93</v>
      </c>
      <c r="F884" s="47">
        <v>1</v>
      </c>
      <c r="G884" s="47" t="str">
        <f>_xlfn.XLOOKUP(E884,TbdeEPI[EPI],TbdeEPI[TIPO],"Produção",0)</f>
        <v>Produção</v>
      </c>
      <c r="H884" s="47" t="s">
        <v>108</v>
      </c>
      <c r="I884" s="47" t="s">
        <v>149</v>
      </c>
      <c r="J884" s="47"/>
      <c r="K884" s="47">
        <f>COUNTIF($I$2:I884,I884)</f>
        <v>21</v>
      </c>
      <c r="L884" s="47" t="str">
        <f>ControleProdução[[#This Row],[Recebido Por]]&amp;ControleProdução[[#This Row],[Qtd]]</f>
        <v>RAFAEL21</v>
      </c>
    </row>
    <row r="885" spans="1:12" ht="20.100000000000001" customHeight="1" x14ac:dyDescent="0.25">
      <c r="A885" s="52">
        <v>45296</v>
      </c>
      <c r="B885" s="52" t="str">
        <f>UPPER(TEXT(ControleProdução[[#This Row],[Data]],"mmm"))</f>
        <v>JAN</v>
      </c>
      <c r="C885" s="47">
        <f>YEAR(ControleProdução[[#This Row],[Data]])</f>
        <v>2024</v>
      </c>
      <c r="D885" s="52" t="s">
        <v>21</v>
      </c>
      <c r="E885" s="47" t="s">
        <v>14</v>
      </c>
      <c r="F885" s="47">
        <v>4</v>
      </c>
      <c r="G885" s="47" t="str">
        <f>_xlfn.XLOOKUP(E885,TbdeEPI[EPI],TbdeEPI[TIPO],"Produção",0)</f>
        <v>Produção</v>
      </c>
      <c r="H885" s="47" t="s">
        <v>108</v>
      </c>
      <c r="I885" s="47" t="s">
        <v>149</v>
      </c>
      <c r="J885" s="47"/>
      <c r="K885" s="47">
        <f>COUNTIF($I$2:I885,I885)</f>
        <v>22</v>
      </c>
      <c r="L885" s="47" t="str">
        <f>ControleProdução[[#This Row],[Recebido Por]]&amp;ControleProdução[[#This Row],[Qtd]]</f>
        <v>RAFAEL22</v>
      </c>
    </row>
    <row r="886" spans="1:12" ht="20.100000000000001" customHeight="1" x14ac:dyDescent="0.25">
      <c r="A886" s="52">
        <v>45299</v>
      </c>
      <c r="B886" s="52" t="str">
        <f>UPPER(TEXT(ControleProdução[[#This Row],[Data]],"mmm"))</f>
        <v>JAN</v>
      </c>
      <c r="C886" s="47">
        <f>YEAR(ControleProdução[[#This Row],[Data]])</f>
        <v>2024</v>
      </c>
      <c r="D886" s="52" t="s">
        <v>21</v>
      </c>
      <c r="E886" s="47" t="s">
        <v>95</v>
      </c>
      <c r="F886" s="47">
        <v>10</v>
      </c>
      <c r="G886" s="47" t="str">
        <f>_xlfn.XLOOKUP(E886,TbdeEPI[EPI],TbdeEPI[TIPO],"Produção",0)</f>
        <v>Produção</v>
      </c>
      <c r="H886" s="47" t="s">
        <v>108</v>
      </c>
      <c r="I886" s="47" t="s">
        <v>107</v>
      </c>
      <c r="J886" s="47"/>
      <c r="K886" s="47">
        <f>COUNTIF($I$2:I886,I886)</f>
        <v>45</v>
      </c>
      <c r="L886" s="47" t="str">
        <f>ControleProdução[[#This Row],[Recebido Por]]&amp;ControleProdução[[#This Row],[Qtd]]</f>
        <v>ALAN45</v>
      </c>
    </row>
    <row r="887" spans="1:12" ht="20.100000000000001" customHeight="1" x14ac:dyDescent="0.25">
      <c r="A887" s="52">
        <v>45299</v>
      </c>
      <c r="B887" s="52" t="str">
        <f>UPPER(TEXT(ControleProdução[[#This Row],[Data]],"mmm"))</f>
        <v>JAN</v>
      </c>
      <c r="C887" s="47">
        <f>YEAR(ControleProdução[[#This Row],[Data]])</f>
        <v>2024</v>
      </c>
      <c r="D887" s="52" t="s">
        <v>21</v>
      </c>
      <c r="E887" s="47" t="s">
        <v>352</v>
      </c>
      <c r="F887" s="47">
        <v>3</v>
      </c>
      <c r="G887" s="47" t="str">
        <f>_xlfn.XLOOKUP(E887,TbdeEPI[EPI],TbdeEPI[TIPO],"Produção",0)</f>
        <v>Produção</v>
      </c>
      <c r="H887" s="47" t="s">
        <v>108</v>
      </c>
      <c r="I887" s="47" t="s">
        <v>321</v>
      </c>
      <c r="J887" s="47"/>
      <c r="K887" s="47">
        <f>COUNTIF($I$2:I887,I887)</f>
        <v>17</v>
      </c>
      <c r="L887" s="47" t="str">
        <f>ControleProdução[[#This Row],[Recebido Por]]&amp;ControleProdução[[#This Row],[Qtd]]</f>
        <v>FLAVIO17</v>
      </c>
    </row>
    <row r="888" spans="1:12" ht="20.100000000000001" customHeight="1" x14ac:dyDescent="0.25">
      <c r="A888" s="52">
        <v>45299</v>
      </c>
      <c r="B888" s="52" t="str">
        <f>UPPER(TEXT(ControleProdução[[#This Row],[Data]],"mmm"))</f>
        <v>JAN</v>
      </c>
      <c r="C888" s="47">
        <f>YEAR(ControleProdução[[#This Row],[Data]])</f>
        <v>2024</v>
      </c>
      <c r="D888" s="52" t="s">
        <v>21</v>
      </c>
      <c r="E888" s="47" t="s">
        <v>79</v>
      </c>
      <c r="F888" s="47">
        <v>1</v>
      </c>
      <c r="G888" s="47" t="str">
        <f>_xlfn.XLOOKUP(E888,TbdeEPI[EPI],TbdeEPI[TIPO],"Produção",0)</f>
        <v>Produção</v>
      </c>
      <c r="H888" s="47" t="s">
        <v>108</v>
      </c>
      <c r="I888" s="47" t="s">
        <v>139</v>
      </c>
      <c r="J888" s="47"/>
      <c r="K888" s="47">
        <f>COUNTIF($I$2:I888,I888)</f>
        <v>67</v>
      </c>
      <c r="L888" s="47" t="str">
        <f>ControleProdução[[#This Row],[Recebido Por]]&amp;ControleProdução[[#This Row],[Qtd]]</f>
        <v>JOÃO CARLOS67</v>
      </c>
    </row>
    <row r="889" spans="1:12" ht="20.100000000000001" customHeight="1" x14ac:dyDescent="0.25">
      <c r="A889" s="52">
        <v>45299</v>
      </c>
      <c r="B889" s="52" t="str">
        <f>UPPER(TEXT(ControleProdução[[#This Row],[Data]],"mmm"))</f>
        <v>JAN</v>
      </c>
      <c r="C889" s="47">
        <f>YEAR(ControleProdução[[#This Row],[Data]])</f>
        <v>2024</v>
      </c>
      <c r="D889" s="52" t="s">
        <v>21</v>
      </c>
      <c r="E889" s="47" t="s">
        <v>1</v>
      </c>
      <c r="F889" s="47">
        <v>1</v>
      </c>
      <c r="G889" s="47" t="str">
        <f>_xlfn.XLOOKUP(E889,TbdeEPI[EPI],TbdeEPI[TIPO],"Produção",0)</f>
        <v>Produção</v>
      </c>
      <c r="H889" s="47" t="s">
        <v>108</v>
      </c>
      <c r="I889" s="47" t="s">
        <v>139</v>
      </c>
      <c r="J889" s="47"/>
      <c r="K889" s="47">
        <f>COUNTIF($I$2:I889,I889)</f>
        <v>68</v>
      </c>
      <c r="L889" s="47" t="str">
        <f>ControleProdução[[#This Row],[Recebido Por]]&amp;ControleProdução[[#This Row],[Qtd]]</f>
        <v>JOÃO CARLOS68</v>
      </c>
    </row>
    <row r="890" spans="1:12" ht="20.100000000000001" customHeight="1" x14ac:dyDescent="0.25">
      <c r="A890" s="52">
        <v>45299</v>
      </c>
      <c r="B890" s="52" t="str">
        <f>UPPER(TEXT(ControleProdução[[#This Row],[Data]],"mmm"))</f>
        <v>JAN</v>
      </c>
      <c r="C890" s="47">
        <f>YEAR(ControleProdução[[#This Row],[Data]])</f>
        <v>2024</v>
      </c>
      <c r="D890" s="52" t="s">
        <v>21</v>
      </c>
      <c r="E890" s="47" t="s">
        <v>27</v>
      </c>
      <c r="F890" s="47">
        <v>1</v>
      </c>
      <c r="G890" s="47" t="str">
        <f>_xlfn.XLOOKUP(E890,TbdeEPI[EPI],TbdeEPI[TIPO],"Produção",0)</f>
        <v>Produção</v>
      </c>
      <c r="H890" s="47" t="s">
        <v>108</v>
      </c>
      <c r="I890" s="47" t="s">
        <v>336</v>
      </c>
      <c r="J890" s="47"/>
      <c r="K890" s="47">
        <f>COUNTIF($I$2:I890,I890)</f>
        <v>17</v>
      </c>
      <c r="L890" s="47" t="str">
        <f>ControleProdução[[#This Row],[Recebido Por]]&amp;ControleProdução[[#This Row],[Qtd]]</f>
        <v>YVENS17</v>
      </c>
    </row>
    <row r="891" spans="1:12" ht="20.100000000000001" customHeight="1" x14ac:dyDescent="0.25">
      <c r="A891" s="52">
        <v>45299</v>
      </c>
      <c r="B891" s="52" t="str">
        <f>UPPER(TEXT(ControleProdução[[#This Row],[Data]],"mmm"))</f>
        <v>JAN</v>
      </c>
      <c r="C891" s="47">
        <f>YEAR(ControleProdução[[#This Row],[Data]])</f>
        <v>2024</v>
      </c>
      <c r="D891" s="52" t="s">
        <v>21</v>
      </c>
      <c r="E891" s="47" t="s">
        <v>0</v>
      </c>
      <c r="F891" s="47">
        <v>1</v>
      </c>
      <c r="G891" s="47" t="str">
        <f>_xlfn.XLOOKUP(E891,TbdeEPI[EPI],TbdeEPI[TIPO],"Produção",0)</f>
        <v>Produção</v>
      </c>
      <c r="H891" s="47" t="s">
        <v>108</v>
      </c>
      <c r="I891" s="47" t="s">
        <v>336</v>
      </c>
      <c r="J891" s="47"/>
      <c r="K891" s="47">
        <f>COUNTIF($I$2:I891,I891)</f>
        <v>18</v>
      </c>
      <c r="L891" s="47" t="str">
        <f>ControleProdução[[#This Row],[Recebido Por]]&amp;ControleProdução[[#This Row],[Qtd]]</f>
        <v>YVENS18</v>
      </c>
    </row>
    <row r="892" spans="1:12" ht="20.100000000000001" customHeight="1" x14ac:dyDescent="0.25">
      <c r="A892" s="52">
        <v>45299</v>
      </c>
      <c r="B892" s="52" t="str">
        <f>UPPER(TEXT(ControleProdução[[#This Row],[Data]],"mmm"))</f>
        <v>JAN</v>
      </c>
      <c r="C892" s="47">
        <f>YEAR(ControleProdução[[#This Row],[Data]])</f>
        <v>2024</v>
      </c>
      <c r="D892" s="52" t="s">
        <v>21</v>
      </c>
      <c r="E892" s="47" t="s">
        <v>1</v>
      </c>
      <c r="F892" s="47">
        <v>1</v>
      </c>
      <c r="G892" s="47" t="str">
        <f>_xlfn.XLOOKUP(E892,TbdeEPI[EPI],TbdeEPI[TIPO],"Produção",0)</f>
        <v>Produção</v>
      </c>
      <c r="H892" s="47" t="s">
        <v>108</v>
      </c>
      <c r="I892" s="47" t="s">
        <v>336</v>
      </c>
      <c r="J892" s="47"/>
      <c r="K892" s="47">
        <f>COUNTIF($I$2:I892,I892)</f>
        <v>19</v>
      </c>
      <c r="L892" s="47" t="str">
        <f>ControleProdução[[#This Row],[Recebido Por]]&amp;ControleProdução[[#This Row],[Qtd]]</f>
        <v>YVENS19</v>
      </c>
    </row>
    <row r="893" spans="1:12" ht="20.100000000000001" customHeight="1" x14ac:dyDescent="0.25">
      <c r="A893" s="52">
        <v>45299</v>
      </c>
      <c r="B893" s="52" t="str">
        <f>UPPER(TEXT(ControleProdução[[#This Row],[Data]],"mmm"))</f>
        <v>JAN</v>
      </c>
      <c r="C893" s="47">
        <f>YEAR(ControleProdução[[#This Row],[Data]])</f>
        <v>2024</v>
      </c>
      <c r="D893" s="52" t="s">
        <v>21</v>
      </c>
      <c r="E893" s="47" t="s">
        <v>352</v>
      </c>
      <c r="F893" s="47">
        <v>1</v>
      </c>
      <c r="G893" s="47" t="str">
        <f>_xlfn.XLOOKUP(E893,TbdeEPI[EPI],TbdeEPI[TIPO],"Produção",0)</f>
        <v>Produção</v>
      </c>
      <c r="H893" s="47" t="s">
        <v>108</v>
      </c>
      <c r="I893" s="47" t="s">
        <v>112</v>
      </c>
      <c r="J893" s="47"/>
      <c r="K893" s="47">
        <f>COUNTIF($I$2:I893,I893)</f>
        <v>12</v>
      </c>
      <c r="L893" s="47" t="str">
        <f>ControleProdução[[#This Row],[Recebido Por]]&amp;ControleProdução[[#This Row],[Qtd]]</f>
        <v>JEFERSON12</v>
      </c>
    </row>
    <row r="894" spans="1:12" ht="20.100000000000001" customHeight="1" x14ac:dyDescent="0.25">
      <c r="A894" s="52">
        <v>45299</v>
      </c>
      <c r="B894" s="52" t="str">
        <f>UPPER(TEXT(ControleProdução[[#This Row],[Data]],"mmm"))</f>
        <v>JAN</v>
      </c>
      <c r="C894" s="47">
        <f>YEAR(ControleProdução[[#This Row],[Data]])</f>
        <v>2024</v>
      </c>
      <c r="D894" s="52" t="s">
        <v>21</v>
      </c>
      <c r="E894" s="47" t="s">
        <v>14</v>
      </c>
      <c r="F894" s="47">
        <v>1</v>
      </c>
      <c r="G894" s="47" t="str">
        <f>_xlfn.XLOOKUP(E894,TbdeEPI[EPI],TbdeEPI[TIPO],"Produção",0)</f>
        <v>Produção</v>
      </c>
      <c r="H894" s="47" t="s">
        <v>108</v>
      </c>
      <c r="I894" s="47" t="s">
        <v>336</v>
      </c>
      <c r="J894" s="47"/>
      <c r="K894" s="47">
        <f>COUNTIF($I$2:I894,I894)</f>
        <v>20</v>
      </c>
      <c r="L894" s="47" t="str">
        <f>ControleProdução[[#This Row],[Recebido Por]]&amp;ControleProdução[[#This Row],[Qtd]]</f>
        <v>YVENS20</v>
      </c>
    </row>
    <row r="895" spans="1:12" ht="20.100000000000001" customHeight="1" x14ac:dyDescent="0.25">
      <c r="A895" s="52">
        <v>45299</v>
      </c>
      <c r="B895" s="52" t="str">
        <f>UPPER(TEXT(ControleProdução[[#This Row],[Data]],"mmm"))</f>
        <v>JAN</v>
      </c>
      <c r="C895" s="47">
        <f>YEAR(ControleProdução[[#This Row],[Data]])</f>
        <v>2024</v>
      </c>
      <c r="D895" s="52" t="s">
        <v>21</v>
      </c>
      <c r="E895" s="47" t="s">
        <v>85</v>
      </c>
      <c r="F895" s="47">
        <v>1</v>
      </c>
      <c r="G895" s="47" t="str">
        <f>_xlfn.XLOOKUP(E895,TbdeEPI[EPI],TbdeEPI[TIPO],"Produção",0)</f>
        <v>Produção</v>
      </c>
      <c r="H895" s="47" t="s">
        <v>108</v>
      </c>
      <c r="I895" s="47" t="s">
        <v>156</v>
      </c>
      <c r="J895" s="47"/>
      <c r="K895" s="47">
        <f>COUNTIF($I$2:I895,I895)</f>
        <v>47</v>
      </c>
      <c r="L895" s="47" t="str">
        <f>ControleProdução[[#This Row],[Recebido Por]]&amp;ControleProdução[[#This Row],[Qtd]]</f>
        <v>ALAIM47</v>
      </c>
    </row>
    <row r="896" spans="1:12" ht="20.100000000000001" customHeight="1" x14ac:dyDescent="0.25">
      <c r="A896" s="52">
        <v>45299</v>
      </c>
      <c r="B896" s="52" t="str">
        <f>UPPER(TEXT(ControleProdução[[#This Row],[Data]],"mmm"))</f>
        <v>JAN</v>
      </c>
      <c r="C896" s="47">
        <f>YEAR(ControleProdução[[#This Row],[Data]])</f>
        <v>2024</v>
      </c>
      <c r="D896" s="52" t="s">
        <v>21</v>
      </c>
      <c r="E896" s="47" t="s">
        <v>169</v>
      </c>
      <c r="F896" s="47">
        <v>4</v>
      </c>
      <c r="G896" s="47" t="str">
        <f>_xlfn.XLOOKUP(E896,TbdeEPI[EPI],TbdeEPI[TIPO],"Produção",0)</f>
        <v>Produção</v>
      </c>
      <c r="H896" s="47" t="s">
        <v>108</v>
      </c>
      <c r="I896" s="47" t="s">
        <v>156</v>
      </c>
      <c r="J896" s="47"/>
      <c r="K896" s="47">
        <f>COUNTIF($I$2:I896,I896)</f>
        <v>48</v>
      </c>
      <c r="L896" s="47" t="str">
        <f>ControleProdução[[#This Row],[Recebido Por]]&amp;ControleProdução[[#This Row],[Qtd]]</f>
        <v>ALAIM48</v>
      </c>
    </row>
    <row r="897" spans="1:12" ht="20.100000000000001" customHeight="1" x14ac:dyDescent="0.25">
      <c r="A897" s="52">
        <v>45300</v>
      </c>
      <c r="B897" s="52" t="str">
        <f>UPPER(TEXT(ControleProdução[[#This Row],[Data]],"mmm"))</f>
        <v>JAN</v>
      </c>
      <c r="C897" s="47">
        <f>YEAR(ControleProdução[[#This Row],[Data]])</f>
        <v>2024</v>
      </c>
      <c r="D897" s="52" t="s">
        <v>21</v>
      </c>
      <c r="E897" s="47" t="s">
        <v>169</v>
      </c>
      <c r="F897" s="47">
        <v>4</v>
      </c>
      <c r="G897" s="47" t="str">
        <f>_xlfn.XLOOKUP(E897,TbdeEPI[EPI],TbdeEPI[TIPO],"Produção",0)</f>
        <v>Produção</v>
      </c>
      <c r="H897" s="47" t="s">
        <v>108</v>
      </c>
      <c r="I897" s="47" t="s">
        <v>334</v>
      </c>
      <c r="J897" s="47"/>
      <c r="K897" s="47">
        <f>COUNTIF($I$2:I897,I897)</f>
        <v>7</v>
      </c>
      <c r="L897" s="47" t="str">
        <f>ControleProdução[[#This Row],[Recebido Por]]&amp;ControleProdução[[#This Row],[Qtd]]</f>
        <v>RAFAEL DE SOUSA7</v>
      </c>
    </row>
    <row r="898" spans="1:12" ht="20.100000000000001" customHeight="1" x14ac:dyDescent="0.25">
      <c r="A898" s="52">
        <v>45300</v>
      </c>
      <c r="B898" s="52" t="str">
        <f>UPPER(TEXT(ControleProdução[[#This Row],[Data]],"mmm"))</f>
        <v>JAN</v>
      </c>
      <c r="C898" s="47">
        <f>YEAR(ControleProdução[[#This Row],[Data]])</f>
        <v>2024</v>
      </c>
      <c r="D898" s="52" t="s">
        <v>21</v>
      </c>
      <c r="E898" s="47" t="s">
        <v>78</v>
      </c>
      <c r="F898" s="47">
        <v>1</v>
      </c>
      <c r="G898" s="47" t="str">
        <f>_xlfn.XLOOKUP(E898,TbdeEPI[EPI],TbdeEPI[TIPO],"Produção",0)</f>
        <v>Produção</v>
      </c>
      <c r="H898" s="47" t="s">
        <v>108</v>
      </c>
      <c r="I898" s="47" t="s">
        <v>173</v>
      </c>
      <c r="J898" s="47"/>
      <c r="K898" s="47">
        <f>COUNTIF($I$2:I898,I898)</f>
        <v>24</v>
      </c>
      <c r="L898" s="47" t="str">
        <f>ControleProdução[[#This Row],[Recebido Por]]&amp;ControleProdução[[#This Row],[Qtd]]</f>
        <v>JACKSON24</v>
      </c>
    </row>
    <row r="899" spans="1:12" ht="20.100000000000001" customHeight="1" x14ac:dyDescent="0.25">
      <c r="A899" s="52">
        <v>45300</v>
      </c>
      <c r="B899" s="52" t="str">
        <f>UPPER(TEXT(ControleProdução[[#This Row],[Data]],"mmm"))</f>
        <v>JAN</v>
      </c>
      <c r="C899" s="47">
        <f>YEAR(ControleProdução[[#This Row],[Data]])</f>
        <v>2024</v>
      </c>
      <c r="D899" s="52" t="s">
        <v>21</v>
      </c>
      <c r="E899" s="47" t="s">
        <v>330</v>
      </c>
      <c r="F899" s="47">
        <v>1</v>
      </c>
      <c r="G899" s="47" t="str">
        <f>_xlfn.XLOOKUP(E899,TbdeEPI[EPI],TbdeEPI[TIPO],"Produção",0)</f>
        <v>EPI</v>
      </c>
      <c r="H899" s="47" t="s">
        <v>108</v>
      </c>
      <c r="I899" s="47" t="s">
        <v>108</v>
      </c>
      <c r="J899" s="47"/>
      <c r="K899" s="47">
        <f>COUNTIF($I$2:I899,I899)</f>
        <v>72</v>
      </c>
      <c r="L899" s="47" t="str">
        <f>ControleProdução[[#This Row],[Recebido Por]]&amp;ControleProdução[[#This Row],[Qtd]]</f>
        <v>RHUAN72</v>
      </c>
    </row>
    <row r="900" spans="1:12" ht="20.100000000000001" customHeight="1" x14ac:dyDescent="0.25">
      <c r="A900" s="52">
        <v>45300</v>
      </c>
      <c r="B900" s="52" t="str">
        <f>UPPER(TEXT(ControleProdução[[#This Row],[Data]],"mmm"))</f>
        <v>JAN</v>
      </c>
      <c r="C900" s="47">
        <f>YEAR(ControleProdução[[#This Row],[Data]])</f>
        <v>2024</v>
      </c>
      <c r="D900" s="52" t="s">
        <v>21</v>
      </c>
      <c r="E900" s="47" t="s">
        <v>94</v>
      </c>
      <c r="F900" s="47">
        <v>1</v>
      </c>
      <c r="G900" s="47" t="str">
        <f>_xlfn.XLOOKUP(E900,TbdeEPI[EPI],TbdeEPI[TIPO],"Produção",0)</f>
        <v>Produção</v>
      </c>
      <c r="H900" s="47" t="s">
        <v>108</v>
      </c>
      <c r="I900" s="47" t="s">
        <v>139</v>
      </c>
      <c r="J900" s="47"/>
      <c r="K900" s="47">
        <f>COUNTIF($I$2:I900,I900)</f>
        <v>69</v>
      </c>
      <c r="L900" s="47" t="str">
        <f>ControleProdução[[#This Row],[Recebido Por]]&amp;ControleProdução[[#This Row],[Qtd]]</f>
        <v>JOÃO CARLOS69</v>
      </c>
    </row>
    <row r="901" spans="1:12" ht="20.100000000000001" customHeight="1" x14ac:dyDescent="0.25">
      <c r="A901" s="52">
        <v>45300</v>
      </c>
      <c r="B901" s="52" t="str">
        <f>UPPER(TEXT(ControleProdução[[#This Row],[Data]],"mmm"))</f>
        <v>JAN</v>
      </c>
      <c r="C901" s="47">
        <f>YEAR(ControleProdução[[#This Row],[Data]])</f>
        <v>2024</v>
      </c>
      <c r="D901" s="52" t="s">
        <v>21</v>
      </c>
      <c r="E901" s="47" t="s">
        <v>14</v>
      </c>
      <c r="F901" s="47">
        <v>1</v>
      </c>
      <c r="G901" s="47" t="str">
        <f>_xlfn.XLOOKUP(E901,TbdeEPI[EPI],TbdeEPI[TIPO],"Produção",0)</f>
        <v>Produção</v>
      </c>
      <c r="H901" s="47" t="s">
        <v>108</v>
      </c>
      <c r="I901" s="47" t="s">
        <v>139</v>
      </c>
      <c r="J901" s="47"/>
      <c r="K901" s="47">
        <f>COUNTIF($I$2:I901,I901)</f>
        <v>70</v>
      </c>
      <c r="L901" s="47" t="str">
        <f>ControleProdução[[#This Row],[Recebido Por]]&amp;ControleProdução[[#This Row],[Qtd]]</f>
        <v>JOÃO CARLOS70</v>
      </c>
    </row>
    <row r="902" spans="1:12" ht="20.100000000000001" customHeight="1" x14ac:dyDescent="0.25">
      <c r="A902" s="52">
        <v>45300</v>
      </c>
      <c r="B902" s="52" t="str">
        <f>UPPER(TEXT(ControleProdução[[#This Row],[Data]],"mmm"))</f>
        <v>JAN</v>
      </c>
      <c r="C902" s="47">
        <f>YEAR(ControleProdução[[#This Row],[Data]])</f>
        <v>2024</v>
      </c>
      <c r="D902" s="52" t="s">
        <v>21</v>
      </c>
      <c r="E902" s="47" t="s">
        <v>95</v>
      </c>
      <c r="F902" s="47">
        <v>5</v>
      </c>
      <c r="G902" s="47" t="str">
        <f>_xlfn.XLOOKUP(E902,TbdeEPI[EPI],TbdeEPI[TIPO],"Produção",0)</f>
        <v>Produção</v>
      </c>
      <c r="H902" s="47" t="s">
        <v>108</v>
      </c>
      <c r="I902" s="47" t="s">
        <v>173</v>
      </c>
      <c r="J902" s="47"/>
      <c r="K902" s="47">
        <f>COUNTIF($I$2:I902,I902)</f>
        <v>25</v>
      </c>
      <c r="L902" s="47" t="str">
        <f>ControleProdução[[#This Row],[Recebido Por]]&amp;ControleProdução[[#This Row],[Qtd]]</f>
        <v>JACKSON25</v>
      </c>
    </row>
    <row r="903" spans="1:12" ht="20.100000000000001" customHeight="1" x14ac:dyDescent="0.25">
      <c r="A903" s="52">
        <v>45300</v>
      </c>
      <c r="B903" s="52" t="str">
        <f>UPPER(TEXT(ControleProdução[[#This Row],[Data]],"mmm"))</f>
        <v>JAN</v>
      </c>
      <c r="C903" s="47">
        <f>YEAR(ControleProdução[[#This Row],[Data]])</f>
        <v>2024</v>
      </c>
      <c r="D903" s="52" t="s">
        <v>21</v>
      </c>
      <c r="E903" s="47" t="s">
        <v>0</v>
      </c>
      <c r="F903" s="47">
        <v>1</v>
      </c>
      <c r="G903" s="47" t="str">
        <f>_xlfn.XLOOKUP(E903,TbdeEPI[EPI],TbdeEPI[TIPO],"Produção",0)</f>
        <v>Produção</v>
      </c>
      <c r="H903" s="47" t="s">
        <v>108</v>
      </c>
      <c r="I903" s="47" t="s">
        <v>112</v>
      </c>
      <c r="J903" s="47"/>
      <c r="K903" s="47">
        <f>COUNTIF($I$2:I903,I903)</f>
        <v>13</v>
      </c>
      <c r="L903" s="47" t="str">
        <f>ControleProdução[[#This Row],[Recebido Por]]&amp;ControleProdução[[#This Row],[Qtd]]</f>
        <v>JEFERSON13</v>
      </c>
    </row>
    <row r="904" spans="1:12" ht="20.100000000000001" customHeight="1" x14ac:dyDescent="0.25">
      <c r="A904" s="52">
        <v>45300</v>
      </c>
      <c r="B904" s="52" t="str">
        <f>UPPER(TEXT(ControleProdução[[#This Row],[Data]],"mmm"))</f>
        <v>JAN</v>
      </c>
      <c r="C904" s="47">
        <f>YEAR(ControleProdução[[#This Row],[Data]])</f>
        <v>2024</v>
      </c>
      <c r="D904" s="52" t="s">
        <v>21</v>
      </c>
      <c r="E904" s="47" t="s">
        <v>92</v>
      </c>
      <c r="F904" s="47">
        <v>1</v>
      </c>
      <c r="G904" s="47" t="str">
        <f>_xlfn.XLOOKUP(E904,TbdeEPI[EPI],TbdeEPI[TIPO],"Produção",0)</f>
        <v>Produção</v>
      </c>
      <c r="H904" s="47" t="s">
        <v>108</v>
      </c>
      <c r="I904" s="47" t="s">
        <v>157</v>
      </c>
      <c r="J904" s="47"/>
      <c r="K904" s="47">
        <f>COUNTIF($I$2:I904,I904)</f>
        <v>9</v>
      </c>
      <c r="L904" s="47" t="str">
        <f>ControleProdução[[#This Row],[Recebido Por]]&amp;ControleProdução[[#This Row],[Qtd]]</f>
        <v>MATHEUS LUCAS9</v>
      </c>
    </row>
    <row r="905" spans="1:12" ht="20.100000000000001" customHeight="1" x14ac:dyDescent="0.25">
      <c r="A905" s="52">
        <v>45300</v>
      </c>
      <c r="B905" s="52" t="str">
        <f>UPPER(TEXT(ControleProdução[[#This Row],[Data]],"mmm"))</f>
        <v>JAN</v>
      </c>
      <c r="C905" s="47">
        <f>YEAR(ControleProdução[[#This Row],[Data]])</f>
        <v>2024</v>
      </c>
      <c r="D905" s="52" t="s">
        <v>21</v>
      </c>
      <c r="E905" s="47" t="s">
        <v>12</v>
      </c>
      <c r="F905" s="47">
        <v>1</v>
      </c>
      <c r="G905" s="47" t="str">
        <f>_xlfn.XLOOKUP(E905,TbdeEPI[EPI],TbdeEPI[TIPO],"Produção",0)</f>
        <v>Produção</v>
      </c>
      <c r="H905" s="47" t="s">
        <v>108</v>
      </c>
      <c r="I905" s="47" t="s">
        <v>155</v>
      </c>
      <c r="J905" s="47"/>
      <c r="K905" s="47">
        <f>COUNTIF($I$2:I905,I905)</f>
        <v>25</v>
      </c>
      <c r="L905" s="47" t="str">
        <f>ControleProdução[[#This Row],[Recebido Por]]&amp;ControleProdução[[#This Row],[Qtd]]</f>
        <v>ASNAN25</v>
      </c>
    </row>
    <row r="906" spans="1:12" ht="20.100000000000001" customHeight="1" x14ac:dyDescent="0.25">
      <c r="A906" s="52">
        <v>45300</v>
      </c>
      <c r="B906" s="52" t="str">
        <f>UPPER(TEXT(ControleProdução[[#This Row],[Data]],"mmm"))</f>
        <v>JAN</v>
      </c>
      <c r="C906" s="47">
        <f>YEAR(ControleProdução[[#This Row],[Data]])</f>
        <v>2024</v>
      </c>
      <c r="D906" s="52" t="s">
        <v>21</v>
      </c>
      <c r="E906" s="47" t="s">
        <v>93</v>
      </c>
      <c r="F906" s="47">
        <v>1</v>
      </c>
      <c r="G906" s="47" t="str">
        <f>_xlfn.XLOOKUP(E906,TbdeEPI[EPI],TbdeEPI[TIPO],"Produção",0)</f>
        <v>Produção</v>
      </c>
      <c r="H906" s="47" t="s">
        <v>108</v>
      </c>
      <c r="I906" s="47" t="s">
        <v>113</v>
      </c>
      <c r="J906" s="47"/>
      <c r="K906" s="47">
        <f>COUNTIF($I$2:I906,I906)</f>
        <v>31</v>
      </c>
      <c r="L906" s="47" t="str">
        <f>ControleProdução[[#This Row],[Recebido Por]]&amp;ControleProdução[[#This Row],[Qtd]]</f>
        <v>MOISES31</v>
      </c>
    </row>
    <row r="907" spans="1:12" ht="20.100000000000001" customHeight="1" x14ac:dyDescent="0.25">
      <c r="A907" s="52">
        <v>45301</v>
      </c>
      <c r="B907" s="52" t="str">
        <f>UPPER(TEXT(ControleProdução[[#This Row],[Data]],"mmm"))</f>
        <v>JAN</v>
      </c>
      <c r="C907" s="47">
        <f>YEAR(ControleProdução[[#This Row],[Data]])</f>
        <v>2024</v>
      </c>
      <c r="D907" s="52" t="s">
        <v>21</v>
      </c>
      <c r="E907" s="47" t="s">
        <v>352</v>
      </c>
      <c r="F907" s="47">
        <v>2</v>
      </c>
      <c r="G907" s="47" t="str">
        <f>_xlfn.XLOOKUP(E907,TbdeEPI[EPI],TbdeEPI[TIPO],"Produção",0)</f>
        <v>Produção</v>
      </c>
      <c r="H907" s="47" t="s">
        <v>108</v>
      </c>
      <c r="I907" s="47" t="s">
        <v>321</v>
      </c>
      <c r="J907" s="47"/>
      <c r="K907" s="47">
        <f>COUNTIF($I$2:I907,I907)</f>
        <v>18</v>
      </c>
      <c r="L907" s="47" t="str">
        <f>ControleProdução[[#This Row],[Recebido Por]]&amp;ControleProdução[[#This Row],[Qtd]]</f>
        <v>FLAVIO18</v>
      </c>
    </row>
    <row r="908" spans="1:12" ht="20.100000000000001" customHeight="1" x14ac:dyDescent="0.25">
      <c r="A908" s="52">
        <v>45301</v>
      </c>
      <c r="B908" s="52" t="str">
        <f>UPPER(TEXT(ControleProdução[[#This Row],[Data]],"mmm"))</f>
        <v>JAN</v>
      </c>
      <c r="C908" s="47">
        <f>YEAR(ControleProdução[[#This Row],[Data]])</f>
        <v>2024</v>
      </c>
      <c r="D908" s="52" t="s">
        <v>21</v>
      </c>
      <c r="E908" s="47" t="s">
        <v>75</v>
      </c>
      <c r="F908" s="47">
        <v>6</v>
      </c>
      <c r="G908" s="47" t="str">
        <f>_xlfn.XLOOKUP(E908,TbdeEPI[EPI],TbdeEPI[TIPO],"Produção",0)</f>
        <v>Produção</v>
      </c>
      <c r="H908" s="47" t="s">
        <v>108</v>
      </c>
      <c r="I908" s="47" t="s">
        <v>171</v>
      </c>
      <c r="J908" s="47"/>
      <c r="K908" s="47">
        <f>COUNTIF($I$2:I908,I908)</f>
        <v>13</v>
      </c>
      <c r="L908" s="47" t="str">
        <f>ControleProdução[[#This Row],[Recebido Por]]&amp;ControleProdução[[#This Row],[Qtd]]</f>
        <v>KEVIN13</v>
      </c>
    </row>
    <row r="909" spans="1:12" ht="20.100000000000001" customHeight="1" x14ac:dyDescent="0.25">
      <c r="A909" s="52">
        <v>45301</v>
      </c>
      <c r="B909" s="52" t="str">
        <f>UPPER(TEXT(ControleProdução[[#This Row],[Data]],"mmm"))</f>
        <v>JAN</v>
      </c>
      <c r="C909" s="47">
        <f>YEAR(ControleProdução[[#This Row],[Data]])</f>
        <v>2024</v>
      </c>
      <c r="D909" s="52" t="s">
        <v>21</v>
      </c>
      <c r="E909" s="47" t="s">
        <v>0</v>
      </c>
      <c r="F909" s="47">
        <v>1</v>
      </c>
      <c r="G909" s="47" t="str">
        <f>_xlfn.XLOOKUP(E909,TbdeEPI[EPI],TbdeEPI[TIPO],"Produção",0)</f>
        <v>Produção</v>
      </c>
      <c r="H909" s="47" t="s">
        <v>108</v>
      </c>
      <c r="I909" s="47" t="s">
        <v>110</v>
      </c>
      <c r="J909" s="47"/>
      <c r="K909" s="47">
        <f>COUNTIF($I$2:I909,I909)</f>
        <v>246</v>
      </c>
      <c r="L909" s="47" t="str">
        <f>ControleProdução[[#This Row],[Recebido Por]]&amp;ControleProdução[[#This Row],[Qtd]]</f>
        <v>FELIPE246</v>
      </c>
    </row>
    <row r="910" spans="1:12" ht="20.100000000000001" customHeight="1" x14ac:dyDescent="0.25">
      <c r="A910" s="52">
        <v>45301</v>
      </c>
      <c r="B910" s="52" t="str">
        <f>UPPER(TEXT(ControleProdução[[#This Row],[Data]],"mmm"))</f>
        <v>JAN</v>
      </c>
      <c r="C910" s="47">
        <f>YEAR(ControleProdução[[#This Row],[Data]])</f>
        <v>2024</v>
      </c>
      <c r="D910" s="52" t="s">
        <v>21</v>
      </c>
      <c r="E910" s="47" t="s">
        <v>79</v>
      </c>
      <c r="F910" s="47">
        <v>1</v>
      </c>
      <c r="G910" s="47" t="str">
        <f>_xlfn.XLOOKUP(E910,TbdeEPI[EPI],TbdeEPI[TIPO],"Produção",0)</f>
        <v>Produção</v>
      </c>
      <c r="H910" s="47" t="s">
        <v>108</v>
      </c>
      <c r="I910" s="47" t="s">
        <v>110</v>
      </c>
      <c r="J910" s="47"/>
      <c r="K910" s="47">
        <f>COUNTIF($I$2:I910,I910)</f>
        <v>247</v>
      </c>
      <c r="L910" s="47" t="str">
        <f>ControleProdução[[#This Row],[Recebido Por]]&amp;ControleProdução[[#This Row],[Qtd]]</f>
        <v>FELIPE247</v>
      </c>
    </row>
    <row r="911" spans="1:12" ht="20.100000000000001" customHeight="1" x14ac:dyDescent="0.25">
      <c r="A911" s="52">
        <v>45301</v>
      </c>
      <c r="B911" s="52" t="str">
        <f>UPPER(TEXT(ControleProdução[[#This Row],[Data]],"mmm"))</f>
        <v>JAN</v>
      </c>
      <c r="C911" s="47">
        <f>YEAR(ControleProdução[[#This Row],[Data]])</f>
        <v>2024</v>
      </c>
      <c r="D911" s="52" t="s">
        <v>21</v>
      </c>
      <c r="E911" s="47" t="s">
        <v>2</v>
      </c>
      <c r="F911" s="47">
        <v>1</v>
      </c>
      <c r="G911" s="47" t="str">
        <f>_xlfn.XLOOKUP(E911,TbdeEPI[EPI],TbdeEPI[TIPO],"Produção",0)</f>
        <v>Produção</v>
      </c>
      <c r="H911" s="47" t="s">
        <v>108</v>
      </c>
      <c r="I911" s="47" t="s">
        <v>110</v>
      </c>
      <c r="J911" s="47"/>
      <c r="K911" s="47">
        <f>COUNTIF($I$2:I911,I911)</f>
        <v>248</v>
      </c>
      <c r="L911" s="47" t="str">
        <f>ControleProdução[[#This Row],[Recebido Por]]&amp;ControleProdução[[#This Row],[Qtd]]</f>
        <v>FELIPE248</v>
      </c>
    </row>
    <row r="912" spans="1:12" ht="20.100000000000001" customHeight="1" x14ac:dyDescent="0.25">
      <c r="A912" s="52">
        <v>45301</v>
      </c>
      <c r="B912" s="52" t="str">
        <f>UPPER(TEXT(ControleProdução[[#This Row],[Data]],"mmm"))</f>
        <v>JAN</v>
      </c>
      <c r="C912" s="47">
        <f>YEAR(ControleProdução[[#This Row],[Data]])</f>
        <v>2024</v>
      </c>
      <c r="D912" s="52" t="s">
        <v>21</v>
      </c>
      <c r="E912" s="47" t="s">
        <v>352</v>
      </c>
      <c r="F912" s="47">
        <v>2</v>
      </c>
      <c r="G912" s="47" t="str">
        <f>_xlfn.XLOOKUP(E912,TbdeEPI[EPI],TbdeEPI[TIPO],"Produção",0)</f>
        <v>Produção</v>
      </c>
      <c r="H912" s="47" t="s">
        <v>108</v>
      </c>
      <c r="I912" s="47" t="s">
        <v>248</v>
      </c>
      <c r="J912" s="47"/>
      <c r="K912" s="47">
        <f>COUNTIF($I$2:I912,I912)</f>
        <v>4</v>
      </c>
      <c r="L912" s="47" t="str">
        <f>ControleProdução[[#This Row],[Recebido Por]]&amp;ControleProdução[[#This Row],[Qtd]]</f>
        <v>JAIME4</v>
      </c>
    </row>
    <row r="913" spans="1:12" ht="20.100000000000001" customHeight="1" x14ac:dyDescent="0.25">
      <c r="A913" s="52">
        <v>45301</v>
      </c>
      <c r="B913" s="52" t="str">
        <f>UPPER(TEXT(ControleProdução[[#This Row],[Data]],"mmm"))</f>
        <v>JAN</v>
      </c>
      <c r="C913" s="47">
        <f>YEAR(ControleProdução[[#This Row],[Data]])</f>
        <v>2024</v>
      </c>
      <c r="D913" s="52" t="s">
        <v>21</v>
      </c>
      <c r="E913" s="47" t="s">
        <v>9</v>
      </c>
      <c r="F913" s="47">
        <v>1</v>
      </c>
      <c r="G913" s="47" t="str">
        <f>_xlfn.XLOOKUP(E913,TbdeEPI[EPI],TbdeEPI[TIPO],"Produção",0)</f>
        <v>EPI</v>
      </c>
      <c r="H913" s="47" t="s">
        <v>108</v>
      </c>
      <c r="I913" s="47" t="s">
        <v>156</v>
      </c>
      <c r="J913" s="47"/>
      <c r="K913" s="47">
        <f>COUNTIF($I$2:I913,I913)</f>
        <v>49</v>
      </c>
      <c r="L913" s="47" t="str">
        <f>ControleProdução[[#This Row],[Recebido Por]]&amp;ControleProdução[[#This Row],[Qtd]]</f>
        <v>ALAIM49</v>
      </c>
    </row>
    <row r="914" spans="1:12" ht="20.100000000000001" customHeight="1" x14ac:dyDescent="0.25">
      <c r="A914" s="52">
        <v>45301</v>
      </c>
      <c r="B914" s="52" t="str">
        <f>UPPER(TEXT(ControleProdução[[#This Row],[Data]],"mmm"))</f>
        <v>JAN</v>
      </c>
      <c r="C914" s="47">
        <f>YEAR(ControleProdução[[#This Row],[Data]])</f>
        <v>2024</v>
      </c>
      <c r="D914" s="52" t="s">
        <v>21</v>
      </c>
      <c r="E914" s="47" t="s">
        <v>9</v>
      </c>
      <c r="F914" s="47">
        <v>1</v>
      </c>
      <c r="G914" s="47" t="str">
        <f>_xlfn.XLOOKUP(E914,TbdeEPI[EPI],TbdeEPI[TIPO],"Produção",0)</f>
        <v>EPI</v>
      </c>
      <c r="H914" s="47" t="s">
        <v>108</v>
      </c>
      <c r="I914" s="47" t="s">
        <v>112</v>
      </c>
      <c r="J914" s="47"/>
      <c r="K914" s="47">
        <f>COUNTIF($I$2:I914,I914)</f>
        <v>14</v>
      </c>
      <c r="L914" s="47" t="str">
        <f>ControleProdução[[#This Row],[Recebido Por]]&amp;ControleProdução[[#This Row],[Qtd]]</f>
        <v>JEFERSON14</v>
      </c>
    </row>
    <row r="915" spans="1:12" ht="20.100000000000001" customHeight="1" x14ac:dyDescent="0.25">
      <c r="A915" s="52">
        <v>45301</v>
      </c>
      <c r="B915" s="52" t="str">
        <f>UPPER(TEXT(ControleProdução[[#This Row],[Data]],"mmm"))</f>
        <v>JAN</v>
      </c>
      <c r="C915" s="47">
        <f>YEAR(ControleProdução[[#This Row],[Data]])</f>
        <v>2024</v>
      </c>
      <c r="D915" s="52" t="s">
        <v>21</v>
      </c>
      <c r="E915" s="47" t="s">
        <v>74</v>
      </c>
      <c r="F915" s="47">
        <v>10</v>
      </c>
      <c r="G915" s="47" t="str">
        <f>_xlfn.XLOOKUP(E915,TbdeEPI[EPI],TbdeEPI[TIPO],"Produção",0)</f>
        <v>Produção</v>
      </c>
      <c r="H915" s="47" t="s">
        <v>108</v>
      </c>
      <c r="I915" s="47" t="s">
        <v>156</v>
      </c>
      <c r="J915" s="47"/>
      <c r="K915" s="47">
        <f>COUNTIF($I$2:I915,I915)</f>
        <v>50</v>
      </c>
      <c r="L915" s="47" t="str">
        <f>ControleProdução[[#This Row],[Recebido Por]]&amp;ControleProdução[[#This Row],[Qtd]]</f>
        <v>ALAIM50</v>
      </c>
    </row>
    <row r="916" spans="1:12" ht="20.100000000000001" customHeight="1" x14ac:dyDescent="0.25">
      <c r="A916" s="52">
        <v>45301</v>
      </c>
      <c r="B916" s="52" t="str">
        <f>UPPER(TEXT(ControleProdução[[#This Row],[Data]],"mmm"))</f>
        <v>JAN</v>
      </c>
      <c r="C916" s="47">
        <f>YEAR(ControleProdução[[#This Row],[Data]])</f>
        <v>2024</v>
      </c>
      <c r="D916" s="52" t="s">
        <v>21</v>
      </c>
      <c r="E916" s="47" t="s">
        <v>79</v>
      </c>
      <c r="F916" s="47">
        <v>1</v>
      </c>
      <c r="G916" s="47" t="str">
        <f>_xlfn.XLOOKUP(E916,TbdeEPI[EPI],TbdeEPI[TIPO],"Produção",0)</f>
        <v>Produção</v>
      </c>
      <c r="H916" s="47" t="s">
        <v>108</v>
      </c>
      <c r="I916" s="47" t="s">
        <v>155</v>
      </c>
      <c r="J916" s="47"/>
      <c r="K916" s="47">
        <f>COUNTIF($I$2:I916,I916)</f>
        <v>26</v>
      </c>
      <c r="L916" s="47" t="str">
        <f>ControleProdução[[#This Row],[Recebido Por]]&amp;ControleProdução[[#This Row],[Qtd]]</f>
        <v>ASNAN26</v>
      </c>
    </row>
    <row r="917" spans="1:12" ht="20.100000000000001" customHeight="1" x14ac:dyDescent="0.25">
      <c r="A917" s="52">
        <v>45301</v>
      </c>
      <c r="B917" s="52" t="str">
        <f>UPPER(TEXT(ControleProdução[[#This Row],[Data]],"mmm"))</f>
        <v>JAN</v>
      </c>
      <c r="C917" s="47">
        <f>YEAR(ControleProdução[[#This Row],[Data]])</f>
        <v>2024</v>
      </c>
      <c r="D917" s="52" t="s">
        <v>21</v>
      </c>
      <c r="E917" s="47" t="s">
        <v>14</v>
      </c>
      <c r="F917" s="47">
        <v>1</v>
      </c>
      <c r="G917" s="47" t="str">
        <f>_xlfn.XLOOKUP(E917,TbdeEPI[EPI],TbdeEPI[TIPO],"Produção",0)</f>
        <v>Produção</v>
      </c>
      <c r="H917" s="47" t="s">
        <v>108</v>
      </c>
      <c r="I917" s="47" t="s">
        <v>155</v>
      </c>
      <c r="J917" s="47"/>
      <c r="K917" s="47">
        <f>COUNTIF($I$2:I917,I917)</f>
        <v>27</v>
      </c>
      <c r="L917" s="47" t="str">
        <f>ControleProdução[[#This Row],[Recebido Por]]&amp;ControleProdução[[#This Row],[Qtd]]</f>
        <v>ASNAN27</v>
      </c>
    </row>
    <row r="918" spans="1:12" ht="20.100000000000001" customHeight="1" x14ac:dyDescent="0.25">
      <c r="A918" s="52">
        <v>45301</v>
      </c>
      <c r="B918" s="52" t="str">
        <f>UPPER(TEXT(ControleProdução[[#This Row],[Data]],"mmm"))</f>
        <v>JAN</v>
      </c>
      <c r="C918" s="47">
        <f>YEAR(ControleProdução[[#This Row],[Data]])</f>
        <v>2024</v>
      </c>
      <c r="D918" s="52" t="s">
        <v>21</v>
      </c>
      <c r="E918" s="47" t="s">
        <v>27</v>
      </c>
      <c r="F918" s="47">
        <v>5</v>
      </c>
      <c r="G918" s="47" t="str">
        <f>_xlfn.XLOOKUP(E918,TbdeEPI[EPI],TbdeEPI[TIPO],"Produção",0)</f>
        <v>Produção</v>
      </c>
      <c r="H918" s="47" t="s">
        <v>108</v>
      </c>
      <c r="I918" s="47" t="s">
        <v>282</v>
      </c>
      <c r="J918" s="47"/>
      <c r="K918" s="47">
        <f>COUNTIF($I$2:I918,I918)</f>
        <v>7</v>
      </c>
      <c r="L918" s="47" t="str">
        <f>ControleProdução[[#This Row],[Recebido Por]]&amp;ControleProdução[[#This Row],[Qtd]]</f>
        <v>KAYLA7</v>
      </c>
    </row>
    <row r="919" spans="1:12" ht="20.100000000000001" customHeight="1" x14ac:dyDescent="0.25">
      <c r="A919" s="52">
        <v>45301</v>
      </c>
      <c r="B919" s="52" t="str">
        <f>UPPER(TEXT(ControleProdução[[#This Row],[Data]],"mmm"))</f>
        <v>JAN</v>
      </c>
      <c r="C919" s="47">
        <f>YEAR(ControleProdução[[#This Row],[Data]])</f>
        <v>2024</v>
      </c>
      <c r="D919" s="52" t="s">
        <v>21</v>
      </c>
      <c r="E919" s="47" t="s">
        <v>1</v>
      </c>
      <c r="F919" s="47">
        <v>1</v>
      </c>
      <c r="G919" s="47" t="str">
        <f>_xlfn.XLOOKUP(E919,TbdeEPI[EPI],TbdeEPI[TIPO],"Produção",0)</f>
        <v>Produção</v>
      </c>
      <c r="H919" s="47" t="s">
        <v>108</v>
      </c>
      <c r="I919" s="47" t="s">
        <v>155</v>
      </c>
      <c r="J919" s="47"/>
      <c r="K919" s="47">
        <f>COUNTIF($I$2:I919,I919)</f>
        <v>28</v>
      </c>
      <c r="L919" s="47" t="str">
        <f>ControleProdução[[#This Row],[Recebido Por]]&amp;ControleProdução[[#This Row],[Qtd]]</f>
        <v>ASNAN28</v>
      </c>
    </row>
    <row r="920" spans="1:12" ht="20.100000000000001" customHeight="1" x14ac:dyDescent="0.25">
      <c r="A920" s="52">
        <v>45302</v>
      </c>
      <c r="B920" s="52" t="str">
        <f>UPPER(TEXT(ControleProdução[[#This Row],[Data]],"mmm"))</f>
        <v>JAN</v>
      </c>
      <c r="C920" s="47">
        <f>YEAR(ControleProdução[[#This Row],[Data]])</f>
        <v>2024</v>
      </c>
      <c r="D920" s="52" t="s">
        <v>21</v>
      </c>
      <c r="E920" s="47" t="s">
        <v>93</v>
      </c>
      <c r="F920" s="47">
        <v>1</v>
      </c>
      <c r="G920" s="47" t="str">
        <f>_xlfn.XLOOKUP(E920,TbdeEPI[EPI],TbdeEPI[TIPO],"Produção",0)</f>
        <v>Produção</v>
      </c>
      <c r="H920" s="47" t="s">
        <v>108</v>
      </c>
      <c r="I920" s="47" t="s">
        <v>334</v>
      </c>
      <c r="J920" s="47"/>
      <c r="K920" s="47">
        <f>COUNTIF($I$2:I920,I920)</f>
        <v>8</v>
      </c>
      <c r="L920" s="47" t="str">
        <f>ControleProdução[[#This Row],[Recebido Por]]&amp;ControleProdução[[#This Row],[Qtd]]</f>
        <v>RAFAEL DE SOUSA8</v>
      </c>
    </row>
    <row r="921" spans="1:12" ht="20.100000000000001" customHeight="1" x14ac:dyDescent="0.25">
      <c r="A921" s="52">
        <v>45302</v>
      </c>
      <c r="B921" s="52" t="str">
        <f>UPPER(TEXT(ControleProdução[[#This Row],[Data]],"mmm"))</f>
        <v>JAN</v>
      </c>
      <c r="C921" s="47">
        <f>YEAR(ControleProdução[[#This Row],[Data]])</f>
        <v>2024</v>
      </c>
      <c r="D921" s="52" t="s">
        <v>21</v>
      </c>
      <c r="E921" s="47" t="s">
        <v>0</v>
      </c>
      <c r="F921" s="47">
        <v>1</v>
      </c>
      <c r="G921" s="47" t="str">
        <f>_xlfn.XLOOKUP(E921,TbdeEPI[EPI],TbdeEPI[TIPO],"Produção",0)</f>
        <v>Produção</v>
      </c>
      <c r="H921" s="47" t="s">
        <v>108</v>
      </c>
      <c r="I921" s="47" t="s">
        <v>334</v>
      </c>
      <c r="J921" s="47"/>
      <c r="K921" s="47">
        <f>COUNTIF($I$2:I921,I921)</f>
        <v>9</v>
      </c>
      <c r="L921" s="47" t="str">
        <f>ControleProdução[[#This Row],[Recebido Por]]&amp;ControleProdução[[#This Row],[Qtd]]</f>
        <v>RAFAEL DE SOUSA9</v>
      </c>
    </row>
    <row r="922" spans="1:12" ht="20.100000000000001" customHeight="1" x14ac:dyDescent="0.25">
      <c r="A922" s="52">
        <v>45302</v>
      </c>
      <c r="B922" s="52" t="str">
        <f>UPPER(TEXT(ControleProdução[[#This Row],[Data]],"mmm"))</f>
        <v>JAN</v>
      </c>
      <c r="C922" s="47">
        <f>YEAR(ControleProdução[[#This Row],[Data]])</f>
        <v>2024</v>
      </c>
      <c r="D922" s="52" t="s">
        <v>21</v>
      </c>
      <c r="E922" s="47" t="s">
        <v>0</v>
      </c>
      <c r="F922" s="47">
        <v>3</v>
      </c>
      <c r="G922" s="47" t="str">
        <f>_xlfn.XLOOKUP(E922,TbdeEPI[EPI],TbdeEPI[TIPO],"Produção",0)</f>
        <v>Produção</v>
      </c>
      <c r="H922" s="47" t="s">
        <v>108</v>
      </c>
      <c r="I922" s="47" t="s">
        <v>139</v>
      </c>
      <c r="J922" s="47"/>
      <c r="K922" s="47">
        <f>COUNTIF($I$2:I922,I922)</f>
        <v>71</v>
      </c>
      <c r="L922" s="47" t="str">
        <f>ControleProdução[[#This Row],[Recebido Por]]&amp;ControleProdução[[#This Row],[Qtd]]</f>
        <v>JOÃO CARLOS71</v>
      </c>
    </row>
    <row r="923" spans="1:12" ht="20.100000000000001" customHeight="1" x14ac:dyDescent="0.25">
      <c r="A923" s="52">
        <v>45302</v>
      </c>
      <c r="B923" s="52" t="str">
        <f>UPPER(TEXT(ControleProdução[[#This Row],[Data]],"mmm"))</f>
        <v>JAN</v>
      </c>
      <c r="C923" s="47">
        <f>YEAR(ControleProdução[[#This Row],[Data]])</f>
        <v>2024</v>
      </c>
      <c r="D923" s="52" t="s">
        <v>21</v>
      </c>
      <c r="E923" s="47" t="s">
        <v>1</v>
      </c>
      <c r="F923" s="47">
        <v>2</v>
      </c>
      <c r="G923" s="47" t="str">
        <f>_xlfn.XLOOKUP(E923,TbdeEPI[EPI],TbdeEPI[TIPO],"Produção",0)</f>
        <v>Produção</v>
      </c>
      <c r="H923" s="47" t="s">
        <v>108</v>
      </c>
      <c r="I923" s="47" t="s">
        <v>139</v>
      </c>
      <c r="J923" s="47"/>
      <c r="K923" s="47">
        <f>COUNTIF($I$2:I923,I923)</f>
        <v>72</v>
      </c>
      <c r="L923" s="47" t="str">
        <f>ControleProdução[[#This Row],[Recebido Por]]&amp;ControleProdução[[#This Row],[Qtd]]</f>
        <v>JOÃO CARLOS72</v>
      </c>
    </row>
    <row r="924" spans="1:12" ht="20.100000000000001" customHeight="1" x14ac:dyDescent="0.25">
      <c r="A924" s="52">
        <v>45302</v>
      </c>
      <c r="B924" s="52" t="str">
        <f>UPPER(TEXT(ControleProdução[[#This Row],[Data]],"mmm"))</f>
        <v>JAN</v>
      </c>
      <c r="C924" s="47">
        <f>YEAR(ControleProdução[[#This Row],[Data]])</f>
        <v>2024</v>
      </c>
      <c r="D924" s="52" t="s">
        <v>21</v>
      </c>
      <c r="E924" s="47" t="s">
        <v>74</v>
      </c>
      <c r="F924" s="47">
        <v>20</v>
      </c>
      <c r="G924" s="47" t="str">
        <f>_xlfn.XLOOKUP(E924,TbdeEPI[EPI],TbdeEPI[TIPO],"Produção",0)</f>
        <v>Produção</v>
      </c>
      <c r="H924" s="47" t="s">
        <v>108</v>
      </c>
      <c r="I924" s="47" t="s">
        <v>139</v>
      </c>
      <c r="J924" s="47"/>
      <c r="K924" s="47">
        <f>COUNTIF($I$2:I924,I924)</f>
        <v>73</v>
      </c>
      <c r="L924" s="47" t="str">
        <f>ControleProdução[[#This Row],[Recebido Por]]&amp;ControleProdução[[#This Row],[Qtd]]</f>
        <v>JOÃO CARLOS73</v>
      </c>
    </row>
    <row r="925" spans="1:12" ht="20.100000000000001" customHeight="1" x14ac:dyDescent="0.25">
      <c r="A925" s="52">
        <v>45302</v>
      </c>
      <c r="B925" s="52" t="str">
        <f>UPPER(TEXT(ControleProdução[[#This Row],[Data]],"mmm"))</f>
        <v>JAN</v>
      </c>
      <c r="C925" s="47">
        <f>YEAR(ControleProdução[[#This Row],[Data]])</f>
        <v>2024</v>
      </c>
      <c r="D925" s="52" t="s">
        <v>21</v>
      </c>
      <c r="E925" s="47" t="s">
        <v>12</v>
      </c>
      <c r="F925" s="47">
        <v>1</v>
      </c>
      <c r="G925" s="47" t="str">
        <f>_xlfn.XLOOKUP(E925,TbdeEPI[EPI],TbdeEPI[TIPO],"Produção",0)</f>
        <v>Produção</v>
      </c>
      <c r="H925" s="47" t="s">
        <v>108</v>
      </c>
      <c r="I925" s="47" t="s">
        <v>139</v>
      </c>
      <c r="J925" s="47"/>
      <c r="K925" s="47">
        <f>COUNTIF($I$2:I925,I925)</f>
        <v>74</v>
      </c>
      <c r="L925" s="47" t="str">
        <f>ControleProdução[[#This Row],[Recebido Por]]&amp;ControleProdução[[#This Row],[Qtd]]</f>
        <v>JOÃO CARLOS74</v>
      </c>
    </row>
    <row r="926" spans="1:12" ht="20.100000000000001" customHeight="1" x14ac:dyDescent="0.25">
      <c r="A926" s="52">
        <v>45302</v>
      </c>
      <c r="B926" s="52" t="str">
        <f>UPPER(TEXT(ControleProdução[[#This Row],[Data]],"mmm"))</f>
        <v>JAN</v>
      </c>
      <c r="C926" s="47">
        <f>YEAR(ControleProdução[[#This Row],[Data]])</f>
        <v>2024</v>
      </c>
      <c r="D926" s="52" t="s">
        <v>21</v>
      </c>
      <c r="E926" s="47" t="s">
        <v>2</v>
      </c>
      <c r="F926" s="47">
        <v>1</v>
      </c>
      <c r="G926" s="47" t="str">
        <f>_xlfn.XLOOKUP(E926,TbdeEPI[EPI],TbdeEPI[TIPO],"Produção",0)</f>
        <v>Produção</v>
      </c>
      <c r="H926" s="47" t="s">
        <v>108</v>
      </c>
      <c r="I926" s="47" t="s">
        <v>139</v>
      </c>
      <c r="J926" s="47"/>
      <c r="K926" s="47">
        <f>COUNTIF($I$2:I926,I926)</f>
        <v>75</v>
      </c>
      <c r="L926" s="47" t="str">
        <f>ControleProdução[[#This Row],[Recebido Por]]&amp;ControleProdução[[#This Row],[Qtd]]</f>
        <v>JOÃO CARLOS75</v>
      </c>
    </row>
    <row r="927" spans="1:12" ht="20.100000000000001" customHeight="1" x14ac:dyDescent="0.25">
      <c r="A927" s="52">
        <v>45302</v>
      </c>
      <c r="B927" s="52" t="str">
        <f>UPPER(TEXT(ControleProdução[[#This Row],[Data]],"mmm"))</f>
        <v>JAN</v>
      </c>
      <c r="C927" s="47">
        <f>YEAR(ControleProdução[[#This Row],[Data]])</f>
        <v>2024</v>
      </c>
      <c r="D927" s="52" t="s">
        <v>21</v>
      </c>
      <c r="E927" s="47" t="s">
        <v>93</v>
      </c>
      <c r="F927" s="47">
        <v>1</v>
      </c>
      <c r="G927" s="47" t="str">
        <f>_xlfn.XLOOKUP(E927,TbdeEPI[EPI],TbdeEPI[TIPO],"Produção",0)</f>
        <v>Produção</v>
      </c>
      <c r="H927" s="47" t="s">
        <v>108</v>
      </c>
      <c r="I927" s="47" t="s">
        <v>139</v>
      </c>
      <c r="J927" s="47"/>
      <c r="K927" s="47">
        <f>COUNTIF($I$2:I927,I927)</f>
        <v>76</v>
      </c>
      <c r="L927" s="47" t="str">
        <f>ControleProdução[[#This Row],[Recebido Por]]&amp;ControleProdução[[#This Row],[Qtd]]</f>
        <v>JOÃO CARLOS76</v>
      </c>
    </row>
    <row r="928" spans="1:12" ht="20.100000000000001" customHeight="1" x14ac:dyDescent="0.25">
      <c r="A928" s="52">
        <v>45302</v>
      </c>
      <c r="B928" s="52" t="str">
        <f>UPPER(TEXT(ControleProdução[[#This Row],[Data]],"mmm"))</f>
        <v>JAN</v>
      </c>
      <c r="C928" s="47">
        <f>YEAR(ControleProdução[[#This Row],[Data]])</f>
        <v>2024</v>
      </c>
      <c r="D928" s="52" t="s">
        <v>21</v>
      </c>
      <c r="E928" s="47" t="s">
        <v>169</v>
      </c>
      <c r="F928" s="47">
        <v>7</v>
      </c>
      <c r="G928" s="47" t="str">
        <f>_xlfn.XLOOKUP(E928,TbdeEPI[EPI],TbdeEPI[TIPO],"Produção",0)</f>
        <v>Produção</v>
      </c>
      <c r="H928" s="47" t="s">
        <v>108</v>
      </c>
      <c r="I928" s="47" t="s">
        <v>270</v>
      </c>
      <c r="J928" s="47"/>
      <c r="K928" s="47">
        <f>COUNTIF($I$2:I928,I928)</f>
        <v>7</v>
      </c>
      <c r="L928" s="47" t="str">
        <f>ControleProdução[[#This Row],[Recebido Por]]&amp;ControleProdução[[#This Row],[Qtd]]</f>
        <v>ALEX7</v>
      </c>
    </row>
    <row r="929" spans="1:12" ht="20.100000000000001" customHeight="1" x14ac:dyDescent="0.25">
      <c r="A929" s="52">
        <v>45302</v>
      </c>
      <c r="B929" s="52" t="str">
        <f>UPPER(TEXT(ControleProdução[[#This Row],[Data]],"mmm"))</f>
        <v>JAN</v>
      </c>
      <c r="C929" s="47">
        <f>YEAR(ControleProdução[[#This Row],[Data]])</f>
        <v>2024</v>
      </c>
      <c r="D929" s="52" t="s">
        <v>21</v>
      </c>
      <c r="E929" s="47" t="s">
        <v>1</v>
      </c>
      <c r="F929" s="47">
        <v>1</v>
      </c>
      <c r="G929" s="47" t="str">
        <f>_xlfn.XLOOKUP(E929,TbdeEPI[EPI],TbdeEPI[TIPO],"Produção",0)</f>
        <v>Produção</v>
      </c>
      <c r="H929" s="47" t="s">
        <v>108</v>
      </c>
      <c r="I929" s="47" t="s">
        <v>270</v>
      </c>
      <c r="J929" s="47"/>
      <c r="K929" s="47">
        <f>COUNTIF($I$2:I929,I929)</f>
        <v>8</v>
      </c>
      <c r="L929" s="47" t="str">
        <f>ControleProdução[[#This Row],[Recebido Por]]&amp;ControleProdução[[#This Row],[Qtd]]</f>
        <v>ALEX8</v>
      </c>
    </row>
    <row r="930" spans="1:12" ht="20.100000000000001" customHeight="1" x14ac:dyDescent="0.25">
      <c r="A930" s="52">
        <v>45302</v>
      </c>
      <c r="B930" s="52" t="str">
        <f>UPPER(TEXT(ControleProdução[[#This Row],[Data]],"mmm"))</f>
        <v>JAN</v>
      </c>
      <c r="C930" s="47">
        <f>YEAR(ControleProdução[[#This Row],[Data]])</f>
        <v>2024</v>
      </c>
      <c r="D930" s="52" t="s">
        <v>21</v>
      </c>
      <c r="E930" s="47" t="s">
        <v>0</v>
      </c>
      <c r="F930" s="47">
        <v>1</v>
      </c>
      <c r="G930" s="47" t="str">
        <f>_xlfn.XLOOKUP(E930,TbdeEPI[EPI],TbdeEPI[TIPO],"Produção",0)</f>
        <v>Produção</v>
      </c>
      <c r="H930" s="47" t="s">
        <v>108</v>
      </c>
      <c r="I930" s="47" t="s">
        <v>155</v>
      </c>
      <c r="J930" s="47"/>
      <c r="K930" s="47">
        <f>COUNTIF($I$2:I930,I930)</f>
        <v>29</v>
      </c>
      <c r="L930" s="47" t="str">
        <f>ControleProdução[[#This Row],[Recebido Por]]&amp;ControleProdução[[#This Row],[Qtd]]</f>
        <v>ASNAN29</v>
      </c>
    </row>
    <row r="931" spans="1:12" ht="20.100000000000001" customHeight="1" x14ac:dyDescent="0.25">
      <c r="A931" s="52">
        <v>45302</v>
      </c>
      <c r="B931" s="52" t="str">
        <f>UPPER(TEXT(ControleProdução[[#This Row],[Data]],"mmm"))</f>
        <v>JAN</v>
      </c>
      <c r="C931" s="47">
        <f>YEAR(ControleProdução[[#This Row],[Data]])</f>
        <v>2024</v>
      </c>
      <c r="D931" s="52" t="s">
        <v>21</v>
      </c>
      <c r="E931" s="47" t="s">
        <v>1</v>
      </c>
      <c r="F931" s="47">
        <v>1</v>
      </c>
      <c r="G931" s="47" t="str">
        <f>_xlfn.XLOOKUP(E931,TbdeEPI[EPI],TbdeEPI[TIPO],"Produção",0)</f>
        <v>Produção</v>
      </c>
      <c r="H931" s="47" t="s">
        <v>108</v>
      </c>
      <c r="I931" s="47" t="s">
        <v>155</v>
      </c>
      <c r="J931" s="47"/>
      <c r="K931" s="47">
        <f>COUNTIF($I$2:I931,I931)</f>
        <v>30</v>
      </c>
      <c r="L931" s="47" t="str">
        <f>ControleProdução[[#This Row],[Recebido Por]]&amp;ControleProdução[[#This Row],[Qtd]]</f>
        <v>ASNAN30</v>
      </c>
    </row>
    <row r="932" spans="1:12" ht="20.100000000000001" customHeight="1" x14ac:dyDescent="0.25">
      <c r="A932" s="52">
        <v>45302</v>
      </c>
      <c r="B932" s="52" t="str">
        <f>UPPER(TEXT(ControleProdução[[#This Row],[Data]],"mmm"))</f>
        <v>JAN</v>
      </c>
      <c r="C932" s="47">
        <f>YEAR(ControleProdução[[#This Row],[Data]])</f>
        <v>2024</v>
      </c>
      <c r="D932" s="52" t="s">
        <v>21</v>
      </c>
      <c r="E932" s="47" t="s">
        <v>352</v>
      </c>
      <c r="F932" s="47">
        <v>3</v>
      </c>
      <c r="G932" s="47" t="str">
        <f>_xlfn.XLOOKUP(E932,TbdeEPI[EPI],TbdeEPI[TIPO],"Produção",0)</f>
        <v>Produção</v>
      </c>
      <c r="H932" s="47" t="s">
        <v>108</v>
      </c>
      <c r="I932" s="47" t="s">
        <v>321</v>
      </c>
      <c r="J932" s="47"/>
      <c r="K932" s="47">
        <f>COUNTIF($I$2:I932,I932)</f>
        <v>19</v>
      </c>
      <c r="L932" s="47" t="str">
        <f>ControleProdução[[#This Row],[Recebido Por]]&amp;ControleProdução[[#This Row],[Qtd]]</f>
        <v>FLAVIO19</v>
      </c>
    </row>
    <row r="933" spans="1:12" ht="20.100000000000001" customHeight="1" x14ac:dyDescent="0.25">
      <c r="A933" s="52">
        <v>45302</v>
      </c>
      <c r="B933" s="52" t="str">
        <f>UPPER(TEXT(ControleProdução[[#This Row],[Data]],"mmm"))</f>
        <v>JAN</v>
      </c>
      <c r="C933" s="47">
        <f>YEAR(ControleProdução[[#This Row],[Data]])</f>
        <v>2024</v>
      </c>
      <c r="D933" s="52" t="s">
        <v>21</v>
      </c>
      <c r="E933" s="47" t="s">
        <v>85</v>
      </c>
      <c r="F933" s="47">
        <v>1</v>
      </c>
      <c r="G933" s="47" t="str">
        <f>_xlfn.XLOOKUP(E933,TbdeEPI[EPI],TbdeEPI[TIPO],"Produção",0)</f>
        <v>Produção</v>
      </c>
      <c r="H933" s="47" t="s">
        <v>108</v>
      </c>
      <c r="I933" s="47" t="s">
        <v>270</v>
      </c>
      <c r="J933" s="47"/>
      <c r="K933" s="47">
        <f>COUNTIF($I$2:I933,I933)</f>
        <v>9</v>
      </c>
      <c r="L933" s="47" t="str">
        <f>ControleProdução[[#This Row],[Recebido Por]]&amp;ControleProdução[[#This Row],[Qtd]]</f>
        <v>ALEX9</v>
      </c>
    </row>
    <row r="934" spans="1:12" ht="20.100000000000001" customHeight="1" x14ac:dyDescent="0.25">
      <c r="A934" s="52">
        <v>45302</v>
      </c>
      <c r="B934" s="52" t="s">
        <v>124</v>
      </c>
      <c r="C934" s="47">
        <f>YEAR(ControleProdução[[#This Row],[Data]])</f>
        <v>2024</v>
      </c>
      <c r="D934" s="52" t="s">
        <v>21</v>
      </c>
      <c r="E934" s="47" t="s">
        <v>27</v>
      </c>
      <c r="F934" s="47">
        <v>1</v>
      </c>
      <c r="G934" s="47" t="str">
        <f>_xlfn.XLOOKUP(E934,TbdeEPI[EPI],TbdeEPI[TIPO],"Produção",0)</f>
        <v>Produção</v>
      </c>
      <c r="H934" s="47" t="s">
        <v>108</v>
      </c>
      <c r="I934" s="47" t="s">
        <v>113</v>
      </c>
      <c r="J934" s="47"/>
      <c r="K934" s="47">
        <f>COUNTIF($I$2:I934,I934)</f>
        <v>32</v>
      </c>
      <c r="L934" s="47" t="str">
        <f>ControleProdução[[#This Row],[Recebido Por]]&amp;ControleProdução[[#This Row],[Qtd]]</f>
        <v>MOISES32</v>
      </c>
    </row>
    <row r="935" spans="1:12" ht="20.100000000000001" customHeight="1" x14ac:dyDescent="0.25">
      <c r="A935" s="52">
        <v>45302</v>
      </c>
      <c r="B935" s="52" t="s">
        <v>124</v>
      </c>
      <c r="C935" s="47">
        <f>YEAR(ControleProdução[[#This Row],[Data]])</f>
        <v>2024</v>
      </c>
      <c r="D935" s="52" t="s">
        <v>21</v>
      </c>
      <c r="E935" s="47" t="s">
        <v>78</v>
      </c>
      <c r="F935" s="47">
        <v>1</v>
      </c>
      <c r="G935" s="47" t="str">
        <f>_xlfn.XLOOKUP(E935,TbdeEPI[EPI],TbdeEPI[TIPO],"Produção",0)</f>
        <v>Produção</v>
      </c>
      <c r="H935" s="47" t="s">
        <v>108</v>
      </c>
      <c r="I935" s="47" t="s">
        <v>113</v>
      </c>
      <c r="J935" s="47"/>
      <c r="K935" s="47">
        <f>COUNTIF($I$2:I935,I935)</f>
        <v>33</v>
      </c>
      <c r="L935" s="47" t="str">
        <f>ControleProdução[[#This Row],[Recebido Por]]&amp;ControleProdução[[#This Row],[Qtd]]</f>
        <v>MOISES33</v>
      </c>
    </row>
    <row r="936" spans="1:12" ht="20.100000000000001" customHeight="1" x14ac:dyDescent="0.25">
      <c r="A936" s="52">
        <v>45302</v>
      </c>
      <c r="B936" s="52" t="str">
        <f>UPPER(TEXT(ControleProdução[[#This Row],[Data]],"mmm"))</f>
        <v>JAN</v>
      </c>
      <c r="C936" s="47">
        <f>YEAR(ControleProdução[[#This Row],[Data]])</f>
        <v>2024</v>
      </c>
      <c r="D936" s="52" t="s">
        <v>21</v>
      </c>
      <c r="E936" s="47" t="s">
        <v>44</v>
      </c>
      <c r="F936" s="47">
        <v>1</v>
      </c>
      <c r="G936" s="47" t="str">
        <f>_xlfn.XLOOKUP(E936,TbdeEPI[EPI],TbdeEPI[TIPO],"Produção",0)</f>
        <v>Produção</v>
      </c>
      <c r="H936" s="47" t="s">
        <v>108</v>
      </c>
      <c r="I936" s="47" t="s">
        <v>229</v>
      </c>
      <c r="J936" s="47"/>
      <c r="K936" s="47">
        <f>COUNTIF($I$2:I936,I936)</f>
        <v>1</v>
      </c>
      <c r="L936" s="47" t="str">
        <f>ControleProdução[[#This Row],[Recebido Por]]&amp;ControleProdução[[#This Row],[Qtd]]</f>
        <v>EDIMA1</v>
      </c>
    </row>
    <row r="937" spans="1:12" ht="20.100000000000001" customHeight="1" x14ac:dyDescent="0.25">
      <c r="A937" s="52">
        <v>45303</v>
      </c>
      <c r="B937" s="52" t="str">
        <f>UPPER(TEXT(ControleProdução[[#This Row],[Data]],"mmm"))</f>
        <v>JAN</v>
      </c>
      <c r="C937" s="47">
        <f>YEAR(ControleProdução[[#This Row],[Data]])</f>
        <v>2024</v>
      </c>
      <c r="D937" s="52" t="s">
        <v>21</v>
      </c>
      <c r="E937" s="47" t="s">
        <v>106</v>
      </c>
      <c r="F937" s="47">
        <v>1</v>
      </c>
      <c r="G937" s="47" t="str">
        <f>_xlfn.XLOOKUP(E937,TbdeEPI[EPI],TbdeEPI[TIPO],"Produção",0)</f>
        <v>Produção</v>
      </c>
      <c r="H937" s="47" t="s">
        <v>108</v>
      </c>
      <c r="I937" s="47" t="s">
        <v>300</v>
      </c>
      <c r="J937" s="47"/>
      <c r="K937" s="47">
        <f>COUNTIF($I$2:I937,I937)</f>
        <v>12</v>
      </c>
      <c r="L937" s="47" t="str">
        <f>ControleProdução[[#This Row],[Recebido Por]]&amp;ControleProdução[[#This Row],[Qtd]]</f>
        <v>JOSE ORLANDO12</v>
      </c>
    </row>
    <row r="938" spans="1:12" ht="20.100000000000001" customHeight="1" x14ac:dyDescent="0.25">
      <c r="A938" s="52">
        <v>45303</v>
      </c>
      <c r="B938" s="52" t="str">
        <f>UPPER(TEXT(ControleProdução[[#This Row],[Data]],"mmm"))</f>
        <v>JAN</v>
      </c>
      <c r="C938" s="47">
        <f>YEAR(ControleProdução[[#This Row],[Data]])</f>
        <v>2024</v>
      </c>
      <c r="D938" s="52" t="s">
        <v>21</v>
      </c>
      <c r="E938" s="47" t="s">
        <v>330</v>
      </c>
      <c r="F938" s="47">
        <v>1</v>
      </c>
      <c r="G938" s="47" t="str">
        <f>_xlfn.XLOOKUP(E938,TbdeEPI[EPI],TbdeEPI[TIPO],"Produção",0)</f>
        <v>EPI</v>
      </c>
      <c r="H938" s="47" t="s">
        <v>108</v>
      </c>
      <c r="I938" s="47" t="s">
        <v>155</v>
      </c>
      <c r="J938" s="47"/>
      <c r="K938" s="47">
        <f>COUNTIF($I$2:I938,I938)</f>
        <v>31</v>
      </c>
      <c r="L938" s="47" t="str">
        <f>ControleProdução[[#This Row],[Recebido Por]]&amp;ControleProdução[[#This Row],[Qtd]]</f>
        <v>ASNAN31</v>
      </c>
    </row>
    <row r="939" spans="1:12" ht="20.100000000000001" customHeight="1" x14ac:dyDescent="0.25">
      <c r="A939" s="52">
        <v>45303</v>
      </c>
      <c r="B939" s="52" t="str">
        <f>UPPER(TEXT(ControleProdução[[#This Row],[Data]],"mmm"))</f>
        <v>JAN</v>
      </c>
      <c r="C939" s="47">
        <f>YEAR(ControleProdução[[#This Row],[Data]])</f>
        <v>2024</v>
      </c>
      <c r="D939" s="52" t="s">
        <v>21</v>
      </c>
      <c r="E939" s="47" t="s">
        <v>79</v>
      </c>
      <c r="F939" s="47">
        <v>2</v>
      </c>
      <c r="G939" s="47" t="str">
        <f>_xlfn.XLOOKUP(E939,TbdeEPI[EPI],TbdeEPI[TIPO],"Produção",0)</f>
        <v>Produção</v>
      </c>
      <c r="H939" s="47" t="s">
        <v>108</v>
      </c>
      <c r="I939" s="47" t="s">
        <v>113</v>
      </c>
      <c r="J939" s="47"/>
      <c r="K939" s="47">
        <f>COUNTIF($I$2:I939,I939)</f>
        <v>34</v>
      </c>
      <c r="L939" s="47" t="str">
        <f>ControleProdução[[#This Row],[Recebido Por]]&amp;ControleProdução[[#This Row],[Qtd]]</f>
        <v>MOISES34</v>
      </c>
    </row>
    <row r="940" spans="1:12" ht="20.100000000000001" customHeight="1" x14ac:dyDescent="0.25">
      <c r="A940" s="52">
        <v>45303</v>
      </c>
      <c r="B940" s="52" t="str">
        <f>UPPER(TEXT(ControleProdução[[#This Row],[Data]],"mmm"))</f>
        <v>JAN</v>
      </c>
      <c r="C940" s="47">
        <f>YEAR(ControleProdução[[#This Row],[Data]])</f>
        <v>2024</v>
      </c>
      <c r="D940" s="52" t="s">
        <v>21</v>
      </c>
      <c r="E940" s="47" t="s">
        <v>27</v>
      </c>
      <c r="F940" s="47">
        <v>1</v>
      </c>
      <c r="G940" s="47" t="str">
        <f>_xlfn.XLOOKUP(E940,TbdeEPI[EPI],TbdeEPI[TIPO],"Produção",0)</f>
        <v>Produção</v>
      </c>
      <c r="H940" s="47" t="s">
        <v>108</v>
      </c>
      <c r="I940" s="47" t="s">
        <v>152</v>
      </c>
      <c r="J940" s="47"/>
      <c r="K940" s="47">
        <f>COUNTIF($I$2:I940,I940)</f>
        <v>14</v>
      </c>
      <c r="L940" s="47" t="str">
        <f>ControleProdução[[#This Row],[Recebido Por]]&amp;ControleProdução[[#This Row],[Qtd]]</f>
        <v>ROBERTO14</v>
      </c>
    </row>
    <row r="941" spans="1:12" ht="20.100000000000001" customHeight="1" x14ac:dyDescent="0.25">
      <c r="A941" s="52">
        <v>45303</v>
      </c>
      <c r="B941" s="52" t="str">
        <f>UPPER(TEXT(ControleProdução[[#This Row],[Data]],"mmm"))</f>
        <v>JAN</v>
      </c>
      <c r="C941" s="47">
        <f>YEAR(ControleProdução[[#This Row],[Data]])</f>
        <v>2024</v>
      </c>
      <c r="D941" s="52" t="s">
        <v>21</v>
      </c>
      <c r="E941" s="47" t="s">
        <v>89</v>
      </c>
      <c r="F941" s="47">
        <v>2</v>
      </c>
      <c r="G941" s="47" t="str">
        <f>_xlfn.XLOOKUP(E941,TbdeEPI[EPI],TbdeEPI[TIPO],"Produção",0)</f>
        <v>Produção</v>
      </c>
      <c r="H941" s="47" t="s">
        <v>108</v>
      </c>
      <c r="I941" s="47" t="s">
        <v>110</v>
      </c>
      <c r="J941" s="47"/>
      <c r="K941" s="47">
        <f>COUNTIF($I$2:I941,I941)</f>
        <v>249</v>
      </c>
      <c r="L941" s="47" t="str">
        <f>ControleProdução[[#This Row],[Recebido Por]]&amp;ControleProdução[[#This Row],[Qtd]]</f>
        <v>FELIPE249</v>
      </c>
    </row>
    <row r="942" spans="1:12" ht="20.100000000000001" customHeight="1" x14ac:dyDescent="0.25">
      <c r="A942" s="52">
        <v>45306</v>
      </c>
      <c r="B942" s="52" t="str">
        <f>UPPER(TEXT(ControleProdução[[#This Row],[Data]],"mmm"))</f>
        <v>JAN</v>
      </c>
      <c r="C942" s="47">
        <f>YEAR(ControleProdução[[#This Row],[Data]])</f>
        <v>2024</v>
      </c>
      <c r="D942" s="52" t="s">
        <v>21</v>
      </c>
      <c r="E942" s="47" t="s">
        <v>9</v>
      </c>
      <c r="F942" s="47">
        <v>1</v>
      </c>
      <c r="G942" s="47" t="str">
        <f>_xlfn.XLOOKUP(E942,TbdeEPI[EPI],TbdeEPI[TIPO],"Produção",0)</f>
        <v>EPI</v>
      </c>
      <c r="H942" s="47" t="s">
        <v>108</v>
      </c>
      <c r="I942" s="47" t="s">
        <v>156</v>
      </c>
      <c r="J942" s="47"/>
      <c r="K942" s="47">
        <f>COUNTIF($I$2:I942,I942)</f>
        <v>51</v>
      </c>
      <c r="L942" s="47" t="str">
        <f>ControleProdução[[#This Row],[Recebido Por]]&amp;ControleProdução[[#This Row],[Qtd]]</f>
        <v>ALAIM51</v>
      </c>
    </row>
    <row r="943" spans="1:12" ht="20.100000000000001" customHeight="1" x14ac:dyDescent="0.25">
      <c r="A943" s="52">
        <v>45306</v>
      </c>
      <c r="B943" s="52" t="str">
        <f>UPPER(TEXT(ControleProdução[[#This Row],[Data]],"mmm"))</f>
        <v>JAN</v>
      </c>
      <c r="C943" s="47">
        <f>YEAR(ControleProdução[[#This Row],[Data]])</f>
        <v>2024</v>
      </c>
      <c r="D943" s="52" t="s">
        <v>21</v>
      </c>
      <c r="E943" s="47" t="s">
        <v>304</v>
      </c>
      <c r="F943" s="47">
        <v>10</v>
      </c>
      <c r="G943" s="47" t="str">
        <f>_xlfn.XLOOKUP(E943,TbdeEPI[EPI],TbdeEPI[TIPO],"Produção",0)</f>
        <v>Produção</v>
      </c>
      <c r="H943" s="47" t="s">
        <v>108</v>
      </c>
      <c r="I943" s="47" t="s">
        <v>140</v>
      </c>
      <c r="J943" s="47"/>
      <c r="K943" s="47">
        <f>COUNTIF($I$2:I943,I943)</f>
        <v>29</v>
      </c>
      <c r="L943" s="47" t="str">
        <f>ControleProdução[[#This Row],[Recebido Por]]&amp;ControleProdução[[#This Row],[Qtd]]</f>
        <v>ARTHUR29</v>
      </c>
    </row>
    <row r="944" spans="1:12" ht="20.100000000000001" customHeight="1" x14ac:dyDescent="0.25">
      <c r="A944" s="52">
        <v>45307</v>
      </c>
      <c r="B944" s="52" t="str">
        <f>UPPER(TEXT(ControleProdução[[#This Row],[Data]],"mmm"))</f>
        <v>JAN</v>
      </c>
      <c r="C944" s="47">
        <f>YEAR(ControleProdução[[#This Row],[Data]])</f>
        <v>2024</v>
      </c>
      <c r="D944" s="52" t="s">
        <v>21</v>
      </c>
      <c r="E944" s="47" t="s">
        <v>330</v>
      </c>
      <c r="F944" s="47">
        <v>1</v>
      </c>
      <c r="G944" s="47" t="str">
        <f>_xlfn.XLOOKUP(E944,TbdeEPI[EPI],TbdeEPI[TIPO],"Produção",0)</f>
        <v>EPI</v>
      </c>
      <c r="H944" s="47" t="s">
        <v>108</v>
      </c>
      <c r="I944" s="47" t="s">
        <v>258</v>
      </c>
      <c r="J944" s="47"/>
      <c r="K944" s="47">
        <f>COUNTIF($I$2:I944,I944)</f>
        <v>7</v>
      </c>
      <c r="L944" s="47" t="str">
        <f>ControleProdução[[#This Row],[Recebido Por]]&amp;ControleProdução[[#This Row],[Qtd]]</f>
        <v>JUCIELY7</v>
      </c>
    </row>
    <row r="945" spans="1:12" ht="20.100000000000001" customHeight="1" x14ac:dyDescent="0.25">
      <c r="A945" s="52">
        <v>45307</v>
      </c>
      <c r="B945" s="52" t="str">
        <f>UPPER(TEXT(ControleProdução[[#This Row],[Data]],"mmm"))</f>
        <v>JAN</v>
      </c>
      <c r="C945" s="47">
        <f>YEAR(ControleProdução[[#This Row],[Data]])</f>
        <v>2024</v>
      </c>
      <c r="D945" s="52" t="s">
        <v>21</v>
      </c>
      <c r="E945" s="47" t="s">
        <v>1</v>
      </c>
      <c r="F945" s="47">
        <v>1</v>
      </c>
      <c r="G945" s="47" t="str">
        <f>_xlfn.XLOOKUP(E945,TbdeEPI[EPI],TbdeEPI[TIPO],"Produção",0)</f>
        <v>Produção</v>
      </c>
      <c r="H945" s="47" t="s">
        <v>108</v>
      </c>
      <c r="I945" s="47" t="s">
        <v>112</v>
      </c>
      <c r="J945" s="47"/>
      <c r="K945" s="47">
        <f>COUNTIF($I$2:I945,I945)</f>
        <v>15</v>
      </c>
      <c r="L945" s="47" t="str">
        <f>ControleProdução[[#This Row],[Recebido Por]]&amp;ControleProdução[[#This Row],[Qtd]]</f>
        <v>JEFERSON15</v>
      </c>
    </row>
    <row r="946" spans="1:12" ht="20.100000000000001" customHeight="1" x14ac:dyDescent="0.25">
      <c r="A946" s="52">
        <v>45307</v>
      </c>
      <c r="B946" s="52" t="str">
        <f>UPPER(TEXT(ControleProdução[[#This Row],[Data]],"mmm"))</f>
        <v>JAN</v>
      </c>
      <c r="C946" s="47">
        <f>YEAR(ControleProdução[[#This Row],[Data]])</f>
        <v>2024</v>
      </c>
      <c r="D946" s="52" t="s">
        <v>21</v>
      </c>
      <c r="E946" s="47" t="s">
        <v>85</v>
      </c>
      <c r="F946" s="47">
        <v>1</v>
      </c>
      <c r="G946" s="47" t="str">
        <f>_xlfn.XLOOKUP(E946,TbdeEPI[EPI],TbdeEPI[TIPO],"Produção",0)</f>
        <v>Produção</v>
      </c>
      <c r="H946" s="47" t="s">
        <v>108</v>
      </c>
      <c r="I946" s="47" t="s">
        <v>112</v>
      </c>
      <c r="J946" s="47"/>
      <c r="K946" s="47">
        <f>COUNTIF($I$2:I946,I946)</f>
        <v>16</v>
      </c>
      <c r="L946" s="47" t="str">
        <f>ControleProdução[[#This Row],[Recebido Por]]&amp;ControleProdução[[#This Row],[Qtd]]</f>
        <v>JEFERSON16</v>
      </c>
    </row>
    <row r="947" spans="1:12" ht="20.100000000000001" customHeight="1" x14ac:dyDescent="0.25">
      <c r="A947" s="52">
        <v>45307</v>
      </c>
      <c r="B947" s="52" t="str">
        <f>UPPER(TEXT(ControleProdução[[#This Row],[Data]],"mmm"))</f>
        <v>JAN</v>
      </c>
      <c r="C947" s="47">
        <f>YEAR(ControleProdução[[#This Row],[Data]])</f>
        <v>2024</v>
      </c>
      <c r="D947" s="52" t="s">
        <v>21</v>
      </c>
      <c r="E947" s="47" t="s">
        <v>93</v>
      </c>
      <c r="F947" s="47">
        <v>1</v>
      </c>
      <c r="G947" s="47" t="str">
        <f>_xlfn.XLOOKUP(E947,TbdeEPI[EPI],TbdeEPI[TIPO],"Produção",0)</f>
        <v>Produção</v>
      </c>
      <c r="H947" s="47" t="s">
        <v>108</v>
      </c>
      <c r="I947" s="47" t="s">
        <v>112</v>
      </c>
      <c r="J947" s="47"/>
      <c r="K947" s="47">
        <f>COUNTIF($I$2:I947,I947)</f>
        <v>17</v>
      </c>
      <c r="L947" s="47" t="str">
        <f>ControleProdução[[#This Row],[Recebido Por]]&amp;ControleProdução[[#This Row],[Qtd]]</f>
        <v>JEFERSON17</v>
      </c>
    </row>
    <row r="948" spans="1:12" ht="20.100000000000001" customHeight="1" x14ac:dyDescent="0.25">
      <c r="A948" s="52">
        <v>45307</v>
      </c>
      <c r="B948" s="52" t="str">
        <f>UPPER(TEXT(ControleProdução[[#This Row],[Data]],"mmm"))</f>
        <v>JAN</v>
      </c>
      <c r="C948" s="47">
        <f>YEAR(ControleProdução[[#This Row],[Data]])</f>
        <v>2024</v>
      </c>
      <c r="D948" s="52" t="s">
        <v>21</v>
      </c>
      <c r="E948" s="47" t="s">
        <v>79</v>
      </c>
      <c r="F948" s="47">
        <v>1</v>
      </c>
      <c r="G948" s="47" t="str">
        <f>_xlfn.XLOOKUP(E948,TbdeEPI[EPI],TbdeEPI[TIPO],"Produção",0)</f>
        <v>Produção</v>
      </c>
      <c r="H948" s="47" t="s">
        <v>108</v>
      </c>
      <c r="I948" s="47" t="s">
        <v>155</v>
      </c>
      <c r="J948" s="47"/>
      <c r="K948" s="47">
        <f>COUNTIF($I$2:I948,I948)</f>
        <v>32</v>
      </c>
      <c r="L948" s="47" t="str">
        <f>ControleProdução[[#This Row],[Recebido Por]]&amp;ControleProdução[[#This Row],[Qtd]]</f>
        <v>ASNAN32</v>
      </c>
    </row>
    <row r="949" spans="1:12" ht="20.100000000000001" customHeight="1" x14ac:dyDescent="0.25">
      <c r="A949" s="52">
        <v>45307</v>
      </c>
      <c r="B949" s="52" t="str">
        <f>UPPER(TEXT(ControleProdução[[#This Row],[Data]],"mmm"))</f>
        <v>JAN</v>
      </c>
      <c r="C949" s="47">
        <f>YEAR(ControleProdução[[#This Row],[Data]])</f>
        <v>2024</v>
      </c>
      <c r="D949" s="52" t="s">
        <v>21</v>
      </c>
      <c r="E949" s="47" t="s">
        <v>330</v>
      </c>
      <c r="F949" s="47">
        <v>1</v>
      </c>
      <c r="G949" s="47" t="str">
        <f>_xlfn.XLOOKUP(E949,TbdeEPI[EPI],TbdeEPI[TIPO],"Produção",0)</f>
        <v>EPI</v>
      </c>
      <c r="H949" s="47" t="s">
        <v>108</v>
      </c>
      <c r="I949" s="47" t="s">
        <v>155</v>
      </c>
      <c r="J949" s="47"/>
      <c r="K949" s="47">
        <f>COUNTIF($I$2:I949,I949)</f>
        <v>33</v>
      </c>
      <c r="L949" s="47" t="str">
        <f>ControleProdução[[#This Row],[Recebido Por]]&amp;ControleProdução[[#This Row],[Qtd]]</f>
        <v>ASNAN33</v>
      </c>
    </row>
    <row r="950" spans="1:12" ht="20.100000000000001" customHeight="1" x14ac:dyDescent="0.25">
      <c r="A950" s="52">
        <v>45307</v>
      </c>
      <c r="B950" s="52" t="str">
        <f>UPPER(TEXT(ControleProdução[[#This Row],[Data]],"mmm"))</f>
        <v>JAN</v>
      </c>
      <c r="C950" s="47">
        <f>YEAR(ControleProdução[[#This Row],[Data]])</f>
        <v>2024</v>
      </c>
      <c r="D950" s="52" t="s">
        <v>21</v>
      </c>
      <c r="E950" s="47" t="s">
        <v>1</v>
      </c>
      <c r="F950" s="47">
        <v>1</v>
      </c>
      <c r="G950" s="47" t="str">
        <f>_xlfn.XLOOKUP(E950,TbdeEPI[EPI],TbdeEPI[TIPO],"Produção",0)</f>
        <v>Produção</v>
      </c>
      <c r="H950" s="47" t="s">
        <v>108</v>
      </c>
      <c r="I950" s="47" t="s">
        <v>155</v>
      </c>
      <c r="J950" s="47"/>
      <c r="K950" s="47">
        <f>COUNTIF($I$2:I950,I950)</f>
        <v>34</v>
      </c>
      <c r="L950" s="47" t="str">
        <f>ControleProdução[[#This Row],[Recebido Por]]&amp;ControleProdução[[#This Row],[Qtd]]</f>
        <v>ASNAN34</v>
      </c>
    </row>
    <row r="951" spans="1:12" ht="20.100000000000001" customHeight="1" x14ac:dyDescent="0.25">
      <c r="A951" s="52">
        <v>45307</v>
      </c>
      <c r="B951" s="52" t="str">
        <f>UPPER(TEXT(ControleProdução[[#This Row],[Data]],"mmm"))</f>
        <v>JAN</v>
      </c>
      <c r="C951" s="47">
        <f>YEAR(ControleProdução[[#This Row],[Data]])</f>
        <v>2024</v>
      </c>
      <c r="D951" s="52" t="s">
        <v>21</v>
      </c>
      <c r="E951" s="47" t="s">
        <v>95</v>
      </c>
      <c r="F951" s="47">
        <v>15</v>
      </c>
      <c r="G951" s="47" t="str">
        <f>_xlfn.XLOOKUP(E951,TbdeEPI[EPI],TbdeEPI[TIPO],"Produção",0)</f>
        <v>Produção</v>
      </c>
      <c r="H951" s="47" t="s">
        <v>108</v>
      </c>
      <c r="I951" s="47" t="s">
        <v>173</v>
      </c>
      <c r="J951" s="47"/>
      <c r="K951" s="47">
        <f>COUNTIF($I$2:I951,I951)</f>
        <v>26</v>
      </c>
      <c r="L951" s="47" t="str">
        <f>ControleProdução[[#This Row],[Recebido Por]]&amp;ControleProdução[[#This Row],[Qtd]]</f>
        <v>JACKSON26</v>
      </c>
    </row>
    <row r="952" spans="1:12" ht="20.100000000000001" customHeight="1" x14ac:dyDescent="0.25">
      <c r="A952" s="52">
        <v>45307</v>
      </c>
      <c r="B952" s="52" t="str">
        <f>UPPER(TEXT(ControleProdução[[#This Row],[Data]],"mmm"))</f>
        <v>JAN</v>
      </c>
      <c r="C952" s="47">
        <f>YEAR(ControleProdução[[#This Row],[Data]])</f>
        <v>2024</v>
      </c>
      <c r="D952" s="52" t="s">
        <v>21</v>
      </c>
      <c r="E952" s="47" t="s">
        <v>92</v>
      </c>
      <c r="F952" s="47">
        <v>2</v>
      </c>
      <c r="G952" s="47" t="str">
        <f>_xlfn.XLOOKUP(E952,TbdeEPI[EPI],TbdeEPI[TIPO],"Produção",0)</f>
        <v>Produção</v>
      </c>
      <c r="H952" s="47" t="s">
        <v>108</v>
      </c>
      <c r="I952" s="47" t="s">
        <v>107</v>
      </c>
      <c r="J952" s="47"/>
      <c r="K952" s="47">
        <f>COUNTIF($I$2:I952,I952)</f>
        <v>46</v>
      </c>
      <c r="L952" s="47" t="str">
        <f>ControleProdução[[#This Row],[Recebido Por]]&amp;ControleProdução[[#This Row],[Qtd]]</f>
        <v>ALAN46</v>
      </c>
    </row>
    <row r="953" spans="1:12" ht="20.100000000000001" customHeight="1" x14ac:dyDescent="0.25">
      <c r="A953" s="52">
        <v>45307</v>
      </c>
      <c r="B953" s="52" t="str">
        <f>UPPER(TEXT(ControleProdução[[#This Row],[Data]],"mmm"))</f>
        <v>JAN</v>
      </c>
      <c r="C953" s="47">
        <f>YEAR(ControleProdução[[#This Row],[Data]])</f>
        <v>2024</v>
      </c>
      <c r="D953" s="52" t="s">
        <v>21</v>
      </c>
      <c r="E953" s="47" t="s">
        <v>169</v>
      </c>
      <c r="F953" s="47">
        <v>4</v>
      </c>
      <c r="G953" s="47" t="str">
        <f>_xlfn.XLOOKUP(E953,TbdeEPI[EPI],TbdeEPI[TIPO],"Produção",0)</f>
        <v>Produção</v>
      </c>
      <c r="H953" s="47" t="s">
        <v>108</v>
      </c>
      <c r="I953" s="47" t="s">
        <v>155</v>
      </c>
      <c r="J953" s="47"/>
      <c r="K953" s="47">
        <f>COUNTIF($I$2:I953,I953)</f>
        <v>35</v>
      </c>
      <c r="L953" s="47" t="str">
        <f>ControleProdução[[#This Row],[Recebido Por]]&amp;ControleProdução[[#This Row],[Qtd]]</f>
        <v>ASNAN35</v>
      </c>
    </row>
    <row r="954" spans="1:12" ht="20.100000000000001" customHeight="1" x14ac:dyDescent="0.25">
      <c r="A954" s="52">
        <v>45307</v>
      </c>
      <c r="B954" s="52" t="str">
        <f>UPPER(TEXT(ControleProdução[[#This Row],[Data]],"mmm"))</f>
        <v>JAN</v>
      </c>
      <c r="C954" s="47">
        <f>YEAR(ControleProdução[[#This Row],[Data]])</f>
        <v>2024</v>
      </c>
      <c r="D954" s="52" t="s">
        <v>21</v>
      </c>
      <c r="E954" s="47" t="s">
        <v>75</v>
      </c>
      <c r="F954" s="47">
        <v>2</v>
      </c>
      <c r="G954" s="47" t="str">
        <f>_xlfn.XLOOKUP(E954,TbdeEPI[EPI],TbdeEPI[TIPO],"Produção",0)</f>
        <v>Produção</v>
      </c>
      <c r="H954" s="47" t="s">
        <v>108</v>
      </c>
      <c r="I954" s="47" t="s">
        <v>107</v>
      </c>
      <c r="J954" s="47"/>
      <c r="K954" s="47">
        <f>COUNTIF($I$2:I954,I954)</f>
        <v>47</v>
      </c>
      <c r="L954" s="47" t="str">
        <f>ControleProdução[[#This Row],[Recebido Por]]&amp;ControleProdução[[#This Row],[Qtd]]</f>
        <v>ALAN47</v>
      </c>
    </row>
    <row r="955" spans="1:12" ht="20.100000000000001" customHeight="1" x14ac:dyDescent="0.25">
      <c r="A955" s="52">
        <v>45307</v>
      </c>
      <c r="B955" s="52" t="str">
        <f>UPPER(TEXT(ControleProdução[[#This Row],[Data]],"mmm"))</f>
        <v>JAN</v>
      </c>
      <c r="C955" s="47">
        <f>YEAR(ControleProdução[[#This Row],[Data]])</f>
        <v>2024</v>
      </c>
      <c r="D955" s="52" t="s">
        <v>21</v>
      </c>
      <c r="E955" s="47" t="s">
        <v>318</v>
      </c>
      <c r="F955" s="47">
        <v>1</v>
      </c>
      <c r="G955" s="47" t="str">
        <f>_xlfn.XLOOKUP(E955,TbdeEPI[EPI],TbdeEPI[TIPO],"Produção",0)</f>
        <v>Produção</v>
      </c>
      <c r="H955" s="47" t="s">
        <v>108</v>
      </c>
      <c r="I955" s="47" t="s">
        <v>321</v>
      </c>
      <c r="J955" s="47"/>
      <c r="K955" s="47">
        <f>COUNTIF($I$2:I955,I955)</f>
        <v>20</v>
      </c>
      <c r="L955" s="47" t="str">
        <f>ControleProdução[[#This Row],[Recebido Por]]&amp;ControleProdução[[#This Row],[Qtd]]</f>
        <v>FLAVIO20</v>
      </c>
    </row>
    <row r="956" spans="1:12" ht="20.100000000000001" customHeight="1" x14ac:dyDescent="0.25">
      <c r="A956" s="52">
        <v>45307</v>
      </c>
      <c r="B956" s="52" t="str">
        <f>UPPER(TEXT(ControleProdução[[#This Row],[Data]],"mmm"))</f>
        <v>JAN</v>
      </c>
      <c r="C956" s="47">
        <f>YEAR(ControleProdução[[#This Row],[Data]])</f>
        <v>2024</v>
      </c>
      <c r="D956" s="52" t="s">
        <v>21</v>
      </c>
      <c r="E956" s="47" t="s">
        <v>74</v>
      </c>
      <c r="F956" s="47">
        <v>4</v>
      </c>
      <c r="G956" s="47" t="str">
        <f>_xlfn.XLOOKUP(E956,TbdeEPI[EPI],TbdeEPI[TIPO],"Produção",0)</f>
        <v>Produção</v>
      </c>
      <c r="H956" s="47" t="s">
        <v>108</v>
      </c>
      <c r="I956" s="47" t="s">
        <v>155</v>
      </c>
      <c r="J956" s="47"/>
      <c r="K956" s="47">
        <f>COUNTIF($I$2:I956,I956)</f>
        <v>36</v>
      </c>
      <c r="L956" s="47" t="str">
        <f>ControleProdução[[#This Row],[Recebido Por]]&amp;ControleProdução[[#This Row],[Qtd]]</f>
        <v>ASNAN36</v>
      </c>
    </row>
    <row r="957" spans="1:12" ht="20.100000000000001" customHeight="1" x14ac:dyDescent="0.25">
      <c r="A957" s="52">
        <v>45308</v>
      </c>
      <c r="B957" s="52" t="str">
        <f>UPPER(TEXT(ControleProdução[[#This Row],[Data]],"mmm"))</f>
        <v>JAN</v>
      </c>
      <c r="C957" s="47">
        <f>YEAR(ControleProdução[[#This Row],[Data]])</f>
        <v>2024</v>
      </c>
      <c r="D957" s="52" t="s">
        <v>20</v>
      </c>
      <c r="E957" s="47" t="s">
        <v>133</v>
      </c>
      <c r="F957" s="47">
        <v>4</v>
      </c>
      <c r="G957" s="47" t="str">
        <f>_xlfn.XLOOKUP(E957,TbdeEPI[EPI],TbdeEPI[TIPO],"Produção",0)</f>
        <v>Produção</v>
      </c>
      <c r="H957" s="47" t="s">
        <v>150</v>
      </c>
      <c r="I957" s="47" t="s">
        <v>108</v>
      </c>
      <c r="J957" s="47"/>
      <c r="K957" s="47">
        <f>COUNTIF($I$2:I957,I957)</f>
        <v>73</v>
      </c>
      <c r="L957" s="47" t="str">
        <f>ControleProdução[[#This Row],[Recebido Por]]&amp;ControleProdução[[#This Row],[Qtd]]</f>
        <v>RHUAN73</v>
      </c>
    </row>
    <row r="958" spans="1:12" ht="20.100000000000001" customHeight="1" x14ac:dyDescent="0.25">
      <c r="A958" s="52">
        <v>45308</v>
      </c>
      <c r="B958" s="52" t="str">
        <f>UPPER(TEXT(ControleProdução[[#This Row],[Data]],"mmm"))</f>
        <v>JAN</v>
      </c>
      <c r="C958" s="47">
        <f>YEAR(ControleProdução[[#This Row],[Data]])</f>
        <v>2024</v>
      </c>
      <c r="D958" s="52" t="s">
        <v>21</v>
      </c>
      <c r="E958" s="47" t="s">
        <v>330</v>
      </c>
      <c r="F958" s="47">
        <v>1</v>
      </c>
      <c r="G958" s="47" t="str">
        <f>_xlfn.XLOOKUP(E958,TbdeEPI[EPI],TbdeEPI[TIPO],"Produção",0)</f>
        <v>EPI</v>
      </c>
      <c r="H958" s="47" t="s">
        <v>108</v>
      </c>
      <c r="I958" s="47" t="s">
        <v>265</v>
      </c>
      <c r="J958" s="47"/>
      <c r="K958" s="47">
        <f>COUNTIF($I$2:I958,I958)</f>
        <v>17</v>
      </c>
      <c r="L958" s="47" t="str">
        <f>ControleProdução[[#This Row],[Recebido Por]]&amp;ControleProdução[[#This Row],[Qtd]]</f>
        <v>GILDSON17</v>
      </c>
    </row>
    <row r="959" spans="1:12" ht="20.100000000000001" customHeight="1" x14ac:dyDescent="0.25">
      <c r="A959" s="52">
        <v>45308</v>
      </c>
      <c r="B959" s="52" t="str">
        <f>UPPER(TEXT(ControleProdução[[#This Row],[Data]],"mmm"))</f>
        <v>JAN</v>
      </c>
      <c r="C959" s="47">
        <f>YEAR(ControleProdução[[#This Row],[Data]])</f>
        <v>2024</v>
      </c>
      <c r="D959" s="52" t="s">
        <v>21</v>
      </c>
      <c r="E959" s="47" t="s">
        <v>133</v>
      </c>
      <c r="F959" s="47">
        <v>1</v>
      </c>
      <c r="G959" s="47" t="str">
        <f>_xlfn.XLOOKUP(E959,TbdeEPI[EPI],TbdeEPI[TIPO],"Produção",0)</f>
        <v>Produção</v>
      </c>
      <c r="H959" s="47" t="s">
        <v>108</v>
      </c>
      <c r="I959" s="47" t="s">
        <v>282</v>
      </c>
      <c r="J959" s="47"/>
      <c r="K959" s="47">
        <f>COUNTIF($I$2:I959,I959)</f>
        <v>8</v>
      </c>
      <c r="L959" s="47" t="str">
        <f>ControleProdução[[#This Row],[Recebido Por]]&amp;ControleProdução[[#This Row],[Qtd]]</f>
        <v>KAYLA8</v>
      </c>
    </row>
    <row r="960" spans="1:12" ht="20.100000000000001" customHeight="1" x14ac:dyDescent="0.25">
      <c r="A960" s="52">
        <v>45308</v>
      </c>
      <c r="B960" s="52" t="str">
        <f>UPPER(TEXT(ControleProdução[[#This Row],[Data]],"mmm"))</f>
        <v>JAN</v>
      </c>
      <c r="C960" s="47">
        <f>YEAR(ControleProdução[[#This Row],[Data]])</f>
        <v>2024</v>
      </c>
      <c r="D960" s="52" t="s">
        <v>21</v>
      </c>
      <c r="E960" s="47" t="s">
        <v>105</v>
      </c>
      <c r="F960" s="47">
        <v>1</v>
      </c>
      <c r="G960" s="47" t="str">
        <f>_xlfn.XLOOKUP(E960,TbdeEPI[EPI],TbdeEPI[TIPO],"Produção",0)</f>
        <v>Produção</v>
      </c>
      <c r="H960" s="47" t="s">
        <v>108</v>
      </c>
      <c r="I960" s="47" t="s">
        <v>282</v>
      </c>
      <c r="J960" s="47"/>
      <c r="K960" s="47">
        <f>COUNTIF($I$2:I960,I960)</f>
        <v>9</v>
      </c>
      <c r="L960" s="47" t="str">
        <f>ControleProdução[[#This Row],[Recebido Por]]&amp;ControleProdução[[#This Row],[Qtd]]</f>
        <v>KAYLA9</v>
      </c>
    </row>
    <row r="961" spans="1:12" ht="20.100000000000001" customHeight="1" x14ac:dyDescent="0.25">
      <c r="A961" s="52">
        <v>45308</v>
      </c>
      <c r="B961" s="52" t="str">
        <f>UPPER(TEXT(ControleProdução[[#This Row],[Data]],"mmm"))</f>
        <v>JAN</v>
      </c>
      <c r="C961" s="47">
        <f>YEAR(ControleProdução[[#This Row],[Data]])</f>
        <v>2024</v>
      </c>
      <c r="D961" s="52" t="s">
        <v>21</v>
      </c>
      <c r="E961" s="47" t="s">
        <v>75</v>
      </c>
      <c r="F961" s="47">
        <v>15</v>
      </c>
      <c r="G961" s="47" t="str">
        <f>_xlfn.XLOOKUP(E961,TbdeEPI[EPI],TbdeEPI[TIPO],"Produção",0)</f>
        <v>Produção</v>
      </c>
      <c r="H961" s="47" t="s">
        <v>108</v>
      </c>
      <c r="I961" s="47" t="s">
        <v>157</v>
      </c>
      <c r="J961" s="47"/>
      <c r="K961" s="47">
        <f>COUNTIF($I$2:I961,I961)</f>
        <v>10</v>
      </c>
      <c r="L961" s="47" t="str">
        <f>ControleProdução[[#This Row],[Recebido Por]]&amp;ControleProdução[[#This Row],[Qtd]]</f>
        <v>MATHEUS LUCAS10</v>
      </c>
    </row>
    <row r="962" spans="1:12" ht="20.100000000000001" customHeight="1" x14ac:dyDescent="0.25">
      <c r="A962" s="52">
        <v>45308</v>
      </c>
      <c r="B962" s="52" t="str">
        <f>UPPER(TEXT(ControleProdução[[#This Row],[Data]],"mmm"))</f>
        <v>JAN</v>
      </c>
      <c r="C962" s="47">
        <f>YEAR(ControleProdução[[#This Row],[Data]])</f>
        <v>2024</v>
      </c>
      <c r="D962" s="52" t="s">
        <v>21</v>
      </c>
      <c r="E962" s="47" t="s">
        <v>75</v>
      </c>
      <c r="F962" s="47">
        <v>6</v>
      </c>
      <c r="G962" s="47" t="str">
        <f>_xlfn.XLOOKUP(E962,TbdeEPI[EPI],TbdeEPI[TIPO],"Produção",0)</f>
        <v>Produção</v>
      </c>
      <c r="H962" s="47" t="s">
        <v>108</v>
      </c>
      <c r="I962" s="47" t="s">
        <v>171</v>
      </c>
      <c r="J962" s="47"/>
      <c r="K962" s="47">
        <f>COUNTIF($I$2:I962,I962)</f>
        <v>14</v>
      </c>
      <c r="L962" s="47" t="str">
        <f>ControleProdução[[#This Row],[Recebido Por]]&amp;ControleProdução[[#This Row],[Qtd]]</f>
        <v>KEVIN14</v>
      </c>
    </row>
    <row r="963" spans="1:12" ht="20.100000000000001" customHeight="1" x14ac:dyDescent="0.25">
      <c r="A963" s="52">
        <v>45308</v>
      </c>
      <c r="B963" s="52" t="str">
        <f>UPPER(TEXT(ControleProdução[[#This Row],[Data]],"mmm"))</f>
        <v>JAN</v>
      </c>
      <c r="C963" s="47">
        <f>YEAR(ControleProdução[[#This Row],[Data]])</f>
        <v>2024</v>
      </c>
      <c r="D963" s="52" t="s">
        <v>21</v>
      </c>
      <c r="E963" s="47" t="s">
        <v>9</v>
      </c>
      <c r="F963" s="47">
        <v>1</v>
      </c>
      <c r="G963" s="47" t="str">
        <f>_xlfn.XLOOKUP(E963,TbdeEPI[EPI],TbdeEPI[TIPO],"Produção",0)</f>
        <v>EPI</v>
      </c>
      <c r="H963" s="47" t="s">
        <v>108</v>
      </c>
      <c r="I963" s="47" t="s">
        <v>336</v>
      </c>
      <c r="J963" s="47"/>
      <c r="K963" s="47">
        <f>COUNTIF($I$2:I963,I963)</f>
        <v>21</v>
      </c>
      <c r="L963" s="47" t="str">
        <f>ControleProdução[[#This Row],[Recebido Por]]&amp;ControleProdução[[#This Row],[Qtd]]</f>
        <v>YVENS21</v>
      </c>
    </row>
    <row r="964" spans="1:12" ht="20.100000000000001" customHeight="1" x14ac:dyDescent="0.25">
      <c r="A964" s="52">
        <v>45308</v>
      </c>
      <c r="B964" s="52" t="str">
        <f>UPPER(TEXT(ControleProdução[[#This Row],[Data]],"mmm"))</f>
        <v>JAN</v>
      </c>
      <c r="C964" s="47">
        <f>YEAR(ControleProdução[[#This Row],[Data]])</f>
        <v>2024</v>
      </c>
      <c r="D964" s="52" t="s">
        <v>21</v>
      </c>
      <c r="E964" s="47" t="s">
        <v>330</v>
      </c>
      <c r="F964" s="47">
        <v>1</v>
      </c>
      <c r="G964" s="47" t="str">
        <f>_xlfn.XLOOKUP(E964,TbdeEPI[EPI],TbdeEPI[TIPO],"Produção",0)</f>
        <v>EPI</v>
      </c>
      <c r="H964" s="47" t="s">
        <v>108</v>
      </c>
      <c r="I964" s="47" t="s">
        <v>336</v>
      </c>
      <c r="J964" s="47"/>
      <c r="K964" s="47">
        <f>COUNTIF($I$2:I964,I964)</f>
        <v>22</v>
      </c>
      <c r="L964" s="47" t="str">
        <f>ControleProdução[[#This Row],[Recebido Por]]&amp;ControleProdução[[#This Row],[Qtd]]</f>
        <v>YVENS22</v>
      </c>
    </row>
    <row r="965" spans="1:12" ht="20.100000000000001" customHeight="1" x14ac:dyDescent="0.25">
      <c r="A965" s="52">
        <v>45308</v>
      </c>
      <c r="B965" s="52" t="str">
        <f>UPPER(TEXT(ControleProdução[[#This Row],[Data]],"mmm"))</f>
        <v>JAN</v>
      </c>
      <c r="C965" s="47">
        <f>YEAR(ControleProdução[[#This Row],[Data]])</f>
        <v>2024</v>
      </c>
      <c r="D965" s="52" t="s">
        <v>21</v>
      </c>
      <c r="E965" s="47" t="s">
        <v>9</v>
      </c>
      <c r="F965" s="47">
        <v>1</v>
      </c>
      <c r="G965" s="47" t="str">
        <f>_xlfn.XLOOKUP(E965,TbdeEPI[EPI],TbdeEPI[TIPO],"Produção",0)</f>
        <v>EPI</v>
      </c>
      <c r="H965" s="47" t="s">
        <v>108</v>
      </c>
      <c r="I965" s="47" t="s">
        <v>157</v>
      </c>
      <c r="J965" s="47"/>
      <c r="K965" s="47">
        <f>COUNTIF($I$2:I965,I965)</f>
        <v>11</v>
      </c>
      <c r="L965" s="47" t="str">
        <f>ControleProdução[[#This Row],[Recebido Por]]&amp;ControleProdução[[#This Row],[Qtd]]</f>
        <v>MATHEUS LUCAS11</v>
      </c>
    </row>
    <row r="966" spans="1:12" ht="20.100000000000001" customHeight="1" x14ac:dyDescent="0.25">
      <c r="A966" s="52">
        <v>45309</v>
      </c>
      <c r="B966" s="52" t="str">
        <f>UPPER(TEXT(ControleProdução[[#This Row],[Data]],"mmm"))</f>
        <v>JAN</v>
      </c>
      <c r="C966" s="47">
        <f>YEAR(ControleProdução[[#This Row],[Data]])</f>
        <v>2024</v>
      </c>
      <c r="D966" s="52" t="s">
        <v>21</v>
      </c>
      <c r="E966" s="47" t="s">
        <v>74</v>
      </c>
      <c r="F966" s="47">
        <v>15</v>
      </c>
      <c r="G966" s="47" t="str">
        <f>_xlfn.XLOOKUP(E966,TbdeEPI[EPI],TbdeEPI[TIPO],"Produção",0)</f>
        <v>Produção</v>
      </c>
      <c r="H966" s="47" t="s">
        <v>108</v>
      </c>
      <c r="I966" s="47" t="s">
        <v>113</v>
      </c>
      <c r="J966" s="47"/>
      <c r="K966" s="47">
        <f>COUNTIF($I$2:I966,I966)</f>
        <v>35</v>
      </c>
      <c r="L966" s="47" t="str">
        <f>ControleProdução[[#This Row],[Recebido Por]]&amp;ControleProdução[[#This Row],[Qtd]]</f>
        <v>MOISES35</v>
      </c>
    </row>
    <row r="967" spans="1:12" ht="20.100000000000001" customHeight="1" x14ac:dyDescent="0.25">
      <c r="A967" s="52">
        <v>45309</v>
      </c>
      <c r="B967" s="52" t="str">
        <f>UPPER(TEXT(ControleProdução[[#This Row],[Data]],"mmm"))</f>
        <v>JAN</v>
      </c>
      <c r="C967" s="47">
        <f>YEAR(ControleProdução[[#This Row],[Data]])</f>
        <v>2024</v>
      </c>
      <c r="D967" s="52" t="s">
        <v>21</v>
      </c>
      <c r="E967" s="47" t="s">
        <v>78</v>
      </c>
      <c r="F967" s="47">
        <v>1</v>
      </c>
      <c r="G967" s="47" t="str">
        <f>_xlfn.XLOOKUP(E967,TbdeEPI[EPI],TbdeEPI[TIPO],"Produção",0)</f>
        <v>Produção</v>
      </c>
      <c r="H967" s="47" t="s">
        <v>108</v>
      </c>
      <c r="I967" s="47" t="s">
        <v>113</v>
      </c>
      <c r="J967" s="47"/>
      <c r="K967" s="47">
        <f>COUNTIF($I$2:I967,I967)</f>
        <v>36</v>
      </c>
      <c r="L967" s="47" t="str">
        <f>ControleProdução[[#This Row],[Recebido Por]]&amp;ControleProdução[[#This Row],[Qtd]]</f>
        <v>MOISES36</v>
      </c>
    </row>
    <row r="968" spans="1:12" ht="20.100000000000001" customHeight="1" x14ac:dyDescent="0.25">
      <c r="A968" s="52">
        <v>45309</v>
      </c>
      <c r="B968" s="52" t="str">
        <f>UPPER(TEXT(ControleProdução[[#This Row],[Data]],"mmm"))</f>
        <v>JAN</v>
      </c>
      <c r="C968" s="47">
        <f>YEAR(ControleProdução[[#This Row],[Data]])</f>
        <v>2024</v>
      </c>
      <c r="D968" s="52" t="s">
        <v>21</v>
      </c>
      <c r="E968" s="47" t="s">
        <v>93</v>
      </c>
      <c r="F968" s="47">
        <v>1</v>
      </c>
      <c r="G968" s="47" t="str">
        <f>_xlfn.XLOOKUP(E968,TbdeEPI[EPI],TbdeEPI[TIPO],"Produção",0)</f>
        <v>Produção</v>
      </c>
      <c r="H968" s="47" t="s">
        <v>108</v>
      </c>
      <c r="I968" s="47" t="s">
        <v>113</v>
      </c>
      <c r="J968" s="47"/>
      <c r="K968" s="47">
        <f>COUNTIF($I$2:I968,I968)</f>
        <v>37</v>
      </c>
      <c r="L968" s="47" t="str">
        <f>ControleProdução[[#This Row],[Recebido Por]]&amp;ControleProdução[[#This Row],[Qtd]]</f>
        <v>MOISES37</v>
      </c>
    </row>
    <row r="969" spans="1:12" ht="20.100000000000001" customHeight="1" x14ac:dyDescent="0.25">
      <c r="A969" s="52">
        <v>45309</v>
      </c>
      <c r="B969" s="52" t="str">
        <f>UPPER(TEXT(ControleProdução[[#This Row],[Data]],"mmm"))</f>
        <v>JAN</v>
      </c>
      <c r="C969" s="47">
        <f>YEAR(ControleProdução[[#This Row],[Data]])</f>
        <v>2024</v>
      </c>
      <c r="D969" s="52" t="s">
        <v>21</v>
      </c>
      <c r="E969" s="47" t="s">
        <v>2</v>
      </c>
      <c r="F969" s="47">
        <v>1</v>
      </c>
      <c r="G969" s="47" t="str">
        <f>_xlfn.XLOOKUP(E969,TbdeEPI[EPI],TbdeEPI[TIPO],"Produção",0)</f>
        <v>Produção</v>
      </c>
      <c r="H969" s="47" t="s">
        <v>108</v>
      </c>
      <c r="I969" s="47" t="s">
        <v>113</v>
      </c>
      <c r="J969" s="47"/>
      <c r="K969" s="47">
        <f>COUNTIF($I$2:I969,I969)</f>
        <v>38</v>
      </c>
      <c r="L969" s="47" t="str">
        <f>ControleProdução[[#This Row],[Recebido Por]]&amp;ControleProdução[[#This Row],[Qtd]]</f>
        <v>MOISES38</v>
      </c>
    </row>
    <row r="970" spans="1:12" ht="20.100000000000001" customHeight="1" x14ac:dyDescent="0.25">
      <c r="A970" s="52">
        <v>45309</v>
      </c>
      <c r="B970" s="52" t="str">
        <f>UPPER(TEXT(ControleProdução[[#This Row],[Data]],"mmm"))</f>
        <v>JAN</v>
      </c>
      <c r="C970" s="47">
        <f>YEAR(ControleProdução[[#This Row],[Data]])</f>
        <v>2024</v>
      </c>
      <c r="D970" s="52" t="s">
        <v>21</v>
      </c>
      <c r="E970" s="47" t="s">
        <v>75</v>
      </c>
      <c r="F970" s="47">
        <v>5</v>
      </c>
      <c r="G970" s="47" t="str">
        <f>_xlfn.XLOOKUP(E970,TbdeEPI[EPI],TbdeEPI[TIPO],"Produção",0)</f>
        <v>Produção</v>
      </c>
      <c r="H970" s="47" t="s">
        <v>108</v>
      </c>
      <c r="I970" s="47" t="s">
        <v>113</v>
      </c>
      <c r="J970" s="47"/>
      <c r="K970" s="47">
        <f>COUNTIF($I$2:I970,I970)</f>
        <v>39</v>
      </c>
      <c r="L970" s="47" t="str">
        <f>ControleProdução[[#This Row],[Recebido Por]]&amp;ControleProdução[[#This Row],[Qtd]]</f>
        <v>MOISES39</v>
      </c>
    </row>
    <row r="971" spans="1:12" ht="20.100000000000001" customHeight="1" x14ac:dyDescent="0.25">
      <c r="A971" s="52">
        <v>45309</v>
      </c>
      <c r="B971" s="52" t="str">
        <f>UPPER(TEXT(ControleProdução[[#This Row],[Data]],"mmm"))</f>
        <v>JAN</v>
      </c>
      <c r="C971" s="47">
        <f>YEAR(ControleProdução[[#This Row],[Data]])</f>
        <v>2024</v>
      </c>
      <c r="D971" s="52" t="s">
        <v>21</v>
      </c>
      <c r="E971" s="47" t="s">
        <v>85</v>
      </c>
      <c r="F971" s="47">
        <v>1</v>
      </c>
      <c r="G971" s="47" t="str">
        <f>_xlfn.XLOOKUP(E971,TbdeEPI[EPI],TbdeEPI[TIPO],"Produção",0)</f>
        <v>Produção</v>
      </c>
      <c r="H971" s="47" t="s">
        <v>108</v>
      </c>
      <c r="I971" s="47" t="s">
        <v>113</v>
      </c>
      <c r="J971" s="47"/>
      <c r="K971" s="47">
        <f>COUNTIF($I$2:I971,I971)</f>
        <v>40</v>
      </c>
      <c r="L971" s="47" t="str">
        <f>ControleProdução[[#This Row],[Recebido Por]]&amp;ControleProdução[[#This Row],[Qtd]]</f>
        <v>MOISES40</v>
      </c>
    </row>
    <row r="972" spans="1:12" ht="20.100000000000001" customHeight="1" x14ac:dyDescent="0.25">
      <c r="A972" s="52">
        <v>45309</v>
      </c>
      <c r="B972" s="52" t="str">
        <f>UPPER(TEXT(ControleProdução[[#This Row],[Data]],"mmm"))</f>
        <v>JAN</v>
      </c>
      <c r="C972" s="47">
        <f>YEAR(ControleProdução[[#This Row],[Data]])</f>
        <v>2024</v>
      </c>
      <c r="D972" s="52" t="s">
        <v>21</v>
      </c>
      <c r="E972" s="47" t="s">
        <v>1</v>
      </c>
      <c r="F972" s="47">
        <v>1</v>
      </c>
      <c r="G972" s="47" t="str">
        <f>_xlfn.XLOOKUP(E972,TbdeEPI[EPI],TbdeEPI[TIPO],"Produção",0)</f>
        <v>Produção</v>
      </c>
      <c r="H972" s="47" t="s">
        <v>108</v>
      </c>
      <c r="I972" s="47" t="s">
        <v>156</v>
      </c>
      <c r="J972" s="47"/>
      <c r="K972" s="47">
        <f>COUNTIF($I$2:I972,I972)</f>
        <v>52</v>
      </c>
      <c r="L972" s="47" t="str">
        <f>ControleProdução[[#This Row],[Recebido Por]]&amp;ControleProdução[[#This Row],[Qtd]]</f>
        <v>ALAIM52</v>
      </c>
    </row>
    <row r="973" spans="1:12" ht="20.100000000000001" customHeight="1" x14ac:dyDescent="0.25">
      <c r="A973" s="52">
        <v>45309</v>
      </c>
      <c r="B973" s="52" t="str">
        <f>UPPER(TEXT(ControleProdução[[#This Row],[Data]],"mmm"))</f>
        <v>JAN</v>
      </c>
      <c r="C973" s="47">
        <f>YEAR(ControleProdução[[#This Row],[Data]])</f>
        <v>2024</v>
      </c>
      <c r="D973" s="52" t="s">
        <v>21</v>
      </c>
      <c r="E973" s="47" t="s">
        <v>9</v>
      </c>
      <c r="F973" s="47">
        <v>1</v>
      </c>
      <c r="G973" s="47" t="str">
        <f>_xlfn.XLOOKUP(E973,TbdeEPI[EPI],TbdeEPI[TIPO],"Produção",0)</f>
        <v>EPI</v>
      </c>
      <c r="H973" s="47" t="s">
        <v>108</v>
      </c>
      <c r="I973" s="47" t="s">
        <v>113</v>
      </c>
      <c r="J973" s="47"/>
      <c r="K973" s="47">
        <f>COUNTIF($I$2:I973,I973)</f>
        <v>41</v>
      </c>
      <c r="L973" s="47" t="str">
        <f>ControleProdução[[#This Row],[Recebido Por]]&amp;ControleProdução[[#This Row],[Qtd]]</f>
        <v>MOISES41</v>
      </c>
    </row>
    <row r="974" spans="1:12" ht="20.100000000000001" customHeight="1" x14ac:dyDescent="0.25">
      <c r="A974" s="52">
        <v>45309</v>
      </c>
      <c r="B974" s="52" t="str">
        <f>UPPER(TEXT(ControleProdução[[#This Row],[Data]],"mmm"))</f>
        <v>JAN</v>
      </c>
      <c r="C974" s="47">
        <f>YEAR(ControleProdução[[#This Row],[Data]])</f>
        <v>2024</v>
      </c>
      <c r="D974" s="52" t="s">
        <v>21</v>
      </c>
      <c r="E974" s="47" t="s">
        <v>330</v>
      </c>
      <c r="F974" s="47">
        <v>1</v>
      </c>
      <c r="G974" s="47" t="str">
        <f>_xlfn.XLOOKUP(E974,TbdeEPI[EPI],TbdeEPI[TIPO],"Produção",0)</f>
        <v>EPI</v>
      </c>
      <c r="H974" s="47" t="s">
        <v>108</v>
      </c>
      <c r="I974" s="47" t="s">
        <v>113</v>
      </c>
      <c r="J974" s="47"/>
      <c r="K974" s="47">
        <f>COUNTIF($I$2:I974,I974)</f>
        <v>42</v>
      </c>
      <c r="L974" s="47" t="str">
        <f>ControleProdução[[#This Row],[Recebido Por]]&amp;ControleProdução[[#This Row],[Qtd]]</f>
        <v>MOISES42</v>
      </c>
    </row>
    <row r="975" spans="1:12" ht="20.100000000000001" customHeight="1" x14ac:dyDescent="0.25">
      <c r="A975" s="52">
        <v>45309</v>
      </c>
      <c r="B975" s="52" t="str">
        <f>UPPER(TEXT(ControleProdução[[#This Row],[Data]],"mmm"))</f>
        <v>JAN</v>
      </c>
      <c r="C975" s="47">
        <f>YEAR(ControleProdução[[#This Row],[Data]])</f>
        <v>2024</v>
      </c>
      <c r="D975" s="52" t="s">
        <v>21</v>
      </c>
      <c r="E975" s="47" t="s">
        <v>92</v>
      </c>
      <c r="F975" s="47">
        <v>1</v>
      </c>
      <c r="G975" s="47" t="str">
        <f>_xlfn.XLOOKUP(E975,TbdeEPI[EPI],TbdeEPI[TIPO],"Produção",0)</f>
        <v>Produção</v>
      </c>
      <c r="H975" s="47" t="s">
        <v>108</v>
      </c>
      <c r="I975" s="47" t="s">
        <v>157</v>
      </c>
      <c r="J975" s="47"/>
      <c r="K975" s="47">
        <f>COUNTIF($I$2:I975,I975)</f>
        <v>12</v>
      </c>
      <c r="L975" s="47" t="str">
        <f>ControleProdução[[#This Row],[Recebido Por]]&amp;ControleProdução[[#This Row],[Qtd]]</f>
        <v>MATHEUS LUCAS12</v>
      </c>
    </row>
    <row r="976" spans="1:12" ht="20.100000000000001" customHeight="1" x14ac:dyDescent="0.25">
      <c r="A976" s="52">
        <v>45309</v>
      </c>
      <c r="B976" s="52" t="str">
        <f>UPPER(TEXT(ControleProdução[[#This Row],[Data]],"mmm"))</f>
        <v>JAN</v>
      </c>
      <c r="C976" s="47">
        <f>YEAR(ControleProdução[[#This Row],[Data]])</f>
        <v>2024</v>
      </c>
      <c r="D976" s="52" t="s">
        <v>21</v>
      </c>
      <c r="E976" s="47" t="s">
        <v>95</v>
      </c>
      <c r="F976" s="47">
        <v>10</v>
      </c>
      <c r="G976" s="47" t="str">
        <f>_xlfn.XLOOKUP(E976,TbdeEPI[EPI],TbdeEPI[TIPO],"Produção",0)</f>
        <v>Produção</v>
      </c>
      <c r="H976" s="47" t="s">
        <v>108</v>
      </c>
      <c r="I976" s="47" t="s">
        <v>173</v>
      </c>
      <c r="J976" s="47"/>
      <c r="K976" s="47">
        <f>COUNTIF($I$2:I976,I976)</f>
        <v>27</v>
      </c>
      <c r="L976" s="47" t="str">
        <f>ControleProdução[[#This Row],[Recebido Por]]&amp;ControleProdução[[#This Row],[Qtd]]</f>
        <v>JACKSON27</v>
      </c>
    </row>
    <row r="977" spans="1:12" ht="20.100000000000001" customHeight="1" x14ac:dyDescent="0.25">
      <c r="A977" s="52">
        <v>45309</v>
      </c>
      <c r="B977" s="52" t="str">
        <f>UPPER(TEXT(ControleProdução[[#This Row],[Data]],"mmm"))</f>
        <v>JAN</v>
      </c>
      <c r="C977" s="47">
        <f>YEAR(ControleProdução[[#This Row],[Data]])</f>
        <v>2024</v>
      </c>
      <c r="D977" s="52" t="s">
        <v>21</v>
      </c>
      <c r="E977" s="47" t="s">
        <v>27</v>
      </c>
      <c r="F977" s="47">
        <v>1</v>
      </c>
      <c r="G977" s="47" t="str">
        <f>_xlfn.XLOOKUP(E977,TbdeEPI[EPI],TbdeEPI[TIPO],"Produção",0)</f>
        <v>Produção</v>
      </c>
      <c r="H977" s="47" t="s">
        <v>108</v>
      </c>
      <c r="I977" s="47" t="s">
        <v>156</v>
      </c>
      <c r="J977" s="47"/>
      <c r="K977" s="47">
        <f>COUNTIF($I$2:I977,I977)</f>
        <v>53</v>
      </c>
      <c r="L977" s="47" t="str">
        <f>ControleProdução[[#This Row],[Recebido Por]]&amp;ControleProdução[[#This Row],[Qtd]]</f>
        <v>ALAIM53</v>
      </c>
    </row>
    <row r="978" spans="1:12" ht="20.100000000000001" customHeight="1" x14ac:dyDescent="0.25">
      <c r="A978" s="52">
        <v>45309</v>
      </c>
      <c r="B978" s="52" t="str">
        <f>UPPER(TEXT(ControleProdução[[#This Row],[Data]],"mmm"))</f>
        <v>JAN</v>
      </c>
      <c r="C978" s="47">
        <f>YEAR(ControleProdução[[#This Row],[Data]])</f>
        <v>2024</v>
      </c>
      <c r="D978" s="52" t="s">
        <v>20</v>
      </c>
      <c r="E978" s="47" t="s">
        <v>105</v>
      </c>
      <c r="F978" s="47">
        <v>7</v>
      </c>
      <c r="G978" s="47" t="str">
        <f>_xlfn.XLOOKUP(E978,TbdeEPI[EPI],TbdeEPI[TIPO],"Produção",0)</f>
        <v>Produção</v>
      </c>
      <c r="H978" s="47" t="s">
        <v>108</v>
      </c>
      <c r="I978" s="47" t="s">
        <v>108</v>
      </c>
      <c r="J978" s="47"/>
      <c r="K978" s="47">
        <f>COUNTIF($I$2:I978,I978)</f>
        <v>74</v>
      </c>
      <c r="L978" s="47" t="str">
        <f>ControleProdução[[#This Row],[Recebido Por]]&amp;ControleProdução[[#This Row],[Qtd]]</f>
        <v>RHUAN74</v>
      </c>
    </row>
    <row r="979" spans="1:12" ht="20.100000000000001" customHeight="1" x14ac:dyDescent="0.25">
      <c r="A979" s="52">
        <v>45309</v>
      </c>
      <c r="B979" s="52" t="str">
        <f>UPPER(TEXT(ControleProdução[[#This Row],[Data]],"mmm"))</f>
        <v>JAN</v>
      </c>
      <c r="C979" s="47">
        <f>YEAR(ControleProdução[[#This Row],[Data]])</f>
        <v>2024</v>
      </c>
      <c r="D979" s="52" t="s">
        <v>21</v>
      </c>
      <c r="E979" s="47" t="s">
        <v>1</v>
      </c>
      <c r="F979" s="47">
        <v>2</v>
      </c>
      <c r="G979" s="47" t="str">
        <f>_xlfn.XLOOKUP(E979,TbdeEPI[EPI],TbdeEPI[TIPO],"Produção",0)</f>
        <v>Produção</v>
      </c>
      <c r="H979" s="47" t="s">
        <v>108</v>
      </c>
      <c r="I979" s="47" t="s">
        <v>336</v>
      </c>
      <c r="J979" s="47"/>
      <c r="K979" s="47">
        <f>COUNTIF($I$2:I979,I979)</f>
        <v>23</v>
      </c>
      <c r="L979" s="47" t="str">
        <f>ControleProdução[[#This Row],[Recebido Por]]&amp;ControleProdução[[#This Row],[Qtd]]</f>
        <v>YVENS23</v>
      </c>
    </row>
    <row r="980" spans="1:12" ht="20.100000000000001" customHeight="1" x14ac:dyDescent="0.25">
      <c r="A980" s="52">
        <v>45310</v>
      </c>
      <c r="B980" s="52" t="str">
        <f>UPPER(TEXT(ControleProdução[[#This Row],[Data]],"mmm"))</f>
        <v>JAN</v>
      </c>
      <c r="C980" s="47">
        <f>YEAR(ControleProdução[[#This Row],[Data]])</f>
        <v>2024</v>
      </c>
      <c r="D980" s="52" t="s">
        <v>21</v>
      </c>
      <c r="E980" s="47" t="s">
        <v>9</v>
      </c>
      <c r="F980" s="47">
        <v>1</v>
      </c>
      <c r="G980" s="47" t="str">
        <f>_xlfn.XLOOKUP(E980,TbdeEPI[EPI],TbdeEPI[TIPO],"Produção",0)</f>
        <v>EPI</v>
      </c>
      <c r="H980" s="47" t="s">
        <v>108</v>
      </c>
      <c r="I980" s="47" t="s">
        <v>113</v>
      </c>
      <c r="J980" s="47"/>
      <c r="K980" s="47">
        <f>COUNTIF($I$2:I980,I980)</f>
        <v>43</v>
      </c>
      <c r="L980" s="47" t="str">
        <f>ControleProdução[[#This Row],[Recebido Por]]&amp;ControleProdução[[#This Row],[Qtd]]</f>
        <v>MOISES43</v>
      </c>
    </row>
    <row r="981" spans="1:12" ht="20.100000000000001" customHeight="1" x14ac:dyDescent="0.25">
      <c r="A981" s="52">
        <v>45310</v>
      </c>
      <c r="B981" s="52" t="str">
        <f>UPPER(TEXT(ControleProdução[[#This Row],[Data]],"mmm"))</f>
        <v>JAN</v>
      </c>
      <c r="C981" s="47">
        <f>YEAR(ControleProdução[[#This Row],[Data]])</f>
        <v>2024</v>
      </c>
      <c r="D981" s="52" t="s">
        <v>21</v>
      </c>
      <c r="E981" s="47" t="s">
        <v>9</v>
      </c>
      <c r="F981" s="47">
        <v>1</v>
      </c>
      <c r="G981" s="47" t="str">
        <f>_xlfn.XLOOKUP(E981,TbdeEPI[EPI],TbdeEPI[TIPO],"Produção",0)</f>
        <v>EPI</v>
      </c>
      <c r="H981" s="47" t="s">
        <v>108</v>
      </c>
      <c r="I981" s="47" t="s">
        <v>112</v>
      </c>
      <c r="J981" s="47"/>
      <c r="K981" s="47">
        <f>COUNTIF($I$2:I981,I981)</f>
        <v>18</v>
      </c>
      <c r="L981" s="47" t="str">
        <f>ControleProdução[[#This Row],[Recebido Por]]&amp;ControleProdução[[#This Row],[Qtd]]</f>
        <v>JEFERSON18</v>
      </c>
    </row>
    <row r="982" spans="1:12" ht="20.100000000000001" customHeight="1" x14ac:dyDescent="0.25">
      <c r="A982" s="52">
        <v>45310</v>
      </c>
      <c r="B982" s="52" t="str">
        <f>UPPER(TEXT(ControleProdução[[#This Row],[Data]],"mmm"))</f>
        <v>JAN</v>
      </c>
      <c r="C982" s="47">
        <f>YEAR(ControleProdução[[#This Row],[Data]])</f>
        <v>2024</v>
      </c>
      <c r="D982" s="52" t="s">
        <v>21</v>
      </c>
      <c r="E982" s="47" t="s">
        <v>9</v>
      </c>
      <c r="F982" s="47">
        <v>1</v>
      </c>
      <c r="G982" s="47" t="str">
        <f>_xlfn.XLOOKUP(E982,TbdeEPI[EPI],TbdeEPI[TIPO],"Produção",0)</f>
        <v>EPI</v>
      </c>
      <c r="H982" s="47" t="s">
        <v>108</v>
      </c>
      <c r="I982" s="47" t="s">
        <v>155</v>
      </c>
      <c r="J982" s="47"/>
      <c r="K982" s="47">
        <f>COUNTIF($I$2:I982,I982)</f>
        <v>37</v>
      </c>
      <c r="L982" s="47" t="str">
        <f>ControleProdução[[#This Row],[Recebido Por]]&amp;ControleProdução[[#This Row],[Qtd]]</f>
        <v>ASNAN37</v>
      </c>
    </row>
    <row r="983" spans="1:12" ht="20.100000000000001" customHeight="1" x14ac:dyDescent="0.25">
      <c r="A983" s="52">
        <v>45311</v>
      </c>
      <c r="B983" s="52" t="str">
        <f>UPPER(TEXT(ControleProdução[[#This Row],[Data]],"mmm"))</f>
        <v>JAN</v>
      </c>
      <c r="C983" s="47">
        <f>YEAR(ControleProdução[[#This Row],[Data]])</f>
        <v>2024</v>
      </c>
      <c r="D983" s="52" t="s">
        <v>21</v>
      </c>
      <c r="E983" s="47" t="s">
        <v>9</v>
      </c>
      <c r="F983" s="47">
        <v>1</v>
      </c>
      <c r="G983" s="47" t="str">
        <f>_xlfn.XLOOKUP(E983,TbdeEPI[EPI],TbdeEPI[TIPO],"Produção",0)</f>
        <v>EPI</v>
      </c>
      <c r="H983" s="47" t="s">
        <v>108</v>
      </c>
      <c r="I983" s="47" t="s">
        <v>116</v>
      </c>
      <c r="J983" s="47"/>
      <c r="K983" s="47">
        <f>COUNTIF($I$2:I983,I983)</f>
        <v>9</v>
      </c>
      <c r="L983" s="47" t="str">
        <f>ControleProdução[[#This Row],[Recebido Por]]&amp;ControleProdução[[#This Row],[Qtd]]</f>
        <v>ALDENOR9</v>
      </c>
    </row>
    <row r="984" spans="1:12" ht="20.100000000000001" customHeight="1" x14ac:dyDescent="0.25">
      <c r="A984" s="52">
        <v>45311</v>
      </c>
      <c r="B984" s="52" t="str">
        <f>UPPER(TEXT(ControleProdução[[#This Row],[Data]],"mmm"))</f>
        <v>JAN</v>
      </c>
      <c r="C984" s="47">
        <f>YEAR(ControleProdução[[#This Row],[Data]])</f>
        <v>2024</v>
      </c>
      <c r="D984" s="52" t="s">
        <v>21</v>
      </c>
      <c r="E984" s="47" t="s">
        <v>9</v>
      </c>
      <c r="F984" s="47">
        <v>1</v>
      </c>
      <c r="G984" s="47" t="str">
        <f>_xlfn.XLOOKUP(E984,TbdeEPI[EPI],TbdeEPI[TIPO],"Produção",0)</f>
        <v>EPI</v>
      </c>
      <c r="H984" s="47" t="s">
        <v>108</v>
      </c>
      <c r="I984" s="47" t="s">
        <v>156</v>
      </c>
      <c r="J984" s="47"/>
      <c r="K984" s="47">
        <f>COUNTIF($I$2:I984,I984)</f>
        <v>54</v>
      </c>
      <c r="L984" s="47" t="str">
        <f>ControleProdução[[#This Row],[Recebido Por]]&amp;ControleProdução[[#This Row],[Qtd]]</f>
        <v>ALAIM54</v>
      </c>
    </row>
    <row r="985" spans="1:12" ht="20.100000000000001" customHeight="1" x14ac:dyDescent="0.25">
      <c r="A985" s="52">
        <v>45313</v>
      </c>
      <c r="B985" s="52" t="str">
        <f>UPPER(TEXT(ControleProdução[[#This Row],[Data]],"mmm"))</f>
        <v>JAN</v>
      </c>
      <c r="C985" s="47">
        <f>YEAR(ControleProdução[[#This Row],[Data]])</f>
        <v>2024</v>
      </c>
      <c r="D985" s="52" t="s">
        <v>21</v>
      </c>
      <c r="E985" s="47" t="s">
        <v>95</v>
      </c>
      <c r="F985" s="47">
        <v>5</v>
      </c>
      <c r="G985" s="47" t="str">
        <f>_xlfn.XLOOKUP(E985,TbdeEPI[EPI],TbdeEPI[TIPO],"Produção",0)</f>
        <v>Produção</v>
      </c>
      <c r="H985" s="47" t="s">
        <v>108</v>
      </c>
      <c r="I985" s="47" t="s">
        <v>107</v>
      </c>
      <c r="J985" s="47"/>
      <c r="K985" s="47">
        <f>COUNTIF($I$2:I985,I985)</f>
        <v>48</v>
      </c>
      <c r="L985" s="47" t="str">
        <f>ControleProdução[[#This Row],[Recebido Por]]&amp;ControleProdução[[#This Row],[Qtd]]</f>
        <v>ALAN48</v>
      </c>
    </row>
    <row r="986" spans="1:12" ht="20.100000000000001" customHeight="1" x14ac:dyDescent="0.25">
      <c r="A986" s="52">
        <v>45313</v>
      </c>
      <c r="B986" s="52" t="str">
        <f>UPPER(TEXT(ControleProdução[[#This Row],[Data]],"mmm"))</f>
        <v>JAN</v>
      </c>
      <c r="C986" s="47">
        <f>YEAR(ControleProdução[[#This Row],[Data]])</f>
        <v>2024</v>
      </c>
      <c r="D986" s="52" t="s">
        <v>21</v>
      </c>
      <c r="E986" s="47" t="s">
        <v>93</v>
      </c>
      <c r="F986" s="47">
        <v>1</v>
      </c>
      <c r="G986" s="47" t="str">
        <f>_xlfn.XLOOKUP(E986,TbdeEPI[EPI],TbdeEPI[TIPO],"Produção",0)</f>
        <v>Produção</v>
      </c>
      <c r="H986" s="47" t="s">
        <v>108</v>
      </c>
      <c r="I986" s="47" t="s">
        <v>336</v>
      </c>
      <c r="J986" s="47"/>
      <c r="K986" s="47">
        <f>COUNTIF($I$2:I986,I986)</f>
        <v>24</v>
      </c>
      <c r="L986" s="47" t="str">
        <f>ControleProdução[[#This Row],[Recebido Por]]&amp;ControleProdução[[#This Row],[Qtd]]</f>
        <v>YVENS24</v>
      </c>
    </row>
    <row r="987" spans="1:12" ht="20.100000000000001" customHeight="1" x14ac:dyDescent="0.25">
      <c r="A987" s="52">
        <v>45313</v>
      </c>
      <c r="B987" s="52" t="str">
        <f>UPPER(TEXT(ControleProdução[[#This Row],[Data]],"mmm"))</f>
        <v>JAN</v>
      </c>
      <c r="C987" s="47">
        <f>YEAR(ControleProdução[[#This Row],[Data]])</f>
        <v>2024</v>
      </c>
      <c r="D987" s="52" t="s">
        <v>21</v>
      </c>
      <c r="E987" s="47" t="s">
        <v>1</v>
      </c>
      <c r="F987" s="47">
        <v>1</v>
      </c>
      <c r="G987" s="47" t="str">
        <f>_xlfn.XLOOKUP(E987,TbdeEPI[EPI],TbdeEPI[TIPO],"Produção",0)</f>
        <v>Produção</v>
      </c>
      <c r="H987" s="47" t="s">
        <v>108</v>
      </c>
      <c r="I987" s="47" t="s">
        <v>336</v>
      </c>
      <c r="J987" s="47"/>
      <c r="K987" s="47">
        <f>COUNTIF($I$2:I987,I987)</f>
        <v>25</v>
      </c>
      <c r="L987" s="47" t="str">
        <f>ControleProdução[[#This Row],[Recebido Por]]&amp;ControleProdução[[#This Row],[Qtd]]</f>
        <v>YVENS25</v>
      </c>
    </row>
    <row r="988" spans="1:12" ht="20.100000000000001" customHeight="1" x14ac:dyDescent="0.25">
      <c r="A988" s="52">
        <v>45313</v>
      </c>
      <c r="B988" s="52" t="str">
        <f>UPPER(TEXT(ControleProdução[[#This Row],[Data]],"mmm"))</f>
        <v>JAN</v>
      </c>
      <c r="C988" s="47">
        <f>YEAR(ControleProdução[[#This Row],[Data]])</f>
        <v>2024</v>
      </c>
      <c r="D988" s="52" t="s">
        <v>21</v>
      </c>
      <c r="E988" s="47" t="s">
        <v>169</v>
      </c>
      <c r="F988" s="47">
        <v>4</v>
      </c>
      <c r="G988" s="47" t="str">
        <f>_xlfn.XLOOKUP(E988,TbdeEPI[EPI],TbdeEPI[TIPO],"Produção",0)</f>
        <v>Produção</v>
      </c>
      <c r="H988" s="47" t="s">
        <v>108</v>
      </c>
      <c r="I988" s="47" t="s">
        <v>336</v>
      </c>
      <c r="J988" s="47"/>
      <c r="K988" s="47">
        <f>COUNTIF($I$2:I988,I988)</f>
        <v>26</v>
      </c>
      <c r="L988" s="47" t="str">
        <f>ControleProdução[[#This Row],[Recebido Por]]&amp;ControleProdução[[#This Row],[Qtd]]</f>
        <v>YVENS26</v>
      </c>
    </row>
    <row r="989" spans="1:12" ht="20.100000000000001" customHeight="1" x14ac:dyDescent="0.25">
      <c r="A989" s="52">
        <v>45313</v>
      </c>
      <c r="B989" s="52" t="str">
        <f>UPPER(TEXT(ControleProdução[[#This Row],[Data]],"mmm"))</f>
        <v>JAN</v>
      </c>
      <c r="C989" s="47">
        <f>YEAR(ControleProdução[[#This Row],[Data]])</f>
        <v>2024</v>
      </c>
      <c r="D989" s="52" t="s">
        <v>21</v>
      </c>
      <c r="E989" s="47" t="s">
        <v>330</v>
      </c>
      <c r="F989" s="47">
        <v>1</v>
      </c>
      <c r="G989" s="47" t="str">
        <f>_xlfn.XLOOKUP(E989,TbdeEPI[EPI],TbdeEPI[TIPO],"Produção",0)</f>
        <v>EPI</v>
      </c>
      <c r="H989" s="47" t="s">
        <v>108</v>
      </c>
      <c r="I989" s="47" t="s">
        <v>155</v>
      </c>
      <c r="J989" s="47"/>
      <c r="K989" s="47">
        <f>COUNTIF($I$2:I989,I989)</f>
        <v>38</v>
      </c>
      <c r="L989" s="47" t="str">
        <f>ControleProdução[[#This Row],[Recebido Por]]&amp;ControleProdução[[#This Row],[Qtd]]</f>
        <v>ASNAN38</v>
      </c>
    </row>
    <row r="990" spans="1:12" ht="20.100000000000001" customHeight="1" x14ac:dyDescent="0.25">
      <c r="A990" s="52">
        <v>45313</v>
      </c>
      <c r="B990" s="52" t="str">
        <f>UPPER(TEXT(ControleProdução[[#This Row],[Data]],"mmm"))</f>
        <v>JAN</v>
      </c>
      <c r="C990" s="47">
        <f>YEAR(ControleProdução[[#This Row],[Data]])</f>
        <v>2024</v>
      </c>
      <c r="D990" s="52" t="s">
        <v>21</v>
      </c>
      <c r="E990" s="47" t="s">
        <v>79</v>
      </c>
      <c r="F990" s="47">
        <v>1</v>
      </c>
      <c r="G990" s="47" t="str">
        <f>_xlfn.XLOOKUP(E990,TbdeEPI[EPI],TbdeEPI[TIPO],"Produção",0)</f>
        <v>Produção</v>
      </c>
      <c r="H990" s="47" t="s">
        <v>108</v>
      </c>
      <c r="I990" s="47" t="s">
        <v>155</v>
      </c>
      <c r="J990" s="47"/>
      <c r="K990" s="47">
        <f>COUNTIF($I$2:I990,I990)</f>
        <v>39</v>
      </c>
      <c r="L990" s="47" t="str">
        <f>ControleProdução[[#This Row],[Recebido Por]]&amp;ControleProdução[[#This Row],[Qtd]]</f>
        <v>ASNAN39</v>
      </c>
    </row>
    <row r="991" spans="1:12" ht="20.100000000000001" customHeight="1" x14ac:dyDescent="0.25">
      <c r="A991" s="52">
        <v>45313</v>
      </c>
      <c r="B991" s="52" t="str">
        <f>UPPER(TEXT(ControleProdução[[#This Row],[Data]],"mmm"))</f>
        <v>JAN</v>
      </c>
      <c r="C991" s="47">
        <f>YEAR(ControleProdução[[#This Row],[Data]])</f>
        <v>2024</v>
      </c>
      <c r="D991" s="52" t="s">
        <v>21</v>
      </c>
      <c r="E991" s="47" t="s">
        <v>2</v>
      </c>
      <c r="F991" s="47">
        <v>1</v>
      </c>
      <c r="G991" s="47" t="str">
        <f>_xlfn.XLOOKUP(E991,TbdeEPI[EPI],TbdeEPI[TIPO],"Produção",0)</f>
        <v>Produção</v>
      </c>
      <c r="H991" s="47" t="s">
        <v>108</v>
      </c>
      <c r="I991" s="47" t="s">
        <v>155</v>
      </c>
      <c r="J991" s="47"/>
      <c r="K991" s="47">
        <f>COUNTIF($I$2:I991,I991)</f>
        <v>40</v>
      </c>
      <c r="L991" s="47" t="str">
        <f>ControleProdução[[#This Row],[Recebido Por]]&amp;ControleProdução[[#This Row],[Qtd]]</f>
        <v>ASNAN40</v>
      </c>
    </row>
    <row r="992" spans="1:12" ht="20.100000000000001" customHeight="1" x14ac:dyDescent="0.25">
      <c r="A992" s="52">
        <v>45313</v>
      </c>
      <c r="B992" s="52" t="str">
        <f>UPPER(TEXT(ControleProdução[[#This Row],[Data]],"mmm"))</f>
        <v>JAN</v>
      </c>
      <c r="C992" s="47">
        <f>YEAR(ControleProdução[[#This Row],[Data]])</f>
        <v>2024</v>
      </c>
      <c r="D992" s="52" t="s">
        <v>21</v>
      </c>
      <c r="E992" s="47" t="s">
        <v>1</v>
      </c>
      <c r="F992" s="47">
        <v>1</v>
      </c>
      <c r="G992" s="47" t="str">
        <f>_xlfn.XLOOKUP(E992,TbdeEPI[EPI],TbdeEPI[TIPO],"Produção",0)</f>
        <v>Produção</v>
      </c>
      <c r="H992" s="47" t="s">
        <v>108</v>
      </c>
      <c r="I992" s="47" t="s">
        <v>155</v>
      </c>
      <c r="J992" s="47"/>
      <c r="K992" s="47">
        <f>COUNTIF($I$2:I992,I992)</f>
        <v>41</v>
      </c>
      <c r="L992" s="47" t="str">
        <f>ControleProdução[[#This Row],[Recebido Por]]&amp;ControleProdução[[#This Row],[Qtd]]</f>
        <v>ASNAN41</v>
      </c>
    </row>
    <row r="993" spans="1:12" ht="20.100000000000001" customHeight="1" x14ac:dyDescent="0.25">
      <c r="A993" s="52">
        <v>45313</v>
      </c>
      <c r="B993" s="52" t="str">
        <f>UPPER(TEXT(ControleProdução[[#This Row],[Data]],"mmm"))</f>
        <v>JAN</v>
      </c>
      <c r="C993" s="47">
        <f>YEAR(ControleProdução[[#This Row],[Data]])</f>
        <v>2024</v>
      </c>
      <c r="D993" s="52" t="s">
        <v>21</v>
      </c>
      <c r="E993" s="47" t="s">
        <v>93</v>
      </c>
      <c r="F993" s="47">
        <v>1</v>
      </c>
      <c r="G993" s="47" t="str">
        <f>_xlfn.XLOOKUP(E993,TbdeEPI[EPI],TbdeEPI[TIPO],"Produção",0)</f>
        <v>Produção</v>
      </c>
      <c r="H993" s="47" t="s">
        <v>108</v>
      </c>
      <c r="I993" s="47" t="s">
        <v>155</v>
      </c>
      <c r="J993" s="47"/>
      <c r="K993" s="47">
        <f>COUNTIF($I$2:I993,I993)</f>
        <v>42</v>
      </c>
      <c r="L993" s="47" t="str">
        <f>ControleProdução[[#This Row],[Recebido Por]]&amp;ControleProdução[[#This Row],[Qtd]]</f>
        <v>ASNAN42</v>
      </c>
    </row>
    <row r="994" spans="1:12" ht="20.100000000000001" customHeight="1" x14ac:dyDescent="0.25">
      <c r="A994" s="52">
        <v>45313</v>
      </c>
      <c r="B994" s="52" t="str">
        <f>UPPER(TEXT(ControleProdução[[#This Row],[Data]],"mmm"))</f>
        <v>JAN</v>
      </c>
      <c r="C994" s="47">
        <f>YEAR(ControleProdução[[#This Row],[Data]])</f>
        <v>2024</v>
      </c>
      <c r="D994" s="52" t="s">
        <v>20</v>
      </c>
      <c r="E994" s="47" t="s">
        <v>304</v>
      </c>
      <c r="F994" s="47">
        <v>100</v>
      </c>
      <c r="G994" s="47" t="str">
        <f>_xlfn.XLOOKUP(E994,TbdeEPI[EPI],TbdeEPI[TIPO],"Produção",0)</f>
        <v>Produção</v>
      </c>
      <c r="H994" s="47" t="s">
        <v>150</v>
      </c>
      <c r="I994" s="47" t="s">
        <v>108</v>
      </c>
      <c r="J994" s="47"/>
      <c r="K994" s="47">
        <f>COUNTIF($I$2:I994,I994)</f>
        <v>75</v>
      </c>
      <c r="L994" s="47" t="str">
        <f>ControleProdução[[#This Row],[Recebido Por]]&amp;ControleProdução[[#This Row],[Qtd]]</f>
        <v>RHUAN75</v>
      </c>
    </row>
    <row r="995" spans="1:12" ht="20.100000000000001" customHeight="1" x14ac:dyDescent="0.25">
      <c r="A995" s="52">
        <v>45313</v>
      </c>
      <c r="B995" s="52" t="str">
        <f>UPPER(TEXT(ControleProdução[[#This Row],[Data]],"mmm"))</f>
        <v>JAN</v>
      </c>
      <c r="C995" s="47">
        <f>YEAR(ControleProdução[[#This Row],[Data]])</f>
        <v>2024</v>
      </c>
      <c r="D995" s="52" t="s">
        <v>21</v>
      </c>
      <c r="E995" s="47" t="s">
        <v>9</v>
      </c>
      <c r="F995" s="47">
        <v>1</v>
      </c>
      <c r="G995" s="47" t="str">
        <f>_xlfn.XLOOKUP(E995,TbdeEPI[EPI],TbdeEPI[TIPO],"Produção",0)</f>
        <v>EPI</v>
      </c>
      <c r="H995" s="47" t="s">
        <v>108</v>
      </c>
      <c r="I995" s="47" t="s">
        <v>113</v>
      </c>
      <c r="J995" s="47"/>
      <c r="K995" s="47">
        <f>COUNTIF($I$2:I995,I995)</f>
        <v>44</v>
      </c>
      <c r="L995" s="47" t="str">
        <f>ControleProdução[[#This Row],[Recebido Por]]&amp;ControleProdução[[#This Row],[Qtd]]</f>
        <v>MOISES44</v>
      </c>
    </row>
    <row r="996" spans="1:12" ht="20.100000000000001" customHeight="1" x14ac:dyDescent="0.25">
      <c r="A996" s="52">
        <v>45313</v>
      </c>
      <c r="B996" s="52" t="str">
        <f>UPPER(TEXT(ControleProdução[[#This Row],[Data]],"mmm"))</f>
        <v>JAN</v>
      </c>
      <c r="C996" s="47">
        <f>YEAR(ControleProdução[[#This Row],[Data]])</f>
        <v>2024</v>
      </c>
      <c r="D996" s="52" t="s">
        <v>21</v>
      </c>
      <c r="E996" s="47" t="s">
        <v>27</v>
      </c>
      <c r="F996" s="47">
        <v>5</v>
      </c>
      <c r="G996" s="47" t="str">
        <f>_xlfn.XLOOKUP(E996,TbdeEPI[EPI],TbdeEPI[TIPO],"Produção",0)</f>
        <v>Produção</v>
      </c>
      <c r="H996" s="47" t="s">
        <v>108</v>
      </c>
      <c r="I996" s="47" t="s">
        <v>282</v>
      </c>
      <c r="J996" s="47"/>
      <c r="K996" s="47">
        <f>COUNTIF($I$2:I996,I996)</f>
        <v>10</v>
      </c>
      <c r="L996" s="47" t="str">
        <f>ControleProdução[[#This Row],[Recebido Por]]&amp;ControleProdução[[#This Row],[Qtd]]</f>
        <v>KAYLA10</v>
      </c>
    </row>
    <row r="997" spans="1:12" ht="20.100000000000001" customHeight="1" x14ac:dyDescent="0.25">
      <c r="A997" s="52">
        <v>45313</v>
      </c>
      <c r="B997" s="52" t="str">
        <f>UPPER(TEXT(ControleProdução[[#This Row],[Data]],"mmm"))</f>
        <v>JAN</v>
      </c>
      <c r="C997" s="47">
        <f>YEAR(ControleProdução[[#This Row],[Data]])</f>
        <v>2024</v>
      </c>
      <c r="D997" s="52" t="s">
        <v>21</v>
      </c>
      <c r="E997" s="47" t="s">
        <v>93</v>
      </c>
      <c r="F997" s="47">
        <v>1</v>
      </c>
      <c r="G997" s="47" t="str">
        <f>_xlfn.XLOOKUP(E997,TbdeEPI[EPI],TbdeEPI[TIPO],"Produção",0)</f>
        <v>Produção</v>
      </c>
      <c r="H997" s="47" t="s">
        <v>108</v>
      </c>
      <c r="I997" s="47" t="s">
        <v>112</v>
      </c>
      <c r="J997" s="47"/>
      <c r="K997" s="47">
        <f>COUNTIF($I$2:I997,I997)</f>
        <v>19</v>
      </c>
      <c r="L997" s="47" t="str">
        <f>ControleProdução[[#This Row],[Recebido Por]]&amp;ControleProdução[[#This Row],[Qtd]]</f>
        <v>JEFERSON19</v>
      </c>
    </row>
    <row r="998" spans="1:12" ht="20.100000000000001" customHeight="1" x14ac:dyDescent="0.25">
      <c r="A998" s="52">
        <v>45313</v>
      </c>
      <c r="B998" s="52" t="str">
        <f>UPPER(TEXT(ControleProdução[[#This Row],[Data]],"mmm"))</f>
        <v>JAN</v>
      </c>
      <c r="C998" s="47">
        <f>YEAR(ControleProdução[[#This Row],[Data]])</f>
        <v>2024</v>
      </c>
      <c r="D998" s="52" t="s">
        <v>21</v>
      </c>
      <c r="E998" s="47" t="s">
        <v>0</v>
      </c>
      <c r="F998" s="47">
        <v>1</v>
      </c>
      <c r="G998" s="47" t="str">
        <f>_xlfn.XLOOKUP(E998,TbdeEPI[EPI],TbdeEPI[TIPO],"Produção",0)</f>
        <v>Produção</v>
      </c>
      <c r="H998" s="47" t="s">
        <v>108</v>
      </c>
      <c r="I998" s="47" t="s">
        <v>112</v>
      </c>
      <c r="J998" s="47"/>
      <c r="K998" s="47">
        <f>COUNTIF($I$2:I998,I998)</f>
        <v>20</v>
      </c>
      <c r="L998" s="47" t="str">
        <f>ControleProdução[[#This Row],[Recebido Por]]&amp;ControleProdução[[#This Row],[Qtd]]</f>
        <v>JEFERSON20</v>
      </c>
    </row>
    <row r="999" spans="1:12" ht="20.100000000000001" customHeight="1" x14ac:dyDescent="0.25">
      <c r="A999" s="52">
        <v>45313</v>
      </c>
      <c r="B999" s="52" t="str">
        <f>UPPER(TEXT(ControleProdução[[#This Row],[Data]],"mmm"))</f>
        <v>JAN</v>
      </c>
      <c r="C999" s="47">
        <f>YEAR(ControleProdução[[#This Row],[Data]])</f>
        <v>2024</v>
      </c>
      <c r="D999" s="52" t="s">
        <v>21</v>
      </c>
      <c r="E999" s="47" t="s">
        <v>95</v>
      </c>
      <c r="F999" s="47">
        <v>5</v>
      </c>
      <c r="G999" s="47" t="str">
        <f>_xlfn.XLOOKUP(E999,TbdeEPI[EPI],TbdeEPI[TIPO],"Produção",0)</f>
        <v>Produção</v>
      </c>
      <c r="H999" s="47" t="s">
        <v>108</v>
      </c>
      <c r="I999" s="47" t="s">
        <v>157</v>
      </c>
      <c r="J999" s="47"/>
      <c r="K999" s="47">
        <f>COUNTIF($I$2:I999,I999)</f>
        <v>13</v>
      </c>
      <c r="L999" s="47" t="str">
        <f>ControleProdução[[#This Row],[Recebido Por]]&amp;ControleProdução[[#This Row],[Qtd]]</f>
        <v>MATHEUS LUCAS13</v>
      </c>
    </row>
    <row r="1000" spans="1:12" ht="20.100000000000001" customHeight="1" x14ac:dyDescent="0.25">
      <c r="A1000" s="52">
        <v>45313</v>
      </c>
      <c r="B1000" s="52" t="str">
        <f>UPPER(TEXT(ControleProdução[[#This Row],[Data]],"mmm"))</f>
        <v>JAN</v>
      </c>
      <c r="C1000" s="47">
        <f>YEAR(ControleProdução[[#This Row],[Data]])</f>
        <v>2024</v>
      </c>
      <c r="D1000" s="52" t="s">
        <v>21</v>
      </c>
      <c r="E1000" s="47" t="s">
        <v>1</v>
      </c>
      <c r="F1000" s="47">
        <v>1</v>
      </c>
      <c r="G1000" s="47" t="str">
        <f>_xlfn.XLOOKUP(E1000,TbdeEPI[EPI],TbdeEPI[TIPO],"Produção",0)</f>
        <v>Produção</v>
      </c>
      <c r="H1000" s="47" t="s">
        <v>108</v>
      </c>
      <c r="I1000" s="47" t="s">
        <v>270</v>
      </c>
      <c r="J1000" s="47"/>
      <c r="K1000" s="47">
        <f>COUNTIF($I$2:I1000,I1000)</f>
        <v>10</v>
      </c>
      <c r="L1000" s="47" t="str">
        <f>ControleProdução[[#This Row],[Recebido Por]]&amp;ControleProdução[[#This Row],[Qtd]]</f>
        <v>ALEX10</v>
      </c>
    </row>
    <row r="1001" spans="1:12" ht="20.100000000000001" customHeight="1" x14ac:dyDescent="0.25">
      <c r="A1001" s="52">
        <v>45313</v>
      </c>
      <c r="B1001" s="52" t="str">
        <f>UPPER(TEXT(ControleProdução[[#This Row],[Data]],"mmm"))</f>
        <v>JAN</v>
      </c>
      <c r="C1001" s="47">
        <f>YEAR(ControleProdução[[#This Row],[Data]])</f>
        <v>2024</v>
      </c>
      <c r="D1001" s="52" t="s">
        <v>21</v>
      </c>
      <c r="E1001" s="47" t="s">
        <v>1</v>
      </c>
      <c r="F1001" s="47">
        <v>1</v>
      </c>
      <c r="G1001" s="47" t="str">
        <f>_xlfn.XLOOKUP(E1001,TbdeEPI[EPI],TbdeEPI[TIPO],"Produção",0)</f>
        <v>Produção</v>
      </c>
      <c r="H1001" s="47" t="s">
        <v>108</v>
      </c>
      <c r="I1001" s="47" t="s">
        <v>265</v>
      </c>
      <c r="J1001" s="47"/>
      <c r="K1001" s="47">
        <f>COUNTIF($I$2:I1001,I1001)</f>
        <v>18</v>
      </c>
      <c r="L1001" s="47" t="str">
        <f>ControleProdução[[#This Row],[Recebido Por]]&amp;ControleProdução[[#This Row],[Qtd]]</f>
        <v>GILDSON18</v>
      </c>
    </row>
    <row r="1002" spans="1:12" ht="20.100000000000001" customHeight="1" x14ac:dyDescent="0.25">
      <c r="A1002" s="52">
        <v>45313</v>
      </c>
      <c r="B1002" s="52" t="str">
        <f>UPPER(TEXT(ControleProdução[[#This Row],[Data]],"mmm"))</f>
        <v>JAN</v>
      </c>
      <c r="C1002" s="47">
        <f>YEAR(ControleProdução[[#This Row],[Data]])</f>
        <v>2024</v>
      </c>
      <c r="D1002" s="52" t="s">
        <v>21</v>
      </c>
      <c r="E1002" s="47" t="s">
        <v>93</v>
      </c>
      <c r="F1002" s="47">
        <v>1</v>
      </c>
      <c r="G1002" s="47" t="str">
        <f>_xlfn.XLOOKUP(E1002,TbdeEPI[EPI],TbdeEPI[TIPO],"Produção",0)</f>
        <v>Produção</v>
      </c>
      <c r="H1002" s="47" t="s">
        <v>108</v>
      </c>
      <c r="I1002" s="47" t="s">
        <v>113</v>
      </c>
      <c r="J1002" s="47"/>
      <c r="K1002" s="47">
        <f>COUNTIF($I$2:I1002,I1002)</f>
        <v>45</v>
      </c>
      <c r="L1002" s="47" t="str">
        <f>ControleProdução[[#This Row],[Recebido Por]]&amp;ControleProdução[[#This Row],[Qtd]]</f>
        <v>MOISES45</v>
      </c>
    </row>
    <row r="1003" spans="1:12" ht="20.100000000000001" customHeight="1" x14ac:dyDescent="0.25">
      <c r="A1003" s="52">
        <v>45313</v>
      </c>
      <c r="B1003" s="52" t="str">
        <f>UPPER(TEXT(ControleProdução[[#This Row],[Data]],"mmm"))</f>
        <v>JAN</v>
      </c>
      <c r="C1003" s="47">
        <f>YEAR(ControleProdução[[#This Row],[Data]])</f>
        <v>2024</v>
      </c>
      <c r="D1003" s="52" t="s">
        <v>21</v>
      </c>
      <c r="E1003" s="47" t="s">
        <v>1</v>
      </c>
      <c r="F1003" s="47">
        <v>1</v>
      </c>
      <c r="G1003" s="47" t="str">
        <f>_xlfn.XLOOKUP(E1003,TbdeEPI[EPI],TbdeEPI[TIPO],"Produção",0)</f>
        <v>Produção</v>
      </c>
      <c r="H1003" s="47" t="s">
        <v>108</v>
      </c>
      <c r="I1003" s="47" t="s">
        <v>113</v>
      </c>
      <c r="J1003" s="47"/>
      <c r="K1003" s="47">
        <f>COUNTIF($I$2:I1003,I1003)</f>
        <v>46</v>
      </c>
      <c r="L1003" s="47" t="str">
        <f>ControleProdução[[#This Row],[Recebido Por]]&amp;ControleProdução[[#This Row],[Qtd]]</f>
        <v>MOISES46</v>
      </c>
    </row>
    <row r="1004" spans="1:12" ht="20.100000000000001" customHeight="1" x14ac:dyDescent="0.25">
      <c r="A1004" s="52">
        <v>45313</v>
      </c>
      <c r="B1004" s="52" t="str">
        <f>UPPER(TEXT(ControleProdução[[#This Row],[Data]],"mmm"))</f>
        <v>JAN</v>
      </c>
      <c r="C1004" s="47">
        <f>YEAR(ControleProdução[[#This Row],[Data]])</f>
        <v>2024</v>
      </c>
      <c r="D1004" s="52" t="s">
        <v>21</v>
      </c>
      <c r="E1004" s="47" t="s">
        <v>85</v>
      </c>
      <c r="F1004" s="47">
        <v>1</v>
      </c>
      <c r="G1004" s="47" t="str">
        <f>_xlfn.XLOOKUP(E1004,TbdeEPI[EPI],TbdeEPI[TIPO],"Produção",0)</f>
        <v>Produção</v>
      </c>
      <c r="H1004" s="47" t="s">
        <v>108</v>
      </c>
      <c r="I1004" s="47" t="s">
        <v>113</v>
      </c>
      <c r="J1004" s="47"/>
      <c r="K1004" s="47">
        <f>COUNTIF($I$2:I1004,I1004)</f>
        <v>47</v>
      </c>
      <c r="L1004" s="47" t="str">
        <f>ControleProdução[[#This Row],[Recebido Por]]&amp;ControleProdução[[#This Row],[Qtd]]</f>
        <v>MOISES47</v>
      </c>
    </row>
    <row r="1005" spans="1:12" ht="20.100000000000001" customHeight="1" x14ac:dyDescent="0.25">
      <c r="A1005" s="52">
        <v>45313</v>
      </c>
      <c r="B1005" s="52" t="str">
        <f>UPPER(TEXT(ControleProdução[[#This Row],[Data]],"mmm"))</f>
        <v>JAN</v>
      </c>
      <c r="C1005" s="47">
        <f>YEAR(ControleProdução[[#This Row],[Data]])</f>
        <v>2024</v>
      </c>
      <c r="D1005" s="52" t="s">
        <v>21</v>
      </c>
      <c r="E1005" s="47" t="s">
        <v>347</v>
      </c>
      <c r="F1005" s="47">
        <v>2</v>
      </c>
      <c r="G1005" s="47" t="str">
        <f>_xlfn.XLOOKUP(E1005,TbdeEPI[EPI],TbdeEPI[TIPO],"Produção",0)</f>
        <v>Produção</v>
      </c>
      <c r="H1005" s="47" t="s">
        <v>108</v>
      </c>
      <c r="I1005" s="47" t="s">
        <v>171</v>
      </c>
      <c r="J1005" s="47"/>
      <c r="K1005" s="47">
        <f>COUNTIF($I$2:I1005,I1005)</f>
        <v>15</v>
      </c>
      <c r="L1005" s="47" t="str">
        <f>ControleProdução[[#This Row],[Recebido Por]]&amp;ControleProdução[[#This Row],[Qtd]]</f>
        <v>KEVIN15</v>
      </c>
    </row>
    <row r="1006" spans="1:12" ht="20.100000000000001" customHeight="1" x14ac:dyDescent="0.25">
      <c r="A1006" s="52">
        <v>45313</v>
      </c>
      <c r="B1006" s="52" t="str">
        <f>UPPER(TEXT(ControleProdução[[#This Row],[Data]],"mmm"))</f>
        <v>JAN</v>
      </c>
      <c r="C1006" s="47">
        <f>YEAR(ControleProdução[[#This Row],[Data]])</f>
        <v>2024</v>
      </c>
      <c r="D1006" s="52" t="s">
        <v>21</v>
      </c>
      <c r="E1006" s="47" t="s">
        <v>349</v>
      </c>
      <c r="F1006" s="47">
        <v>2</v>
      </c>
      <c r="G1006" s="47" t="str">
        <f>_xlfn.XLOOKUP(E1006,TbdeEPI[EPI],TbdeEPI[TIPO],"Produção",0)</f>
        <v>Produção</v>
      </c>
      <c r="H1006" s="47" t="s">
        <v>108</v>
      </c>
      <c r="I1006" s="47" t="s">
        <v>171</v>
      </c>
      <c r="J1006" s="47"/>
      <c r="K1006" s="47">
        <f>COUNTIF($I$2:I1006,I1006)</f>
        <v>16</v>
      </c>
      <c r="L1006" s="47" t="str">
        <f>ControleProdução[[#This Row],[Recebido Por]]&amp;ControleProdução[[#This Row],[Qtd]]</f>
        <v>KEVIN16</v>
      </c>
    </row>
    <row r="1007" spans="1:12" ht="20.100000000000001" customHeight="1" x14ac:dyDescent="0.25">
      <c r="A1007" s="52">
        <v>45313</v>
      </c>
      <c r="B1007" s="52" t="str">
        <f>UPPER(TEXT(ControleProdução[[#This Row],[Data]],"mmm"))</f>
        <v>JAN</v>
      </c>
      <c r="C1007" s="47">
        <f>YEAR(ControleProdução[[#This Row],[Data]])</f>
        <v>2024</v>
      </c>
      <c r="D1007" s="52" t="s">
        <v>21</v>
      </c>
      <c r="E1007" s="47" t="s">
        <v>319</v>
      </c>
      <c r="F1007" s="47">
        <v>2</v>
      </c>
      <c r="G1007" s="47" t="str">
        <f>_xlfn.XLOOKUP(E1007,TbdeEPI[EPI],TbdeEPI[TIPO],"Produção",0)</f>
        <v>EPI</v>
      </c>
      <c r="H1007" s="47" t="s">
        <v>108</v>
      </c>
      <c r="I1007" s="47" t="s">
        <v>277</v>
      </c>
      <c r="J1007" s="47"/>
      <c r="K1007" s="47">
        <f>COUNTIF($I$2:I1007,I1007)</f>
        <v>4</v>
      </c>
      <c r="L1007" s="47" t="str">
        <f>ControleProdução[[#This Row],[Recebido Por]]&amp;ControleProdução[[#This Row],[Qtd]]</f>
        <v>LEANDRO4</v>
      </c>
    </row>
    <row r="1008" spans="1:12" ht="20.100000000000001" customHeight="1" x14ac:dyDescent="0.25">
      <c r="A1008" s="52">
        <v>45313</v>
      </c>
      <c r="B1008" s="52" t="str">
        <f>UPPER(TEXT(ControleProdução[[#This Row],[Data]],"mmm"))</f>
        <v>JAN</v>
      </c>
      <c r="C1008" s="47">
        <f>YEAR(ControleProdução[[#This Row],[Data]])</f>
        <v>2024</v>
      </c>
      <c r="D1008" s="52" t="s">
        <v>20</v>
      </c>
      <c r="E1008" s="47" t="s">
        <v>14</v>
      </c>
      <c r="F1008" s="47">
        <v>36</v>
      </c>
      <c r="G1008" s="47" t="str">
        <f>_xlfn.XLOOKUP(E1008,TbdeEPI[EPI],TbdeEPI[TIPO],"Produção",0)</f>
        <v>Produção</v>
      </c>
      <c r="H1008" s="47" t="s">
        <v>150</v>
      </c>
      <c r="I1008" s="47" t="s">
        <v>108</v>
      </c>
      <c r="J1008" s="47"/>
      <c r="K1008" s="47">
        <f>COUNTIF($I$2:I1008,I1008)</f>
        <v>76</v>
      </c>
      <c r="L1008" s="47" t="str">
        <f>ControleProdução[[#This Row],[Recebido Por]]&amp;ControleProdução[[#This Row],[Qtd]]</f>
        <v>RHUAN76</v>
      </c>
    </row>
    <row r="1009" spans="1:12" ht="20.100000000000001" customHeight="1" x14ac:dyDescent="0.25">
      <c r="A1009" s="52">
        <v>45313</v>
      </c>
      <c r="B1009" s="52" t="str">
        <f>UPPER(TEXT(ControleProdução[[#This Row],[Data]],"mmm"))</f>
        <v>JAN</v>
      </c>
      <c r="C1009" s="47">
        <f>YEAR(ControleProdução[[#This Row],[Data]])</f>
        <v>2024</v>
      </c>
      <c r="D1009" s="52" t="s">
        <v>20</v>
      </c>
      <c r="E1009" s="47" t="s">
        <v>74</v>
      </c>
      <c r="F1009" s="47">
        <v>100</v>
      </c>
      <c r="G1009" s="47" t="str">
        <f>_xlfn.XLOOKUP(E1009,TbdeEPI[EPI],TbdeEPI[TIPO],"Produção",0)</f>
        <v>Produção</v>
      </c>
      <c r="H1009" s="47" t="s">
        <v>150</v>
      </c>
      <c r="I1009" s="47" t="s">
        <v>108</v>
      </c>
      <c r="J1009" s="47"/>
      <c r="K1009" s="47">
        <f>COUNTIF($I$2:I1009,I1009)</f>
        <v>77</v>
      </c>
      <c r="L1009" s="47" t="str">
        <f>ControleProdução[[#This Row],[Recebido Por]]&amp;ControleProdução[[#This Row],[Qtd]]</f>
        <v>RHUAN77</v>
      </c>
    </row>
    <row r="1010" spans="1:12" ht="20.100000000000001" customHeight="1" x14ac:dyDescent="0.25">
      <c r="A1010" s="52">
        <v>45313</v>
      </c>
      <c r="B1010" s="52" t="str">
        <f>UPPER(TEXT(ControleProdução[[#This Row],[Data]],"mmm"))</f>
        <v>JAN</v>
      </c>
      <c r="C1010" s="47">
        <f>YEAR(ControleProdução[[#This Row],[Data]])</f>
        <v>2024</v>
      </c>
      <c r="D1010" s="52" t="s">
        <v>20</v>
      </c>
      <c r="E1010" s="47" t="s">
        <v>2</v>
      </c>
      <c r="F1010" s="47">
        <v>10</v>
      </c>
      <c r="G1010" s="47" t="str">
        <f>_xlfn.XLOOKUP(E1010,TbdeEPI[EPI],TbdeEPI[TIPO],"Produção",0)</f>
        <v>Produção</v>
      </c>
      <c r="H1010" s="47" t="s">
        <v>150</v>
      </c>
      <c r="I1010" s="47" t="s">
        <v>108</v>
      </c>
      <c r="J1010" s="47"/>
      <c r="K1010" s="47">
        <f>COUNTIF($I$2:I1010,I1010)</f>
        <v>78</v>
      </c>
      <c r="L1010" s="47" t="str">
        <f>ControleProdução[[#This Row],[Recebido Por]]&amp;ControleProdução[[#This Row],[Qtd]]</f>
        <v>RHUAN78</v>
      </c>
    </row>
    <row r="1011" spans="1:12" ht="20.100000000000001" customHeight="1" x14ac:dyDescent="0.25">
      <c r="A1011" s="52">
        <v>45313</v>
      </c>
      <c r="B1011" s="52" t="str">
        <f>UPPER(TEXT(ControleProdução[[#This Row],[Data]],"mmm"))</f>
        <v>JAN</v>
      </c>
      <c r="C1011" s="47">
        <f>YEAR(ControleProdução[[#This Row],[Data]])</f>
        <v>2024</v>
      </c>
      <c r="D1011" s="52" t="s">
        <v>20</v>
      </c>
      <c r="E1011" s="47" t="s">
        <v>79</v>
      </c>
      <c r="F1011" s="47">
        <v>10</v>
      </c>
      <c r="G1011" s="47" t="str">
        <f>_xlfn.XLOOKUP(E1011,TbdeEPI[EPI],TbdeEPI[TIPO],"Produção",0)</f>
        <v>Produção</v>
      </c>
      <c r="H1011" s="47" t="s">
        <v>150</v>
      </c>
      <c r="I1011" s="47" t="s">
        <v>108</v>
      </c>
      <c r="J1011" s="47"/>
      <c r="K1011" s="47">
        <f>COUNTIF($I$2:I1011,I1011)</f>
        <v>79</v>
      </c>
      <c r="L1011" s="47" t="str">
        <f>ControleProdução[[#This Row],[Recebido Por]]&amp;ControleProdução[[#This Row],[Qtd]]</f>
        <v>RHUAN79</v>
      </c>
    </row>
    <row r="1012" spans="1:12" ht="20.100000000000001" customHeight="1" x14ac:dyDescent="0.25">
      <c r="A1012" s="52">
        <v>45314</v>
      </c>
      <c r="B1012" s="52" t="str">
        <f>UPPER(TEXT(ControleProdução[[#This Row],[Data]],"mmm"))</f>
        <v>JAN</v>
      </c>
      <c r="C1012" s="47">
        <f>YEAR(ControleProdução[[#This Row],[Data]])</f>
        <v>2024</v>
      </c>
      <c r="D1012" s="52" t="s">
        <v>21</v>
      </c>
      <c r="E1012" s="47" t="s">
        <v>319</v>
      </c>
      <c r="F1012" s="47">
        <v>1</v>
      </c>
      <c r="G1012" s="47" t="str">
        <f>_xlfn.XLOOKUP(E1012,TbdeEPI[EPI],TbdeEPI[TIPO],"Produção",0)</f>
        <v>EPI</v>
      </c>
      <c r="H1012" s="47" t="s">
        <v>108</v>
      </c>
      <c r="I1012" s="47" t="s">
        <v>140</v>
      </c>
      <c r="J1012" s="47"/>
      <c r="K1012" s="47">
        <f>COUNTIF($I$2:I1012,I1012)</f>
        <v>30</v>
      </c>
      <c r="L1012" s="47" t="str">
        <f>ControleProdução[[#This Row],[Recebido Por]]&amp;ControleProdução[[#This Row],[Qtd]]</f>
        <v>ARTHUR30</v>
      </c>
    </row>
    <row r="1013" spans="1:12" ht="20.100000000000001" customHeight="1" x14ac:dyDescent="0.25">
      <c r="A1013" s="52">
        <v>45314</v>
      </c>
      <c r="B1013" s="52" t="str">
        <f>UPPER(TEXT(ControleProdução[[#This Row],[Data]],"mmm"))</f>
        <v>JAN</v>
      </c>
      <c r="C1013" s="47">
        <f>YEAR(ControleProdução[[#This Row],[Data]])</f>
        <v>2024</v>
      </c>
      <c r="D1013" s="52" t="s">
        <v>21</v>
      </c>
      <c r="E1013" s="47" t="s">
        <v>74</v>
      </c>
      <c r="F1013" s="47">
        <v>5</v>
      </c>
      <c r="G1013" s="47" t="str">
        <f>_xlfn.XLOOKUP(E1013,TbdeEPI[EPI],TbdeEPI[TIPO],"Produção",0)</f>
        <v>Produção</v>
      </c>
      <c r="H1013" s="47" t="s">
        <v>108</v>
      </c>
      <c r="I1013" s="47" t="s">
        <v>336</v>
      </c>
      <c r="J1013" s="47"/>
      <c r="K1013" s="47">
        <f>COUNTIF($I$2:I1013,I1013)</f>
        <v>27</v>
      </c>
      <c r="L1013" s="47" t="str">
        <f>ControleProdução[[#This Row],[Recebido Por]]&amp;ControleProdução[[#This Row],[Qtd]]</f>
        <v>YVENS27</v>
      </c>
    </row>
    <row r="1014" spans="1:12" ht="20.100000000000001" customHeight="1" x14ac:dyDescent="0.25">
      <c r="A1014" s="52">
        <v>45314</v>
      </c>
      <c r="B1014" s="52" t="str">
        <f>UPPER(TEXT(ControleProdução[[#This Row],[Data]],"mmm"))</f>
        <v>JAN</v>
      </c>
      <c r="C1014" s="47">
        <f>YEAR(ControleProdução[[#This Row],[Data]])</f>
        <v>2024</v>
      </c>
      <c r="D1014" s="52" t="s">
        <v>21</v>
      </c>
      <c r="E1014" s="47" t="s">
        <v>1</v>
      </c>
      <c r="F1014" s="47">
        <v>2</v>
      </c>
      <c r="G1014" s="47" t="str">
        <f>_xlfn.XLOOKUP(E1014,TbdeEPI[EPI],TbdeEPI[TIPO],"Produção",0)</f>
        <v>Produção</v>
      </c>
      <c r="H1014" s="47" t="s">
        <v>108</v>
      </c>
      <c r="I1014" s="47" t="s">
        <v>336</v>
      </c>
      <c r="J1014" s="47"/>
      <c r="K1014" s="47">
        <f>COUNTIF($I$2:I1014,I1014)</f>
        <v>28</v>
      </c>
      <c r="L1014" s="47" t="str">
        <f>ControleProdução[[#This Row],[Recebido Por]]&amp;ControleProdução[[#This Row],[Qtd]]</f>
        <v>YVENS28</v>
      </c>
    </row>
    <row r="1015" spans="1:12" ht="20.100000000000001" customHeight="1" x14ac:dyDescent="0.25">
      <c r="A1015" s="52">
        <v>45314</v>
      </c>
      <c r="B1015" s="52" t="str">
        <f>UPPER(TEXT(ControleProdução[[#This Row],[Data]],"mmm"))</f>
        <v>JAN</v>
      </c>
      <c r="C1015" s="47">
        <f>YEAR(ControleProdução[[#This Row],[Data]])</f>
        <v>2024</v>
      </c>
      <c r="D1015" s="52" t="s">
        <v>21</v>
      </c>
      <c r="E1015" s="47" t="s">
        <v>14</v>
      </c>
      <c r="F1015" s="47">
        <v>2</v>
      </c>
      <c r="G1015" s="47" t="str">
        <f>_xlfn.XLOOKUP(E1015,TbdeEPI[EPI],TbdeEPI[TIPO],"Produção",0)</f>
        <v>Produção</v>
      </c>
      <c r="H1015" s="47" t="s">
        <v>108</v>
      </c>
      <c r="I1015" s="47" t="s">
        <v>155</v>
      </c>
      <c r="J1015" s="47"/>
      <c r="K1015" s="47">
        <f>COUNTIF($I$2:I1015,I1015)</f>
        <v>43</v>
      </c>
      <c r="L1015" s="47" t="str">
        <f>ControleProdução[[#This Row],[Recebido Por]]&amp;ControleProdução[[#This Row],[Qtd]]</f>
        <v>ASNAN43</v>
      </c>
    </row>
    <row r="1016" spans="1:12" ht="20.100000000000001" customHeight="1" x14ac:dyDescent="0.25">
      <c r="A1016" s="52">
        <v>45314</v>
      </c>
      <c r="B1016" s="52" t="str">
        <f>UPPER(TEXT(ControleProdução[[#This Row],[Data]],"mmm"))</f>
        <v>JAN</v>
      </c>
      <c r="C1016" s="47">
        <f>YEAR(ControleProdução[[#This Row],[Data]])</f>
        <v>2024</v>
      </c>
      <c r="D1016" s="52" t="s">
        <v>21</v>
      </c>
      <c r="E1016" s="47" t="s">
        <v>14</v>
      </c>
      <c r="F1016" s="47">
        <v>2</v>
      </c>
      <c r="G1016" s="47" t="str">
        <f>_xlfn.XLOOKUP(E1016,TbdeEPI[EPI],TbdeEPI[TIPO],"Produção",0)</f>
        <v>Produção</v>
      </c>
      <c r="H1016" s="47" t="s">
        <v>108</v>
      </c>
      <c r="I1016" s="47" t="s">
        <v>336</v>
      </c>
      <c r="J1016" s="47"/>
      <c r="K1016" s="47">
        <f>COUNTIF($I$2:I1016,I1016)</f>
        <v>29</v>
      </c>
      <c r="L1016" s="47" t="str">
        <f>ControleProdução[[#This Row],[Recebido Por]]&amp;ControleProdução[[#This Row],[Qtd]]</f>
        <v>YVENS29</v>
      </c>
    </row>
    <row r="1017" spans="1:12" ht="20.100000000000001" customHeight="1" x14ac:dyDescent="0.25">
      <c r="A1017" s="52">
        <v>45314</v>
      </c>
      <c r="B1017" s="52" t="str">
        <f>UPPER(TEXT(ControleProdução[[#This Row],[Data]],"mmm"))</f>
        <v>JAN</v>
      </c>
      <c r="C1017" s="47">
        <f>YEAR(ControleProdução[[#This Row],[Data]])</f>
        <v>2024</v>
      </c>
      <c r="D1017" s="52" t="s">
        <v>21</v>
      </c>
      <c r="E1017" s="47" t="s">
        <v>12</v>
      </c>
      <c r="F1017" s="47">
        <v>1</v>
      </c>
      <c r="G1017" s="47" t="str">
        <f>_xlfn.XLOOKUP(E1017,TbdeEPI[EPI],TbdeEPI[TIPO],"Produção",0)</f>
        <v>Produção</v>
      </c>
      <c r="H1017" s="47" t="s">
        <v>108</v>
      </c>
      <c r="I1017" s="47" t="s">
        <v>351</v>
      </c>
      <c r="J1017" s="47"/>
      <c r="K1017" s="47">
        <f>COUNTIF($I$2:I1017,I1017)</f>
        <v>1</v>
      </c>
      <c r="L1017" s="47" t="str">
        <f>ControleProdução[[#This Row],[Recebido Por]]&amp;ControleProdução[[#This Row],[Qtd]]</f>
        <v>DEYVID1</v>
      </c>
    </row>
    <row r="1018" spans="1:12" ht="20.100000000000001" customHeight="1" x14ac:dyDescent="0.25">
      <c r="A1018" s="52">
        <v>45314</v>
      </c>
      <c r="B1018" s="52" t="str">
        <f>UPPER(TEXT(ControleProdução[[#This Row],[Data]],"mmm"))</f>
        <v>JAN</v>
      </c>
      <c r="C1018" s="47">
        <f>YEAR(ControleProdução[[#This Row],[Data]])</f>
        <v>2024</v>
      </c>
      <c r="D1018" s="52" t="s">
        <v>21</v>
      </c>
      <c r="E1018" s="47" t="s">
        <v>18</v>
      </c>
      <c r="F1018" s="47">
        <v>1</v>
      </c>
      <c r="G1018" s="47" t="str">
        <f>_xlfn.XLOOKUP(E1018,TbdeEPI[EPI],TbdeEPI[TIPO],"Produção",0)</f>
        <v>Produção</v>
      </c>
      <c r="H1018" s="47" t="s">
        <v>108</v>
      </c>
      <c r="I1018" s="47" t="s">
        <v>155</v>
      </c>
      <c r="J1018" s="47"/>
      <c r="K1018" s="47">
        <f>COUNTIF($I$2:I1018,I1018)</f>
        <v>44</v>
      </c>
      <c r="L1018" s="47" t="str">
        <f>ControleProdução[[#This Row],[Recebido Por]]&amp;ControleProdução[[#This Row],[Qtd]]</f>
        <v>ASNAN44</v>
      </c>
    </row>
    <row r="1019" spans="1:12" ht="20.100000000000001" customHeight="1" x14ac:dyDescent="0.25">
      <c r="A1019" s="52">
        <v>45314</v>
      </c>
      <c r="B1019" s="52" t="str">
        <f>UPPER(TEXT(ControleProdução[[#This Row],[Data]],"mmm"))</f>
        <v>JAN</v>
      </c>
      <c r="C1019" s="47">
        <f>YEAR(ControleProdução[[#This Row],[Data]])</f>
        <v>2024</v>
      </c>
      <c r="D1019" s="52" t="s">
        <v>21</v>
      </c>
      <c r="E1019" s="47" t="s">
        <v>1</v>
      </c>
      <c r="F1019" s="47">
        <v>2</v>
      </c>
      <c r="G1019" s="47" t="str">
        <f>_xlfn.XLOOKUP(E1019,TbdeEPI[EPI],TbdeEPI[TIPO],"Produção",0)</f>
        <v>Produção</v>
      </c>
      <c r="H1019" s="47" t="s">
        <v>108</v>
      </c>
      <c r="I1019" s="47" t="s">
        <v>351</v>
      </c>
      <c r="J1019" s="47"/>
      <c r="K1019" s="47">
        <f>COUNTIF($I$2:I1019,I1019)</f>
        <v>2</v>
      </c>
      <c r="L1019" s="47" t="str">
        <f>ControleProdução[[#This Row],[Recebido Por]]&amp;ControleProdução[[#This Row],[Qtd]]</f>
        <v>DEYVID2</v>
      </c>
    </row>
    <row r="1020" spans="1:12" ht="20.100000000000001" customHeight="1" x14ac:dyDescent="0.25">
      <c r="A1020" s="52">
        <v>45314</v>
      </c>
      <c r="B1020" s="52" t="str">
        <f>UPPER(TEXT(ControleProdução[[#This Row],[Data]],"mmm"))</f>
        <v>JAN</v>
      </c>
      <c r="C1020" s="47">
        <f>YEAR(ControleProdução[[#This Row],[Data]])</f>
        <v>2024</v>
      </c>
      <c r="D1020" s="52" t="s">
        <v>21</v>
      </c>
      <c r="E1020" s="47" t="s">
        <v>350</v>
      </c>
      <c r="F1020" s="47">
        <v>1</v>
      </c>
      <c r="G1020" s="47" t="str">
        <f>_xlfn.XLOOKUP(E1020,TbdeEPI[EPI],TbdeEPI[TIPO],"Produção",0)</f>
        <v>Produção</v>
      </c>
      <c r="H1020" s="47" t="s">
        <v>108</v>
      </c>
      <c r="I1020" s="47" t="s">
        <v>270</v>
      </c>
      <c r="J1020" s="47"/>
      <c r="K1020" s="47">
        <f>COUNTIF($I$2:I1020,I1020)</f>
        <v>11</v>
      </c>
      <c r="L1020" s="47" t="str">
        <f>ControleProdução[[#This Row],[Recebido Por]]&amp;ControleProdução[[#This Row],[Qtd]]</f>
        <v>ALEX11</v>
      </c>
    </row>
    <row r="1021" spans="1:12" ht="20.100000000000001" customHeight="1" x14ac:dyDescent="0.25">
      <c r="A1021" s="52">
        <v>45315</v>
      </c>
      <c r="B1021" s="52" t="str">
        <f>UPPER(TEXT(ControleProdução[[#This Row],[Data]],"mmm"))</f>
        <v>JAN</v>
      </c>
      <c r="C1021" s="47">
        <f>YEAR(ControleProdução[[#This Row],[Data]])</f>
        <v>2024</v>
      </c>
      <c r="D1021" s="52" t="s">
        <v>21</v>
      </c>
      <c r="E1021" s="47" t="s">
        <v>18</v>
      </c>
      <c r="F1021" s="47">
        <v>1</v>
      </c>
      <c r="G1021" s="47" t="str">
        <f>_xlfn.XLOOKUP(E1021,TbdeEPI[EPI],TbdeEPI[TIPO],"Produção",0)</f>
        <v>Produção</v>
      </c>
      <c r="H1021" s="47" t="s">
        <v>108</v>
      </c>
      <c r="I1021" s="47" t="s">
        <v>150</v>
      </c>
      <c r="J1021" s="47"/>
      <c r="K1021" s="47">
        <f>COUNTIF($I$2:I1021,I1021)</f>
        <v>1</v>
      </c>
      <c r="L1021" s="47" t="str">
        <f>ControleProdução[[#This Row],[Recebido Por]]&amp;ControleProdução[[#This Row],[Qtd]]</f>
        <v>ROBSON1</v>
      </c>
    </row>
    <row r="1022" spans="1:12" ht="20.100000000000001" customHeight="1" x14ac:dyDescent="0.25">
      <c r="A1022" s="52">
        <v>45315</v>
      </c>
      <c r="B1022" s="52" t="str">
        <f>UPPER(TEXT(ControleProdução[[#This Row],[Data]],"mmm"))</f>
        <v>JAN</v>
      </c>
      <c r="C1022" s="47">
        <f>YEAR(ControleProdução[[#This Row],[Data]])</f>
        <v>2024</v>
      </c>
      <c r="D1022" s="52" t="s">
        <v>21</v>
      </c>
      <c r="E1022" s="47" t="s">
        <v>9</v>
      </c>
      <c r="F1022" s="47">
        <v>1</v>
      </c>
      <c r="G1022" s="47" t="str">
        <f>_xlfn.XLOOKUP(E1022,TbdeEPI[EPI],TbdeEPI[TIPO],"Produção",0)</f>
        <v>EPI</v>
      </c>
      <c r="H1022" s="47" t="s">
        <v>108</v>
      </c>
      <c r="I1022" s="47" t="s">
        <v>113</v>
      </c>
      <c r="J1022" s="47"/>
      <c r="K1022" s="47">
        <f>COUNTIF($I$2:I1022,I1022)</f>
        <v>48</v>
      </c>
      <c r="L1022" s="47" t="str">
        <f>ControleProdução[[#This Row],[Recebido Por]]&amp;ControleProdução[[#This Row],[Qtd]]</f>
        <v>MOISES48</v>
      </c>
    </row>
    <row r="1023" spans="1:12" ht="20.100000000000001" customHeight="1" x14ac:dyDescent="0.25">
      <c r="A1023" s="52">
        <v>45315</v>
      </c>
      <c r="B1023" s="52" t="str">
        <f>UPPER(TEXT(ControleProdução[[#This Row],[Data]],"mmm"))</f>
        <v>JAN</v>
      </c>
      <c r="C1023" s="47">
        <f>YEAR(ControleProdução[[#This Row],[Data]])</f>
        <v>2024</v>
      </c>
      <c r="D1023" s="52" t="s">
        <v>21</v>
      </c>
      <c r="E1023" s="47" t="s">
        <v>78</v>
      </c>
      <c r="F1023" s="47">
        <v>1</v>
      </c>
      <c r="G1023" s="47" t="str">
        <f>_xlfn.XLOOKUP(E1023,TbdeEPI[EPI],TbdeEPI[TIPO],"Produção",0)</f>
        <v>Produção</v>
      </c>
      <c r="H1023" s="47" t="s">
        <v>108</v>
      </c>
      <c r="I1023" s="47" t="s">
        <v>173</v>
      </c>
      <c r="J1023" s="47"/>
      <c r="K1023" s="47">
        <f>COUNTIF($I$2:I1023,I1023)</f>
        <v>28</v>
      </c>
      <c r="L1023" s="47" t="str">
        <f>ControleProdução[[#This Row],[Recebido Por]]&amp;ControleProdução[[#This Row],[Qtd]]</f>
        <v>JACKSON28</v>
      </c>
    </row>
    <row r="1024" spans="1:12" ht="20.100000000000001" customHeight="1" x14ac:dyDescent="0.25">
      <c r="A1024" s="52">
        <v>45315</v>
      </c>
      <c r="B1024" s="52" t="str">
        <f>UPPER(TEXT(ControleProdução[[#This Row],[Data]],"mmm"))</f>
        <v>JAN</v>
      </c>
      <c r="C1024" s="47">
        <f>YEAR(ControleProdução[[#This Row],[Data]])</f>
        <v>2024</v>
      </c>
      <c r="D1024" s="52" t="s">
        <v>21</v>
      </c>
      <c r="E1024" s="47" t="s">
        <v>79</v>
      </c>
      <c r="F1024" s="47">
        <v>2</v>
      </c>
      <c r="G1024" s="47" t="str">
        <f>_xlfn.XLOOKUP(E1024,TbdeEPI[EPI],TbdeEPI[TIPO],"Produção",0)</f>
        <v>Produção</v>
      </c>
      <c r="H1024" s="47" t="s">
        <v>108</v>
      </c>
      <c r="I1024" s="47" t="s">
        <v>336</v>
      </c>
      <c r="J1024" s="47"/>
      <c r="K1024" s="47">
        <f>COUNTIF($I$2:I1024,I1024)</f>
        <v>30</v>
      </c>
      <c r="L1024" s="47" t="str">
        <f>ControleProdução[[#This Row],[Recebido Por]]&amp;ControleProdução[[#This Row],[Qtd]]</f>
        <v>YVENS30</v>
      </c>
    </row>
    <row r="1025" spans="1:12" ht="20.100000000000001" customHeight="1" x14ac:dyDescent="0.25">
      <c r="A1025" s="52">
        <v>45315</v>
      </c>
      <c r="B1025" s="52" t="str">
        <f>UPPER(TEXT(ControleProdução[[#This Row],[Data]],"mmm"))</f>
        <v>JAN</v>
      </c>
      <c r="C1025" s="47">
        <f>YEAR(ControleProdução[[#This Row],[Data]])</f>
        <v>2024</v>
      </c>
      <c r="D1025" s="52" t="s">
        <v>21</v>
      </c>
      <c r="E1025" s="47" t="s">
        <v>74</v>
      </c>
      <c r="F1025" s="47">
        <v>15</v>
      </c>
      <c r="G1025" s="47" t="str">
        <f>_xlfn.XLOOKUP(E1025,TbdeEPI[EPI],TbdeEPI[TIPO],"Produção",0)</f>
        <v>Produção</v>
      </c>
      <c r="H1025" s="47" t="s">
        <v>108</v>
      </c>
      <c r="I1025" s="47" t="s">
        <v>336</v>
      </c>
      <c r="J1025" s="47"/>
      <c r="K1025" s="47">
        <f>COUNTIF($I$2:I1025,I1025)</f>
        <v>31</v>
      </c>
      <c r="L1025" s="47" t="str">
        <f>ControleProdução[[#This Row],[Recebido Por]]&amp;ControleProdução[[#This Row],[Qtd]]</f>
        <v>YVENS31</v>
      </c>
    </row>
    <row r="1026" spans="1:12" ht="20.100000000000001" customHeight="1" x14ac:dyDescent="0.25">
      <c r="A1026" s="52">
        <v>45315</v>
      </c>
      <c r="B1026" s="52" t="str">
        <f>UPPER(TEXT(ControleProdução[[#This Row],[Data]],"mmm"))</f>
        <v>JAN</v>
      </c>
      <c r="C1026" s="47">
        <f>YEAR(ControleProdução[[#This Row],[Data]])</f>
        <v>2024</v>
      </c>
      <c r="D1026" s="52" t="s">
        <v>21</v>
      </c>
      <c r="E1026" s="47" t="s">
        <v>14</v>
      </c>
      <c r="F1026" s="47">
        <v>1</v>
      </c>
      <c r="G1026" s="47" t="str">
        <f>_xlfn.XLOOKUP(E1026,TbdeEPI[EPI],TbdeEPI[TIPO],"Produção",0)</f>
        <v>Produção</v>
      </c>
      <c r="H1026" s="47" t="s">
        <v>108</v>
      </c>
      <c r="I1026" s="47" t="s">
        <v>336</v>
      </c>
      <c r="J1026" s="47"/>
      <c r="K1026" s="47">
        <f>COUNTIF($I$2:I1026,I1026)</f>
        <v>32</v>
      </c>
      <c r="L1026" s="47" t="str">
        <f>ControleProdução[[#This Row],[Recebido Por]]&amp;ControleProdução[[#This Row],[Qtd]]</f>
        <v>YVENS32</v>
      </c>
    </row>
    <row r="1027" spans="1:12" ht="20.100000000000001" customHeight="1" x14ac:dyDescent="0.25">
      <c r="A1027" s="52">
        <v>45315</v>
      </c>
      <c r="B1027" s="52" t="str">
        <f>UPPER(TEXT(ControleProdução[[#This Row],[Data]],"mmm"))</f>
        <v>JAN</v>
      </c>
      <c r="C1027" s="47">
        <f>YEAR(ControleProdução[[#This Row],[Data]])</f>
        <v>2024</v>
      </c>
      <c r="D1027" s="52" t="s">
        <v>21</v>
      </c>
      <c r="E1027" s="47" t="s">
        <v>1</v>
      </c>
      <c r="F1027" s="47">
        <v>1</v>
      </c>
      <c r="G1027" s="47" t="str">
        <f>_xlfn.XLOOKUP(E1027,TbdeEPI[EPI],TbdeEPI[TIPO],"Produção",0)</f>
        <v>Produção</v>
      </c>
      <c r="H1027" s="47" t="s">
        <v>108</v>
      </c>
      <c r="I1027" s="47" t="s">
        <v>336</v>
      </c>
      <c r="J1027" s="47"/>
      <c r="K1027" s="47">
        <f>COUNTIF($I$2:I1027,I1027)</f>
        <v>33</v>
      </c>
      <c r="L1027" s="47" t="str">
        <f>ControleProdução[[#This Row],[Recebido Por]]&amp;ControleProdução[[#This Row],[Qtd]]</f>
        <v>YVENS33</v>
      </c>
    </row>
    <row r="1028" spans="1:12" ht="20.100000000000001" customHeight="1" x14ac:dyDescent="0.25">
      <c r="A1028" s="52">
        <v>45315</v>
      </c>
      <c r="B1028" s="52" t="str">
        <f>UPPER(TEXT(ControleProdução[[#This Row],[Data]],"mmm"))</f>
        <v>JAN</v>
      </c>
      <c r="C1028" s="47">
        <f>YEAR(ControleProdução[[#This Row],[Data]])</f>
        <v>2024</v>
      </c>
      <c r="D1028" s="52" t="s">
        <v>21</v>
      </c>
      <c r="E1028" s="47" t="s">
        <v>74</v>
      </c>
      <c r="F1028" s="47">
        <v>4</v>
      </c>
      <c r="G1028" s="47" t="str">
        <f>_xlfn.XLOOKUP(E1028,TbdeEPI[EPI],TbdeEPI[TIPO],"Produção",0)</f>
        <v>Produção</v>
      </c>
      <c r="H1028" s="47" t="s">
        <v>108</v>
      </c>
      <c r="I1028" s="47" t="s">
        <v>171</v>
      </c>
      <c r="J1028" s="47"/>
      <c r="K1028" s="47">
        <f>COUNTIF($I$2:I1028,I1028)</f>
        <v>17</v>
      </c>
      <c r="L1028" s="47" t="str">
        <f>ControleProdução[[#This Row],[Recebido Por]]&amp;ControleProdução[[#This Row],[Qtd]]</f>
        <v>KEVIN17</v>
      </c>
    </row>
    <row r="1029" spans="1:12" ht="20.100000000000001" customHeight="1" x14ac:dyDescent="0.25">
      <c r="A1029" s="52">
        <v>45315</v>
      </c>
      <c r="B1029" s="52" t="str">
        <f>UPPER(TEXT(ControleProdução[[#This Row],[Data]],"mmm"))</f>
        <v>JAN</v>
      </c>
      <c r="C1029" s="47">
        <f>YEAR(ControleProdução[[#This Row],[Data]])</f>
        <v>2024</v>
      </c>
      <c r="D1029" s="52" t="s">
        <v>21</v>
      </c>
      <c r="E1029" s="47" t="s">
        <v>75</v>
      </c>
      <c r="F1029" s="47">
        <v>4</v>
      </c>
      <c r="G1029" s="47" t="str">
        <f>_xlfn.XLOOKUP(E1029,TbdeEPI[EPI],TbdeEPI[TIPO],"Produção",0)</f>
        <v>Produção</v>
      </c>
      <c r="H1029" s="47" t="s">
        <v>108</v>
      </c>
      <c r="I1029" s="47" t="s">
        <v>171</v>
      </c>
      <c r="J1029" s="47"/>
      <c r="K1029" s="47">
        <f>COUNTIF($I$2:I1029,I1029)</f>
        <v>18</v>
      </c>
      <c r="L1029" s="47" t="str">
        <f>ControleProdução[[#This Row],[Recebido Por]]&amp;ControleProdução[[#This Row],[Qtd]]</f>
        <v>KEVIN18</v>
      </c>
    </row>
    <row r="1030" spans="1:12" ht="20.100000000000001" customHeight="1" x14ac:dyDescent="0.25">
      <c r="A1030" s="52">
        <v>45315</v>
      </c>
      <c r="B1030" s="52" t="str">
        <f>UPPER(TEXT(ControleProdução[[#This Row],[Data]],"mmm"))</f>
        <v>JAN</v>
      </c>
      <c r="C1030" s="47">
        <f>YEAR(ControleProdução[[#This Row],[Data]])</f>
        <v>2024</v>
      </c>
      <c r="D1030" s="52" t="s">
        <v>21</v>
      </c>
      <c r="E1030" s="47" t="s">
        <v>79</v>
      </c>
      <c r="F1030" s="47">
        <v>1</v>
      </c>
      <c r="G1030" s="47" t="str">
        <f>_xlfn.XLOOKUP(E1030,TbdeEPI[EPI],TbdeEPI[TIPO],"Produção",0)</f>
        <v>Produção</v>
      </c>
      <c r="H1030" s="47" t="s">
        <v>108</v>
      </c>
      <c r="I1030" s="47" t="s">
        <v>155</v>
      </c>
      <c r="J1030" s="47"/>
      <c r="K1030" s="47">
        <f>COUNTIF($I$2:I1030,I1030)</f>
        <v>45</v>
      </c>
      <c r="L1030" s="47" t="str">
        <f>ControleProdução[[#This Row],[Recebido Por]]&amp;ControleProdução[[#This Row],[Qtd]]</f>
        <v>ASNAN45</v>
      </c>
    </row>
    <row r="1031" spans="1:12" ht="20.100000000000001" customHeight="1" x14ac:dyDescent="0.25">
      <c r="A1031" s="52">
        <v>45315</v>
      </c>
      <c r="B1031" s="52" t="str">
        <f>UPPER(TEXT(ControleProdução[[#This Row],[Data]],"mmm"))</f>
        <v>JAN</v>
      </c>
      <c r="C1031" s="47">
        <f>YEAR(ControleProdução[[#This Row],[Data]])</f>
        <v>2024</v>
      </c>
      <c r="D1031" s="52" t="s">
        <v>21</v>
      </c>
      <c r="E1031" s="47" t="s">
        <v>27</v>
      </c>
      <c r="F1031" s="47">
        <v>1</v>
      </c>
      <c r="G1031" s="47" t="str">
        <f>_xlfn.XLOOKUP(E1031,TbdeEPI[EPI],TbdeEPI[TIPO],"Produção",0)</f>
        <v>Produção</v>
      </c>
      <c r="H1031" s="47" t="s">
        <v>108</v>
      </c>
      <c r="I1031" s="47" t="s">
        <v>149</v>
      </c>
      <c r="J1031" s="47"/>
      <c r="K1031" s="47">
        <f>COUNTIF($I$2:I1031,I1031)</f>
        <v>23</v>
      </c>
      <c r="L1031" s="47" t="str">
        <f>ControleProdução[[#This Row],[Recebido Por]]&amp;ControleProdução[[#This Row],[Qtd]]</f>
        <v>RAFAEL23</v>
      </c>
    </row>
    <row r="1032" spans="1:12" ht="20.100000000000001" customHeight="1" x14ac:dyDescent="0.25">
      <c r="A1032" s="52">
        <v>45315</v>
      </c>
      <c r="B1032" s="52" t="str">
        <f>UPPER(TEXT(ControleProdução[[#This Row],[Data]],"mmm"))</f>
        <v>JAN</v>
      </c>
      <c r="C1032" s="47">
        <f>YEAR(ControleProdução[[#This Row],[Data]])</f>
        <v>2024</v>
      </c>
      <c r="D1032" s="52" t="s">
        <v>21</v>
      </c>
      <c r="E1032" s="47" t="s">
        <v>18</v>
      </c>
      <c r="F1032" s="47">
        <v>1</v>
      </c>
      <c r="G1032" s="47" t="str">
        <f>_xlfn.XLOOKUP(E1032,TbdeEPI[EPI],TbdeEPI[TIPO],"Produção",0)</f>
        <v>Produção</v>
      </c>
      <c r="H1032" s="47" t="s">
        <v>108</v>
      </c>
      <c r="I1032" s="47" t="s">
        <v>336</v>
      </c>
      <c r="J1032" s="47"/>
      <c r="K1032" s="47">
        <f>COUNTIF($I$2:I1032,I1032)</f>
        <v>34</v>
      </c>
      <c r="L1032" s="47" t="str">
        <f>ControleProdução[[#This Row],[Recebido Por]]&amp;ControleProdução[[#This Row],[Qtd]]</f>
        <v>YVENS34</v>
      </c>
    </row>
    <row r="1033" spans="1:12" ht="20.100000000000001" customHeight="1" x14ac:dyDescent="0.25">
      <c r="A1033" s="52">
        <v>45315</v>
      </c>
      <c r="B1033" s="52" t="str">
        <f>UPPER(TEXT(ControleProdução[[#This Row],[Data]],"mmm"))</f>
        <v>JAN</v>
      </c>
      <c r="C1033" s="47">
        <f>YEAR(ControleProdução[[#This Row],[Data]])</f>
        <v>2024</v>
      </c>
      <c r="D1033" s="52" t="s">
        <v>21</v>
      </c>
      <c r="E1033" s="47" t="s">
        <v>95</v>
      </c>
      <c r="F1033" s="47">
        <v>5</v>
      </c>
      <c r="G1033" s="47" t="str">
        <f>_xlfn.XLOOKUP(E1033,TbdeEPI[EPI],TbdeEPI[TIPO],"Produção",0)</f>
        <v>Produção</v>
      </c>
      <c r="H1033" s="47" t="s">
        <v>108</v>
      </c>
      <c r="I1033" s="47" t="s">
        <v>173</v>
      </c>
      <c r="J1033" s="47"/>
      <c r="K1033" s="47">
        <f>COUNTIF($I$2:I1033,I1033)</f>
        <v>29</v>
      </c>
      <c r="L1033" s="47" t="str">
        <f>ControleProdução[[#This Row],[Recebido Por]]&amp;ControleProdução[[#This Row],[Qtd]]</f>
        <v>JACKSON29</v>
      </c>
    </row>
    <row r="1034" spans="1:12" ht="20.100000000000001" customHeight="1" x14ac:dyDescent="0.25">
      <c r="A1034" s="52">
        <v>45315</v>
      </c>
      <c r="B1034" s="52" t="str">
        <f>UPPER(TEXT(ControleProdução[[#This Row],[Data]],"mmm"))</f>
        <v>JAN</v>
      </c>
      <c r="C1034" s="47">
        <f>YEAR(ControleProdução[[#This Row],[Data]])</f>
        <v>2024</v>
      </c>
      <c r="D1034" s="52" t="s">
        <v>21</v>
      </c>
      <c r="E1034" s="47" t="s">
        <v>14</v>
      </c>
      <c r="F1034" s="47">
        <v>2</v>
      </c>
      <c r="G1034" s="47" t="str">
        <f>_xlfn.XLOOKUP(E1034,TbdeEPI[EPI],TbdeEPI[TIPO],"Produção",0)</f>
        <v>Produção</v>
      </c>
      <c r="H1034" s="47" t="s">
        <v>108</v>
      </c>
      <c r="I1034" s="47" t="s">
        <v>351</v>
      </c>
      <c r="J1034" s="47"/>
      <c r="K1034" s="47">
        <f>COUNTIF($I$2:I1034,I1034)</f>
        <v>3</v>
      </c>
      <c r="L1034" s="47" t="str">
        <f>ControleProdução[[#This Row],[Recebido Por]]&amp;ControleProdução[[#This Row],[Qtd]]</f>
        <v>DEYVID3</v>
      </c>
    </row>
    <row r="1035" spans="1:12" ht="20.100000000000001" customHeight="1" x14ac:dyDescent="0.25">
      <c r="A1035" s="52">
        <v>45315</v>
      </c>
      <c r="B1035" s="52" t="str">
        <f>UPPER(TEXT(ControleProdução[[#This Row],[Data]],"mmm"))</f>
        <v>JAN</v>
      </c>
      <c r="C1035" s="47">
        <f>YEAR(ControleProdução[[#This Row],[Data]])</f>
        <v>2024</v>
      </c>
      <c r="D1035" s="52" t="s">
        <v>21</v>
      </c>
      <c r="E1035" s="47" t="s">
        <v>79</v>
      </c>
      <c r="F1035" s="47">
        <v>1</v>
      </c>
      <c r="G1035" s="47" t="str">
        <f>_xlfn.XLOOKUP(E1035,TbdeEPI[EPI],TbdeEPI[TIPO],"Produção",0)</f>
        <v>Produção</v>
      </c>
      <c r="H1035" s="47" t="s">
        <v>108</v>
      </c>
      <c r="I1035" s="47" t="s">
        <v>351</v>
      </c>
      <c r="J1035" s="47"/>
      <c r="K1035" s="47">
        <f>COUNTIF($I$2:I1035,I1035)</f>
        <v>4</v>
      </c>
      <c r="L1035" s="47" t="str">
        <f>ControleProdução[[#This Row],[Recebido Por]]&amp;ControleProdução[[#This Row],[Qtd]]</f>
        <v>DEYVID4</v>
      </c>
    </row>
    <row r="1036" spans="1:12" ht="20.100000000000001" customHeight="1" x14ac:dyDescent="0.25">
      <c r="A1036" s="52">
        <v>45316</v>
      </c>
      <c r="B1036" s="52" t="str">
        <f>UPPER(TEXT(ControleProdução[[#This Row],[Data]],"mmm"))</f>
        <v>JAN</v>
      </c>
      <c r="C1036" s="47">
        <f>YEAR(ControleProdução[[#This Row],[Data]])</f>
        <v>2024</v>
      </c>
      <c r="D1036" s="52" t="s">
        <v>21</v>
      </c>
      <c r="E1036" s="47" t="s">
        <v>89</v>
      </c>
      <c r="F1036" s="47">
        <v>1</v>
      </c>
      <c r="G1036" s="47" t="str">
        <f>_xlfn.XLOOKUP(E1036,TbdeEPI[EPI],TbdeEPI[TIPO],"Produção",0)</f>
        <v>Produção</v>
      </c>
      <c r="H1036" s="47" t="s">
        <v>108</v>
      </c>
      <c r="I1036" s="47" t="s">
        <v>336</v>
      </c>
      <c r="J1036" s="47"/>
      <c r="K1036" s="47">
        <f>COUNTIF($I$2:I1036,I1036)</f>
        <v>35</v>
      </c>
      <c r="L1036" s="47" t="str">
        <f>ControleProdução[[#This Row],[Recebido Por]]&amp;ControleProdução[[#This Row],[Qtd]]</f>
        <v>YVENS35</v>
      </c>
    </row>
    <row r="1037" spans="1:12" ht="20.100000000000001" customHeight="1" x14ac:dyDescent="0.25">
      <c r="A1037" s="52">
        <v>45316</v>
      </c>
      <c r="B1037" s="52" t="str">
        <f>UPPER(TEXT(ControleProdução[[#This Row],[Data]],"mmm"))</f>
        <v>JAN</v>
      </c>
      <c r="C1037" s="47">
        <f>YEAR(ControleProdução[[#This Row],[Data]])</f>
        <v>2024</v>
      </c>
      <c r="D1037" s="52" t="s">
        <v>21</v>
      </c>
      <c r="E1037" s="47" t="s">
        <v>1</v>
      </c>
      <c r="F1037" s="47">
        <v>1</v>
      </c>
      <c r="G1037" s="47" t="str">
        <f>_xlfn.XLOOKUP(E1037,TbdeEPI[EPI],TbdeEPI[TIPO],"Produção",0)</f>
        <v>Produção</v>
      </c>
      <c r="H1037" s="47" t="s">
        <v>108</v>
      </c>
      <c r="I1037" s="47" t="s">
        <v>336</v>
      </c>
      <c r="J1037" s="47"/>
      <c r="K1037" s="47">
        <f>COUNTIF($I$2:I1037,I1037)</f>
        <v>36</v>
      </c>
      <c r="L1037" s="47" t="str">
        <f>ControleProdução[[#This Row],[Recebido Por]]&amp;ControleProdução[[#This Row],[Qtd]]</f>
        <v>YVENS36</v>
      </c>
    </row>
    <row r="1038" spans="1:12" ht="20.100000000000001" customHeight="1" x14ac:dyDescent="0.25">
      <c r="A1038" s="52">
        <v>45316</v>
      </c>
      <c r="B1038" s="52" t="str">
        <f>UPPER(TEXT(ControleProdução[[#This Row],[Data]],"mmm"))</f>
        <v>JAN</v>
      </c>
      <c r="C1038" s="47">
        <f>YEAR(ControleProdução[[#This Row],[Data]])</f>
        <v>2024</v>
      </c>
      <c r="D1038" s="52" t="s">
        <v>21</v>
      </c>
      <c r="E1038" s="47" t="s">
        <v>2</v>
      </c>
      <c r="F1038" s="47">
        <v>1</v>
      </c>
      <c r="G1038" s="47" t="str">
        <f>_xlfn.XLOOKUP(E1038,TbdeEPI[EPI],TbdeEPI[TIPO],"Produção",0)</f>
        <v>Produção</v>
      </c>
      <c r="H1038" s="47" t="s">
        <v>108</v>
      </c>
      <c r="I1038" s="47" t="s">
        <v>336</v>
      </c>
      <c r="J1038" s="47"/>
      <c r="K1038" s="47">
        <f>COUNTIF($I$2:I1038,I1038)</f>
        <v>37</v>
      </c>
      <c r="L1038" s="47" t="str">
        <f>ControleProdução[[#This Row],[Recebido Por]]&amp;ControleProdução[[#This Row],[Qtd]]</f>
        <v>YVENS37</v>
      </c>
    </row>
    <row r="1039" spans="1:12" ht="20.100000000000001" customHeight="1" x14ac:dyDescent="0.25">
      <c r="A1039" s="52">
        <v>45316</v>
      </c>
      <c r="B1039" s="52" t="str">
        <f>UPPER(TEXT(ControleProdução[[#This Row],[Data]],"mmm"))</f>
        <v>JAN</v>
      </c>
      <c r="C1039" s="47">
        <f>YEAR(ControleProdução[[#This Row],[Data]])</f>
        <v>2024</v>
      </c>
      <c r="D1039" s="52" t="s">
        <v>21</v>
      </c>
      <c r="E1039" s="47" t="s">
        <v>12</v>
      </c>
      <c r="F1039" s="47">
        <v>1</v>
      </c>
      <c r="G1039" s="47" t="str">
        <f>_xlfn.XLOOKUP(E1039,TbdeEPI[EPI],TbdeEPI[TIPO],"Produção",0)</f>
        <v>Produção</v>
      </c>
      <c r="H1039" s="47" t="s">
        <v>108</v>
      </c>
      <c r="I1039" s="47" t="s">
        <v>336</v>
      </c>
      <c r="J1039" s="47"/>
      <c r="K1039" s="47">
        <f>COUNTIF($I$2:I1039,I1039)</f>
        <v>38</v>
      </c>
      <c r="L1039" s="47" t="str">
        <f>ControleProdução[[#This Row],[Recebido Por]]&amp;ControleProdução[[#This Row],[Qtd]]</f>
        <v>YVENS38</v>
      </c>
    </row>
    <row r="1040" spans="1:12" ht="20.100000000000001" customHeight="1" x14ac:dyDescent="0.25">
      <c r="A1040" s="52">
        <v>45316</v>
      </c>
      <c r="B1040" s="52" t="str">
        <f>UPPER(TEXT(ControleProdução[[#This Row],[Data]],"mmm"))</f>
        <v>JAN</v>
      </c>
      <c r="C1040" s="47">
        <f>YEAR(ControleProdução[[#This Row],[Data]])</f>
        <v>2024</v>
      </c>
      <c r="D1040" s="52" t="s">
        <v>21</v>
      </c>
      <c r="E1040" s="47" t="s">
        <v>27</v>
      </c>
      <c r="F1040" s="47">
        <v>1</v>
      </c>
      <c r="G1040" s="47" t="str">
        <f>_xlfn.XLOOKUP(E1040,TbdeEPI[EPI],TbdeEPI[TIPO],"Produção",0)</f>
        <v>Produção</v>
      </c>
      <c r="H1040" s="47" t="s">
        <v>108</v>
      </c>
      <c r="I1040" s="47" t="s">
        <v>336</v>
      </c>
      <c r="J1040" s="47"/>
      <c r="K1040" s="47">
        <f>COUNTIF($I$2:I1040,I1040)</f>
        <v>39</v>
      </c>
      <c r="L1040" s="47" t="str">
        <f>ControleProdução[[#This Row],[Recebido Por]]&amp;ControleProdução[[#This Row],[Qtd]]</f>
        <v>YVENS39</v>
      </c>
    </row>
    <row r="1041" spans="1:12" ht="20.100000000000001" customHeight="1" x14ac:dyDescent="0.25">
      <c r="A1041" s="52">
        <v>45316</v>
      </c>
      <c r="B1041" s="52" t="str">
        <f>UPPER(TEXT(ControleProdução[[#This Row],[Data]],"mmm"))</f>
        <v>JAN</v>
      </c>
      <c r="C1041" s="47">
        <f>YEAR(ControleProdução[[#This Row],[Data]])</f>
        <v>2024</v>
      </c>
      <c r="D1041" s="52" t="s">
        <v>21</v>
      </c>
      <c r="E1041" s="47" t="s">
        <v>1</v>
      </c>
      <c r="F1041" s="47">
        <v>1</v>
      </c>
      <c r="G1041" s="47" t="str">
        <f>_xlfn.XLOOKUP(E1041,TbdeEPI[EPI],TbdeEPI[TIPO],"Produção",0)</f>
        <v>Produção</v>
      </c>
      <c r="H1041" s="47" t="s">
        <v>108</v>
      </c>
      <c r="I1041" s="47" t="s">
        <v>155</v>
      </c>
      <c r="J1041" s="47"/>
      <c r="K1041" s="47">
        <f>COUNTIF($I$2:I1041,I1041)</f>
        <v>46</v>
      </c>
      <c r="L1041" s="47" t="str">
        <f>ControleProdução[[#This Row],[Recebido Por]]&amp;ControleProdução[[#This Row],[Qtd]]</f>
        <v>ASNAN46</v>
      </c>
    </row>
    <row r="1042" spans="1:12" ht="20.100000000000001" customHeight="1" x14ac:dyDescent="0.25">
      <c r="A1042" s="52">
        <v>45316</v>
      </c>
      <c r="B1042" s="52" t="str">
        <f>UPPER(TEXT(ControleProdução[[#This Row],[Data]],"mmm"))</f>
        <v>JAN</v>
      </c>
      <c r="C1042" s="47">
        <f>YEAR(ControleProdução[[#This Row],[Data]])</f>
        <v>2024</v>
      </c>
      <c r="D1042" s="52" t="s">
        <v>20</v>
      </c>
      <c r="E1042" s="47" t="s">
        <v>352</v>
      </c>
      <c r="F1042" s="47">
        <v>49</v>
      </c>
      <c r="G1042" s="47" t="str">
        <f>_xlfn.XLOOKUP(E1042,TbdeEPI[EPI],TbdeEPI[TIPO],"Produção",0)</f>
        <v>Produção</v>
      </c>
      <c r="H1042" s="47" t="s">
        <v>150</v>
      </c>
      <c r="I1042" s="47" t="s">
        <v>108</v>
      </c>
      <c r="J1042" s="47"/>
      <c r="K1042" s="47">
        <f>COUNTIF($I$2:I1042,I1042)</f>
        <v>80</v>
      </c>
      <c r="L1042" s="47" t="str">
        <f>ControleProdução[[#This Row],[Recebido Por]]&amp;ControleProdução[[#This Row],[Qtd]]</f>
        <v>RHUAN80</v>
      </c>
    </row>
    <row r="1043" spans="1:12" ht="20.100000000000001" customHeight="1" x14ac:dyDescent="0.25">
      <c r="A1043" s="52">
        <v>45316</v>
      </c>
      <c r="B1043" s="52" t="str">
        <f>UPPER(TEXT(ControleProdução[[#This Row],[Data]],"mmm"))</f>
        <v>JAN</v>
      </c>
      <c r="C1043" s="47">
        <f>YEAR(ControleProdução[[#This Row],[Data]])</f>
        <v>2024</v>
      </c>
      <c r="D1043" s="52" t="s">
        <v>21</v>
      </c>
      <c r="E1043" s="47" t="s">
        <v>9</v>
      </c>
      <c r="F1043" s="47">
        <v>1</v>
      </c>
      <c r="G1043" s="47" t="str">
        <f>_xlfn.XLOOKUP(E1043,TbdeEPI[EPI],TbdeEPI[TIPO],"Produção",0)</f>
        <v>EPI</v>
      </c>
      <c r="H1043" s="47" t="s">
        <v>108</v>
      </c>
      <c r="I1043" s="47" t="s">
        <v>112</v>
      </c>
      <c r="J1043" s="47"/>
      <c r="K1043" s="47">
        <f>COUNTIF($I$2:I1043,I1043)</f>
        <v>21</v>
      </c>
      <c r="L1043" s="47" t="str">
        <f>ControleProdução[[#This Row],[Recebido Por]]&amp;ControleProdução[[#This Row],[Qtd]]</f>
        <v>JEFERSON21</v>
      </c>
    </row>
    <row r="1044" spans="1:12" ht="20.100000000000001" customHeight="1" x14ac:dyDescent="0.25">
      <c r="A1044" s="52">
        <v>45316</v>
      </c>
      <c r="B1044" s="52" t="str">
        <f>UPPER(TEXT(ControleProdução[[#This Row],[Data]],"mmm"))</f>
        <v>JAN</v>
      </c>
      <c r="C1044" s="47">
        <f>YEAR(ControleProdução[[#This Row],[Data]])</f>
        <v>2024</v>
      </c>
      <c r="D1044" s="52" t="s">
        <v>21</v>
      </c>
      <c r="E1044" s="47" t="s">
        <v>1</v>
      </c>
      <c r="F1044" s="47">
        <v>2</v>
      </c>
      <c r="G1044" s="47" t="str">
        <f>_xlfn.XLOOKUP(E1044,TbdeEPI[EPI],TbdeEPI[TIPO],"Produção",0)</f>
        <v>Produção</v>
      </c>
      <c r="H1044" s="47" t="s">
        <v>108</v>
      </c>
      <c r="I1044" s="47" t="s">
        <v>351</v>
      </c>
      <c r="J1044" s="47"/>
      <c r="K1044" s="47">
        <f>COUNTIF($I$2:I1044,I1044)</f>
        <v>5</v>
      </c>
      <c r="L1044" s="47" t="str">
        <f>ControleProdução[[#This Row],[Recebido Por]]&amp;ControleProdução[[#This Row],[Qtd]]</f>
        <v>DEYVID5</v>
      </c>
    </row>
    <row r="1045" spans="1:12" ht="20.100000000000001" customHeight="1" x14ac:dyDescent="0.25">
      <c r="A1045" s="52">
        <v>45316</v>
      </c>
      <c r="B1045" s="52" t="str">
        <f>UPPER(TEXT(ControleProdução[[#This Row],[Data]],"mmm"))</f>
        <v>JAN</v>
      </c>
      <c r="C1045" s="47">
        <f>YEAR(ControleProdução[[#This Row],[Data]])</f>
        <v>2024</v>
      </c>
      <c r="D1045" s="52" t="s">
        <v>21</v>
      </c>
      <c r="E1045" s="47" t="s">
        <v>352</v>
      </c>
      <c r="F1045" s="47">
        <v>10</v>
      </c>
      <c r="G1045" s="47" t="str">
        <f>_xlfn.XLOOKUP(E1045,TbdeEPI[EPI],TbdeEPI[TIPO],"Produção",0)</f>
        <v>Produção</v>
      </c>
      <c r="H1045" s="47" t="s">
        <v>108</v>
      </c>
      <c r="I1045" s="47" t="s">
        <v>336</v>
      </c>
      <c r="J1045" s="47"/>
      <c r="K1045" s="47">
        <f>COUNTIF($I$2:I1045,I1045)</f>
        <v>40</v>
      </c>
      <c r="L1045" s="47" t="str">
        <f>ControleProdução[[#This Row],[Recebido Por]]&amp;ControleProdução[[#This Row],[Qtd]]</f>
        <v>YVENS40</v>
      </c>
    </row>
    <row r="1046" spans="1:12" ht="20.100000000000001" customHeight="1" x14ac:dyDescent="0.25">
      <c r="A1046" s="52">
        <v>45316</v>
      </c>
      <c r="B1046" s="52" t="str">
        <f>UPPER(TEXT(ControleProdução[[#This Row],[Data]],"mmm"))</f>
        <v>JAN</v>
      </c>
      <c r="C1046" s="47">
        <f>YEAR(ControleProdução[[#This Row],[Data]])</f>
        <v>2024</v>
      </c>
      <c r="D1046" s="52" t="s">
        <v>21</v>
      </c>
      <c r="E1046" s="47" t="s">
        <v>95</v>
      </c>
      <c r="F1046" s="47">
        <v>5</v>
      </c>
      <c r="G1046" s="47" t="str">
        <f>_xlfn.XLOOKUP(E1046,TbdeEPI[EPI],TbdeEPI[TIPO],"Produção",0)</f>
        <v>Produção</v>
      </c>
      <c r="H1046" s="47" t="s">
        <v>108</v>
      </c>
      <c r="I1046" s="47" t="s">
        <v>157</v>
      </c>
      <c r="J1046" s="47"/>
      <c r="K1046" s="47">
        <f>COUNTIF($I$2:I1046,I1046)</f>
        <v>14</v>
      </c>
      <c r="L1046" s="47" t="str">
        <f>ControleProdução[[#This Row],[Recebido Por]]&amp;ControleProdução[[#This Row],[Qtd]]</f>
        <v>MATHEUS LUCAS14</v>
      </c>
    </row>
    <row r="1047" spans="1:12" ht="20.100000000000001" customHeight="1" x14ac:dyDescent="0.25">
      <c r="A1047" s="52">
        <v>45316</v>
      </c>
      <c r="B1047" s="52" t="str">
        <f>UPPER(TEXT(ControleProdução[[#This Row],[Data]],"mmm"))</f>
        <v>JAN</v>
      </c>
      <c r="C1047" s="47">
        <f>YEAR(ControleProdução[[#This Row],[Data]])</f>
        <v>2024</v>
      </c>
      <c r="D1047" s="52" t="s">
        <v>20</v>
      </c>
      <c r="E1047" s="47" t="s">
        <v>78</v>
      </c>
      <c r="F1047" s="47">
        <v>20</v>
      </c>
      <c r="G1047" s="47" t="str">
        <f>_xlfn.XLOOKUP(E1047,TbdeEPI[EPI],TbdeEPI[TIPO],"Produção",0)</f>
        <v>Produção</v>
      </c>
      <c r="H1047" s="47" t="s">
        <v>150</v>
      </c>
      <c r="I1047" s="47" t="s">
        <v>108</v>
      </c>
      <c r="J1047" s="47"/>
      <c r="K1047" s="47">
        <f>COUNTIF($I$2:I1047,I1047)</f>
        <v>81</v>
      </c>
      <c r="L1047" s="47" t="str">
        <f>ControleProdução[[#This Row],[Recebido Por]]&amp;ControleProdução[[#This Row],[Qtd]]</f>
        <v>RHUAN81</v>
      </c>
    </row>
    <row r="1048" spans="1:12" ht="20.100000000000001" customHeight="1" x14ac:dyDescent="0.25">
      <c r="A1048" s="52">
        <v>45316</v>
      </c>
      <c r="B1048" s="52" t="str">
        <f>UPPER(TEXT(ControleProdução[[#This Row],[Data]],"mmm"))</f>
        <v>JAN</v>
      </c>
      <c r="C1048" s="47">
        <f>YEAR(ControleProdução[[#This Row],[Data]])</f>
        <v>2024</v>
      </c>
      <c r="D1048" s="52" t="s">
        <v>20</v>
      </c>
      <c r="E1048" s="47" t="s">
        <v>7</v>
      </c>
      <c r="F1048" s="47">
        <v>8</v>
      </c>
      <c r="G1048" s="47" t="str">
        <f>_xlfn.XLOOKUP(E1048,TbdeEPI[EPI],TbdeEPI[TIPO],"Produção",0)</f>
        <v>Produção</v>
      </c>
      <c r="H1048" s="47" t="s">
        <v>150</v>
      </c>
      <c r="I1048" s="47" t="s">
        <v>108</v>
      </c>
      <c r="J1048" s="47"/>
      <c r="K1048" s="47">
        <f>COUNTIF($I$2:I1048,I1048)</f>
        <v>82</v>
      </c>
      <c r="L1048" s="47" t="str">
        <f>ControleProdução[[#This Row],[Recebido Por]]&amp;ControleProdução[[#This Row],[Qtd]]</f>
        <v>RHUAN82</v>
      </c>
    </row>
    <row r="1049" spans="1:12" ht="20.100000000000001" customHeight="1" x14ac:dyDescent="0.25">
      <c r="A1049" s="52">
        <v>45316</v>
      </c>
      <c r="B1049" s="52" t="str">
        <f>UPPER(TEXT(ControleProdução[[#This Row],[Data]],"mmm"))</f>
        <v>JAN</v>
      </c>
      <c r="C1049" s="47">
        <f>YEAR(ControleProdução[[#This Row],[Data]])</f>
        <v>2024</v>
      </c>
      <c r="D1049" s="52" t="s">
        <v>21</v>
      </c>
      <c r="E1049" s="47" t="s">
        <v>94</v>
      </c>
      <c r="F1049" s="47">
        <v>1</v>
      </c>
      <c r="G1049" s="47" t="str">
        <f>_xlfn.XLOOKUP(E1049,TbdeEPI[EPI],TbdeEPI[TIPO],"Produção",0)</f>
        <v>Produção</v>
      </c>
      <c r="H1049" s="47" t="s">
        <v>108</v>
      </c>
      <c r="I1049" s="47" t="s">
        <v>155</v>
      </c>
      <c r="J1049" s="47"/>
      <c r="K1049" s="47">
        <f>COUNTIF($I$2:I1049,I1049)</f>
        <v>47</v>
      </c>
      <c r="L1049" s="47" t="str">
        <f>ControleProdução[[#This Row],[Recebido Por]]&amp;ControleProdução[[#This Row],[Qtd]]</f>
        <v>ASNAN47</v>
      </c>
    </row>
    <row r="1050" spans="1:12" ht="20.100000000000001" customHeight="1" x14ac:dyDescent="0.25">
      <c r="A1050" s="52">
        <v>45316</v>
      </c>
      <c r="B1050" s="52" t="str">
        <f>UPPER(TEXT(ControleProdução[[#This Row],[Data]],"mmm"))</f>
        <v>JAN</v>
      </c>
      <c r="C1050" s="47">
        <f>YEAR(ControleProdução[[#This Row],[Data]])</f>
        <v>2024</v>
      </c>
      <c r="D1050" s="52" t="s">
        <v>21</v>
      </c>
      <c r="E1050" s="47" t="s">
        <v>318</v>
      </c>
      <c r="F1050" s="47">
        <v>1</v>
      </c>
      <c r="G1050" s="47" t="str">
        <f>_xlfn.XLOOKUP(E1050,TbdeEPI[EPI],TbdeEPI[TIPO],"Produção",0)</f>
        <v>Produção</v>
      </c>
      <c r="H1050" s="47" t="s">
        <v>108</v>
      </c>
      <c r="I1050" s="47" t="s">
        <v>149</v>
      </c>
      <c r="J1050" s="47"/>
      <c r="K1050" s="47">
        <f>COUNTIF($I$2:I1050,I1050)</f>
        <v>24</v>
      </c>
      <c r="L1050" s="47" t="str">
        <f>ControleProdução[[#This Row],[Recebido Por]]&amp;ControleProdução[[#This Row],[Qtd]]</f>
        <v>RAFAEL24</v>
      </c>
    </row>
    <row r="1051" spans="1:12" ht="20.100000000000001" customHeight="1" x14ac:dyDescent="0.25">
      <c r="A1051" s="52">
        <v>45317</v>
      </c>
      <c r="B1051" s="52" t="str">
        <f>UPPER(TEXT(ControleProdução[[#This Row],[Data]],"mmm"))</f>
        <v>JAN</v>
      </c>
      <c r="C1051" s="47">
        <f>YEAR(ControleProdução[[#This Row],[Data]])</f>
        <v>2024</v>
      </c>
      <c r="D1051" s="52" t="s">
        <v>21</v>
      </c>
      <c r="E1051" s="47" t="s">
        <v>9</v>
      </c>
      <c r="F1051" s="47">
        <v>1</v>
      </c>
      <c r="G1051" s="47" t="str">
        <f>_xlfn.XLOOKUP(E1051,TbdeEPI[EPI],TbdeEPI[TIPO],"Produção",0)</f>
        <v>EPI</v>
      </c>
      <c r="H1051" s="47" t="s">
        <v>108</v>
      </c>
      <c r="I1051" s="47" t="s">
        <v>351</v>
      </c>
      <c r="J1051" s="47"/>
      <c r="K1051" s="47">
        <f>COUNTIF($I$2:I1051,I1051)</f>
        <v>6</v>
      </c>
      <c r="L1051" s="47" t="str">
        <f>ControleProdução[[#This Row],[Recebido Por]]&amp;ControleProdução[[#This Row],[Qtd]]</f>
        <v>DEYVID6</v>
      </c>
    </row>
    <row r="1052" spans="1:12" ht="20.100000000000001" customHeight="1" x14ac:dyDescent="0.25">
      <c r="A1052" s="52">
        <v>45317</v>
      </c>
      <c r="B1052" s="52" t="str">
        <f>UPPER(TEXT(ControleProdução[[#This Row],[Data]],"mmm"))</f>
        <v>JAN</v>
      </c>
      <c r="C1052" s="47">
        <f>YEAR(ControleProdução[[#This Row],[Data]])</f>
        <v>2024</v>
      </c>
      <c r="D1052" s="52" t="s">
        <v>21</v>
      </c>
      <c r="E1052" s="47" t="s">
        <v>75</v>
      </c>
      <c r="F1052" s="47">
        <v>4</v>
      </c>
      <c r="G1052" s="47" t="str">
        <f>_xlfn.XLOOKUP(E1052,TbdeEPI[EPI],TbdeEPI[TIPO],"Produção",0)</f>
        <v>Produção</v>
      </c>
      <c r="H1052" s="47" t="s">
        <v>108</v>
      </c>
      <c r="I1052" s="47" t="s">
        <v>171</v>
      </c>
      <c r="J1052" s="47"/>
      <c r="K1052" s="47">
        <f>COUNTIF($I$2:I1052,I1052)</f>
        <v>19</v>
      </c>
      <c r="L1052" s="47" t="str">
        <f>ControleProdução[[#This Row],[Recebido Por]]&amp;ControleProdução[[#This Row],[Qtd]]</f>
        <v>KEVIN19</v>
      </c>
    </row>
    <row r="1053" spans="1:12" ht="20.100000000000001" customHeight="1" x14ac:dyDescent="0.25">
      <c r="A1053" s="52">
        <v>45317</v>
      </c>
      <c r="B1053" s="52" t="str">
        <f>UPPER(TEXT(ControleProdução[[#This Row],[Data]],"mmm"))</f>
        <v>JAN</v>
      </c>
      <c r="C1053" s="47">
        <f>YEAR(ControleProdução[[#This Row],[Data]])</f>
        <v>2024</v>
      </c>
      <c r="D1053" s="52" t="s">
        <v>21</v>
      </c>
      <c r="E1053" s="47" t="s">
        <v>95</v>
      </c>
      <c r="F1053" s="47">
        <v>5</v>
      </c>
      <c r="G1053" s="47" t="str">
        <f>_xlfn.XLOOKUP(E1053,TbdeEPI[EPI],TbdeEPI[TIPO],"Produção",0)</f>
        <v>Produção</v>
      </c>
      <c r="H1053" s="47" t="s">
        <v>108</v>
      </c>
      <c r="I1053" s="47" t="s">
        <v>107</v>
      </c>
      <c r="J1053" s="47"/>
      <c r="K1053" s="47">
        <f>COUNTIF($I$2:I1053,I1053)</f>
        <v>49</v>
      </c>
      <c r="L1053" s="47" t="str">
        <f>ControleProdução[[#This Row],[Recebido Por]]&amp;ControleProdução[[#This Row],[Qtd]]</f>
        <v>ALAN49</v>
      </c>
    </row>
    <row r="1054" spans="1:12" ht="20.100000000000001" customHeight="1" x14ac:dyDescent="0.25">
      <c r="A1054" s="52">
        <v>45317</v>
      </c>
      <c r="B1054" s="52" t="str">
        <f>UPPER(TEXT(ControleProdução[[#This Row],[Data]],"mmm"))</f>
        <v>JAN</v>
      </c>
      <c r="C1054" s="47">
        <f>YEAR(ControleProdução[[#This Row],[Data]])</f>
        <v>2024</v>
      </c>
      <c r="D1054" s="52" t="s">
        <v>21</v>
      </c>
      <c r="E1054" s="47" t="s">
        <v>93</v>
      </c>
      <c r="F1054" s="47">
        <v>2</v>
      </c>
      <c r="G1054" s="47" t="str">
        <f>_xlfn.XLOOKUP(E1054,TbdeEPI[EPI],TbdeEPI[TIPO],"Produção",0)</f>
        <v>Produção</v>
      </c>
      <c r="H1054" s="47" t="s">
        <v>108</v>
      </c>
      <c r="I1054" s="47" t="s">
        <v>336</v>
      </c>
      <c r="J1054" s="47"/>
      <c r="K1054" s="47">
        <f>COUNTIF($I$2:I1054,I1054)</f>
        <v>41</v>
      </c>
      <c r="L1054" s="47" t="str">
        <f>ControleProdução[[#This Row],[Recebido Por]]&amp;ControleProdução[[#This Row],[Qtd]]</f>
        <v>YVENS41</v>
      </c>
    </row>
    <row r="1055" spans="1:12" ht="20.100000000000001" customHeight="1" x14ac:dyDescent="0.25">
      <c r="A1055" s="52">
        <v>45317</v>
      </c>
      <c r="B1055" s="52" t="str">
        <f>UPPER(TEXT(ControleProdução[[#This Row],[Data]],"mmm"))</f>
        <v>JAN</v>
      </c>
      <c r="C1055" s="47">
        <f>YEAR(ControleProdução[[#This Row],[Data]])</f>
        <v>2024</v>
      </c>
      <c r="D1055" s="52" t="s">
        <v>21</v>
      </c>
      <c r="E1055" s="47" t="s">
        <v>1</v>
      </c>
      <c r="F1055" s="47">
        <v>1</v>
      </c>
      <c r="G1055" s="47" t="str">
        <f>_xlfn.XLOOKUP(E1055,TbdeEPI[EPI],TbdeEPI[TIPO],"Produção",0)</f>
        <v>Produção</v>
      </c>
      <c r="H1055" s="47" t="s">
        <v>108</v>
      </c>
      <c r="I1055" s="47" t="s">
        <v>336</v>
      </c>
      <c r="J1055" s="47"/>
      <c r="K1055" s="47">
        <f>COUNTIF($I$2:I1055,I1055)</f>
        <v>42</v>
      </c>
      <c r="L1055" s="47" t="str">
        <f>ControleProdução[[#This Row],[Recebido Por]]&amp;ControleProdução[[#This Row],[Qtd]]</f>
        <v>YVENS42</v>
      </c>
    </row>
    <row r="1056" spans="1:12" ht="20.100000000000001" customHeight="1" x14ac:dyDescent="0.25">
      <c r="A1056" s="52">
        <v>45317</v>
      </c>
      <c r="B1056" s="52" t="str">
        <f>UPPER(TEXT(ControleProdução[[#This Row],[Data]],"mmm"))</f>
        <v>JAN</v>
      </c>
      <c r="C1056" s="47">
        <f>YEAR(ControleProdução[[#This Row],[Data]])</f>
        <v>2024</v>
      </c>
      <c r="D1056" s="52" t="s">
        <v>21</v>
      </c>
      <c r="E1056" s="47" t="s">
        <v>85</v>
      </c>
      <c r="F1056" s="47">
        <v>1</v>
      </c>
      <c r="G1056" s="47" t="str">
        <f>_xlfn.XLOOKUP(E1056,TbdeEPI[EPI],TbdeEPI[TIPO],"Produção",0)</f>
        <v>Produção</v>
      </c>
      <c r="H1056" s="47" t="s">
        <v>108</v>
      </c>
      <c r="I1056" s="47" t="s">
        <v>336</v>
      </c>
      <c r="J1056" s="47"/>
      <c r="K1056" s="47">
        <f>COUNTIF($I$2:I1056,I1056)</f>
        <v>43</v>
      </c>
      <c r="L1056" s="47" t="str">
        <f>ControleProdução[[#This Row],[Recebido Por]]&amp;ControleProdução[[#This Row],[Qtd]]</f>
        <v>YVENS43</v>
      </c>
    </row>
    <row r="1057" spans="1:12" ht="20.100000000000001" customHeight="1" x14ac:dyDescent="0.25">
      <c r="A1057" s="52">
        <v>45317</v>
      </c>
      <c r="B1057" s="52" t="str">
        <f>UPPER(TEXT(ControleProdução[[#This Row],[Data]],"mmm"))</f>
        <v>JAN</v>
      </c>
      <c r="C1057" s="47">
        <f>YEAR(ControleProdução[[#This Row],[Data]])</f>
        <v>2024</v>
      </c>
      <c r="D1057" s="52" t="s">
        <v>21</v>
      </c>
      <c r="E1057" s="47" t="s">
        <v>169</v>
      </c>
      <c r="F1057" s="47">
        <v>6</v>
      </c>
      <c r="G1057" s="47" t="str">
        <f>_xlfn.XLOOKUP(E1057,TbdeEPI[EPI],TbdeEPI[TIPO],"Produção",0)</f>
        <v>Produção</v>
      </c>
      <c r="H1057" s="47" t="s">
        <v>108</v>
      </c>
      <c r="I1057" s="47" t="s">
        <v>336</v>
      </c>
      <c r="J1057" s="47"/>
      <c r="K1057" s="47">
        <f>COUNTIF($I$2:I1057,I1057)</f>
        <v>44</v>
      </c>
      <c r="L1057" s="47" t="str">
        <f>ControleProdução[[#This Row],[Recebido Por]]&amp;ControleProdução[[#This Row],[Qtd]]</f>
        <v>YVENS44</v>
      </c>
    </row>
    <row r="1058" spans="1:12" ht="20.100000000000001" customHeight="1" x14ac:dyDescent="0.25">
      <c r="A1058" s="52">
        <v>45317</v>
      </c>
      <c r="B1058" s="52" t="str">
        <f>UPPER(TEXT(ControleProdução[[#This Row],[Data]],"mmm"))</f>
        <v>JAN</v>
      </c>
      <c r="C1058" s="47">
        <f>YEAR(ControleProdução[[#This Row],[Data]])</f>
        <v>2024</v>
      </c>
      <c r="D1058" s="52" t="s">
        <v>21</v>
      </c>
      <c r="E1058" s="47" t="s">
        <v>92</v>
      </c>
      <c r="F1058" s="47">
        <v>1</v>
      </c>
      <c r="G1058" s="47" t="str">
        <f>_xlfn.XLOOKUP(E1058,TbdeEPI[EPI],TbdeEPI[TIPO],"Produção",0)</f>
        <v>Produção</v>
      </c>
      <c r="H1058" s="47" t="s">
        <v>108</v>
      </c>
      <c r="I1058" s="47" t="s">
        <v>157</v>
      </c>
      <c r="J1058" s="47"/>
      <c r="K1058" s="47">
        <f>COUNTIF($I$2:I1058,I1058)</f>
        <v>15</v>
      </c>
      <c r="L1058" s="47" t="str">
        <f>ControleProdução[[#This Row],[Recebido Por]]&amp;ControleProdução[[#This Row],[Qtd]]</f>
        <v>MATHEUS LUCAS15</v>
      </c>
    </row>
    <row r="1059" spans="1:12" ht="20.100000000000001" customHeight="1" x14ac:dyDescent="0.25">
      <c r="A1059" s="52">
        <v>45317</v>
      </c>
      <c r="B1059" s="52" t="str">
        <f>UPPER(TEXT(ControleProdução[[#This Row],[Data]],"mmm"))</f>
        <v>JAN</v>
      </c>
      <c r="C1059" s="47">
        <f>YEAR(ControleProdução[[#This Row],[Data]])</f>
        <v>2024</v>
      </c>
      <c r="D1059" s="52" t="s">
        <v>21</v>
      </c>
      <c r="E1059" s="47" t="s">
        <v>9</v>
      </c>
      <c r="F1059" s="47">
        <v>1</v>
      </c>
      <c r="G1059" s="47" t="str">
        <f>_xlfn.XLOOKUP(E1059,TbdeEPI[EPI],TbdeEPI[TIPO],"Produção",0)</f>
        <v>EPI</v>
      </c>
      <c r="H1059" s="47" t="s">
        <v>108</v>
      </c>
      <c r="I1059" s="47" t="s">
        <v>265</v>
      </c>
      <c r="J1059" s="47"/>
      <c r="K1059" s="47">
        <f>COUNTIF($I$2:I1059,I1059)</f>
        <v>19</v>
      </c>
      <c r="L1059" s="47" t="str">
        <f>ControleProdução[[#This Row],[Recebido Por]]&amp;ControleProdução[[#This Row],[Qtd]]</f>
        <v>GILDSON19</v>
      </c>
    </row>
    <row r="1060" spans="1:12" ht="20.100000000000001" customHeight="1" x14ac:dyDescent="0.25">
      <c r="A1060" s="52">
        <v>45317</v>
      </c>
      <c r="B1060" s="52" t="str">
        <f>UPPER(TEXT(ControleProdução[[#This Row],[Data]],"mmm"))</f>
        <v>JAN</v>
      </c>
      <c r="C1060" s="47">
        <f>YEAR(ControleProdução[[#This Row],[Data]])</f>
        <v>2024</v>
      </c>
      <c r="D1060" s="52" t="s">
        <v>21</v>
      </c>
      <c r="E1060" s="47" t="s">
        <v>1</v>
      </c>
      <c r="F1060" s="47">
        <v>2</v>
      </c>
      <c r="G1060" s="47" t="str">
        <f>_xlfn.XLOOKUP(E1060,TbdeEPI[EPI],TbdeEPI[TIPO],"Produção",0)</f>
        <v>Produção</v>
      </c>
      <c r="H1060" s="47" t="s">
        <v>108</v>
      </c>
      <c r="I1060" s="47" t="s">
        <v>351</v>
      </c>
      <c r="J1060" s="47"/>
      <c r="K1060" s="47">
        <f>COUNTIF($I$2:I1060,I1060)</f>
        <v>7</v>
      </c>
      <c r="L1060" s="47" t="str">
        <f>ControleProdução[[#This Row],[Recebido Por]]&amp;ControleProdução[[#This Row],[Qtd]]</f>
        <v>DEYVID7</v>
      </c>
    </row>
    <row r="1061" spans="1:12" ht="20.100000000000001" customHeight="1" x14ac:dyDescent="0.25">
      <c r="A1061" s="52">
        <v>45317</v>
      </c>
      <c r="B1061" s="52" t="str">
        <f>UPPER(TEXT(ControleProdução[[#This Row],[Data]],"mmm"))</f>
        <v>JAN</v>
      </c>
      <c r="C1061" s="47">
        <f>YEAR(ControleProdução[[#This Row],[Data]])</f>
        <v>2024</v>
      </c>
      <c r="D1061" s="52" t="s">
        <v>21</v>
      </c>
      <c r="E1061" s="47" t="s">
        <v>78</v>
      </c>
      <c r="F1061" s="47">
        <v>1</v>
      </c>
      <c r="G1061" s="47" t="str">
        <f>_xlfn.XLOOKUP(E1061,TbdeEPI[EPI],TbdeEPI[TIPO],"Produção",0)</f>
        <v>Produção</v>
      </c>
      <c r="H1061" s="47" t="s">
        <v>108</v>
      </c>
      <c r="I1061" s="47" t="s">
        <v>351</v>
      </c>
      <c r="J1061" s="47"/>
      <c r="K1061" s="47">
        <f>COUNTIF($I$2:I1061,I1061)</f>
        <v>8</v>
      </c>
      <c r="L1061" s="47" t="str">
        <f>ControleProdução[[#This Row],[Recebido Por]]&amp;ControleProdução[[#This Row],[Qtd]]</f>
        <v>DEYVID8</v>
      </c>
    </row>
    <row r="1062" spans="1:12" ht="20.100000000000001" customHeight="1" x14ac:dyDescent="0.25">
      <c r="A1062" s="52">
        <v>45317</v>
      </c>
      <c r="B1062" s="52" t="str">
        <f>UPPER(TEXT(ControleProdução[[#This Row],[Data]],"mmm"))</f>
        <v>JAN</v>
      </c>
      <c r="C1062" s="47">
        <f>YEAR(ControleProdução[[#This Row],[Data]])</f>
        <v>2024</v>
      </c>
      <c r="D1062" s="52" t="s">
        <v>21</v>
      </c>
      <c r="E1062" s="47" t="s">
        <v>95</v>
      </c>
      <c r="F1062" s="47">
        <v>5</v>
      </c>
      <c r="G1062" s="47" t="str">
        <f>_xlfn.XLOOKUP(E1062,TbdeEPI[EPI],TbdeEPI[TIPO],"Produção",0)</f>
        <v>Produção</v>
      </c>
      <c r="H1062" s="47" t="s">
        <v>108</v>
      </c>
      <c r="I1062" s="47" t="s">
        <v>173</v>
      </c>
      <c r="J1062" s="47"/>
      <c r="K1062" s="47">
        <f>COUNTIF($I$2:I1062,I1062)</f>
        <v>30</v>
      </c>
      <c r="L1062" s="47" t="str">
        <f>ControleProdução[[#This Row],[Recebido Por]]&amp;ControleProdução[[#This Row],[Qtd]]</f>
        <v>JACKSON30</v>
      </c>
    </row>
    <row r="1063" spans="1:12" ht="20.100000000000001" customHeight="1" x14ac:dyDescent="0.25">
      <c r="A1063" s="52">
        <v>45320</v>
      </c>
      <c r="B1063" s="52" t="str">
        <f>UPPER(TEXT(ControleProdução[[#This Row],[Data]],"mmm"))</f>
        <v>JAN</v>
      </c>
      <c r="C1063" s="47">
        <f>YEAR(ControleProdução[[#This Row],[Data]])</f>
        <v>2024</v>
      </c>
      <c r="D1063" s="52" t="s">
        <v>21</v>
      </c>
      <c r="E1063" s="47" t="s">
        <v>353</v>
      </c>
      <c r="F1063" s="47">
        <v>2</v>
      </c>
      <c r="G1063" s="47" t="str">
        <f>_xlfn.XLOOKUP(E1063,TbdeEPI[EPI],TbdeEPI[TIPO],"Produção",0)</f>
        <v>Produção</v>
      </c>
      <c r="H1063" s="47" t="s">
        <v>108</v>
      </c>
      <c r="I1063" s="47" t="s">
        <v>282</v>
      </c>
      <c r="J1063" s="47"/>
      <c r="K1063" s="47">
        <f>COUNTIF($I$2:I1063,I1063)</f>
        <v>11</v>
      </c>
      <c r="L1063" s="47" t="str">
        <f>ControleProdução[[#This Row],[Recebido Por]]&amp;ControleProdução[[#This Row],[Qtd]]</f>
        <v>KAYLA11</v>
      </c>
    </row>
    <row r="1064" spans="1:12" ht="20.100000000000001" customHeight="1" x14ac:dyDescent="0.25">
      <c r="A1064" s="52">
        <v>45320</v>
      </c>
      <c r="B1064" s="52" t="str">
        <f>UPPER(TEXT(ControleProdução[[#This Row],[Data]],"mmm"))</f>
        <v>JAN</v>
      </c>
      <c r="C1064" s="47">
        <f>YEAR(ControleProdução[[#This Row],[Data]])</f>
        <v>2024</v>
      </c>
      <c r="D1064" s="52" t="s">
        <v>21</v>
      </c>
      <c r="E1064" s="47" t="s">
        <v>318</v>
      </c>
      <c r="F1064" s="47">
        <v>1</v>
      </c>
      <c r="G1064" s="47" t="str">
        <f>_xlfn.XLOOKUP(E1064,TbdeEPI[EPI],TbdeEPI[TIPO],"Produção",0)</f>
        <v>Produção</v>
      </c>
      <c r="H1064" s="47" t="s">
        <v>108</v>
      </c>
      <c r="I1064" s="47" t="s">
        <v>265</v>
      </c>
      <c r="J1064" s="47"/>
      <c r="K1064" s="47">
        <f>COUNTIF($I$2:I1064,I1064)</f>
        <v>20</v>
      </c>
      <c r="L1064" s="47" t="str">
        <f>ControleProdução[[#This Row],[Recebido Por]]&amp;ControleProdução[[#This Row],[Qtd]]</f>
        <v>GILDSON20</v>
      </c>
    </row>
    <row r="1065" spans="1:12" ht="20.100000000000001" customHeight="1" x14ac:dyDescent="0.25">
      <c r="A1065" s="52">
        <v>45320</v>
      </c>
      <c r="B1065" s="52" t="str">
        <f>UPPER(TEXT(ControleProdução[[#This Row],[Data]],"mmm"))</f>
        <v>JAN</v>
      </c>
      <c r="C1065" s="47">
        <f>YEAR(ControleProdução[[#This Row],[Data]])</f>
        <v>2024</v>
      </c>
      <c r="D1065" s="52" t="s">
        <v>21</v>
      </c>
      <c r="E1065" s="47" t="s">
        <v>89</v>
      </c>
      <c r="F1065" s="47">
        <v>3</v>
      </c>
      <c r="G1065" s="47" t="str">
        <f>_xlfn.XLOOKUP(E1065,TbdeEPI[EPI],TbdeEPI[TIPO],"Produção",0)</f>
        <v>Produção</v>
      </c>
      <c r="H1065" s="47" t="s">
        <v>108</v>
      </c>
      <c r="I1065" s="47" t="s">
        <v>321</v>
      </c>
      <c r="J1065" s="47"/>
      <c r="K1065" s="47">
        <f>COUNTIF($I$2:I1065,I1065)</f>
        <v>21</v>
      </c>
      <c r="L1065" s="47" t="str">
        <f>ControleProdução[[#This Row],[Recebido Por]]&amp;ControleProdução[[#This Row],[Qtd]]</f>
        <v>FLAVIO21</v>
      </c>
    </row>
    <row r="1066" spans="1:12" ht="20.100000000000001" customHeight="1" x14ac:dyDescent="0.25">
      <c r="A1066" s="52">
        <v>45320</v>
      </c>
      <c r="B1066" s="52" t="str">
        <f>UPPER(TEXT(ControleProdução[[#This Row],[Data]],"mmm"))</f>
        <v>JAN</v>
      </c>
      <c r="C1066" s="47">
        <f>YEAR(ControleProdução[[#This Row],[Data]])</f>
        <v>2024</v>
      </c>
      <c r="D1066" s="52" t="s">
        <v>21</v>
      </c>
      <c r="E1066" s="47" t="s">
        <v>14</v>
      </c>
      <c r="F1066" s="47">
        <v>1</v>
      </c>
      <c r="G1066" s="47" t="str">
        <f>_xlfn.XLOOKUP(E1066,TbdeEPI[EPI],TbdeEPI[TIPO],"Produção",0)</f>
        <v>Produção</v>
      </c>
      <c r="H1066" s="47" t="s">
        <v>108</v>
      </c>
      <c r="I1066" s="47" t="s">
        <v>351</v>
      </c>
      <c r="J1066" s="47"/>
      <c r="K1066" s="47">
        <f>COUNTIF($I$2:I1066,I1066)</f>
        <v>9</v>
      </c>
      <c r="L1066" s="47" t="str">
        <f>ControleProdução[[#This Row],[Recebido Por]]&amp;ControleProdução[[#This Row],[Qtd]]</f>
        <v>DEYVID9</v>
      </c>
    </row>
    <row r="1067" spans="1:12" ht="20.100000000000001" customHeight="1" x14ac:dyDescent="0.25">
      <c r="A1067" s="52">
        <v>45320</v>
      </c>
      <c r="B1067" s="52" t="str">
        <f>UPPER(TEXT(ControleProdução[[#This Row],[Data]],"mmm"))</f>
        <v>JAN</v>
      </c>
      <c r="C1067" s="47">
        <f>YEAR(ControleProdução[[#This Row],[Data]])</f>
        <v>2024</v>
      </c>
      <c r="D1067" s="52" t="s">
        <v>21</v>
      </c>
      <c r="E1067" s="47" t="s">
        <v>93</v>
      </c>
      <c r="F1067" s="47">
        <v>1</v>
      </c>
      <c r="G1067" s="47" t="str">
        <f>_xlfn.XLOOKUP(E1067,TbdeEPI[EPI],TbdeEPI[TIPO],"Produção",0)</f>
        <v>Produção</v>
      </c>
      <c r="H1067" s="47" t="s">
        <v>108</v>
      </c>
      <c r="I1067" s="47" t="s">
        <v>351</v>
      </c>
      <c r="J1067" s="47"/>
      <c r="K1067" s="47">
        <f>COUNTIF($I$2:I1067,I1067)</f>
        <v>10</v>
      </c>
      <c r="L1067" s="47" t="str">
        <f>ControleProdução[[#This Row],[Recebido Por]]&amp;ControleProdução[[#This Row],[Qtd]]</f>
        <v>DEYVID10</v>
      </c>
    </row>
    <row r="1068" spans="1:12" ht="20.100000000000001" customHeight="1" x14ac:dyDescent="0.25">
      <c r="A1068" s="52">
        <v>45320</v>
      </c>
      <c r="B1068" s="52" t="str">
        <f>UPPER(TEXT(ControleProdução[[#This Row],[Data]],"mmm"))</f>
        <v>JAN</v>
      </c>
      <c r="C1068" s="47">
        <f>YEAR(ControleProdução[[#This Row],[Data]])</f>
        <v>2024</v>
      </c>
      <c r="D1068" s="52" t="s">
        <v>21</v>
      </c>
      <c r="E1068" s="47" t="s">
        <v>95</v>
      </c>
      <c r="F1068" s="47">
        <v>5</v>
      </c>
      <c r="G1068" s="47" t="str">
        <f>_xlfn.XLOOKUP(E1068,TbdeEPI[EPI],TbdeEPI[TIPO],"Produção",0)</f>
        <v>Produção</v>
      </c>
      <c r="H1068" s="47" t="s">
        <v>108</v>
      </c>
      <c r="I1068" s="47" t="s">
        <v>107</v>
      </c>
      <c r="J1068" s="47"/>
      <c r="K1068" s="47">
        <f>COUNTIF($I$2:I1068,I1068)</f>
        <v>50</v>
      </c>
      <c r="L1068" s="47" t="str">
        <f>ControleProdução[[#This Row],[Recebido Por]]&amp;ControleProdução[[#This Row],[Qtd]]</f>
        <v>ALAN50</v>
      </c>
    </row>
    <row r="1069" spans="1:12" ht="20.100000000000001" customHeight="1" x14ac:dyDescent="0.25">
      <c r="A1069" s="52">
        <v>45320</v>
      </c>
      <c r="B1069" s="52" t="str">
        <f>UPPER(TEXT(ControleProdução[[#This Row],[Data]],"mmm"))</f>
        <v>JAN</v>
      </c>
      <c r="C1069" s="47">
        <f>YEAR(ControleProdução[[#This Row],[Data]])</f>
        <v>2024</v>
      </c>
      <c r="D1069" s="52" t="s">
        <v>21</v>
      </c>
      <c r="E1069" s="47" t="s">
        <v>9</v>
      </c>
      <c r="F1069" s="47">
        <v>1</v>
      </c>
      <c r="G1069" s="47" t="str">
        <f>_xlfn.XLOOKUP(E1069,TbdeEPI[EPI],TbdeEPI[TIPO],"Produção",0)</f>
        <v>EPI</v>
      </c>
      <c r="H1069" s="47" t="s">
        <v>108</v>
      </c>
      <c r="I1069" s="47" t="s">
        <v>351</v>
      </c>
      <c r="J1069" s="47"/>
      <c r="K1069" s="47">
        <f>COUNTIF($I$2:I1069,I1069)</f>
        <v>11</v>
      </c>
      <c r="L1069" s="47" t="str">
        <f>ControleProdução[[#This Row],[Recebido Por]]&amp;ControleProdução[[#This Row],[Qtd]]</f>
        <v>DEYVID11</v>
      </c>
    </row>
    <row r="1070" spans="1:12" ht="20.100000000000001" customHeight="1" x14ac:dyDescent="0.25">
      <c r="A1070" s="52">
        <v>45320</v>
      </c>
      <c r="B1070" s="52" t="str">
        <f>UPPER(TEXT(ControleProdução[[#This Row],[Data]],"mmm"))</f>
        <v>JAN</v>
      </c>
      <c r="C1070" s="47">
        <f>YEAR(ControleProdução[[#This Row],[Data]])</f>
        <v>2024</v>
      </c>
      <c r="D1070" s="52" t="s">
        <v>21</v>
      </c>
      <c r="E1070" s="47" t="s">
        <v>9</v>
      </c>
      <c r="F1070" s="47">
        <v>1</v>
      </c>
      <c r="G1070" s="47" t="str">
        <f>_xlfn.XLOOKUP(E1070,TbdeEPI[EPI],TbdeEPI[TIPO],"Produção",0)</f>
        <v>EPI</v>
      </c>
      <c r="H1070" s="47" t="s">
        <v>108</v>
      </c>
      <c r="I1070" s="47" t="s">
        <v>113</v>
      </c>
      <c r="J1070" s="47"/>
      <c r="K1070" s="47">
        <f>COUNTIF($I$2:I1070,I1070)</f>
        <v>49</v>
      </c>
      <c r="L1070" s="47" t="str">
        <f>ControleProdução[[#This Row],[Recebido Por]]&amp;ControleProdução[[#This Row],[Qtd]]</f>
        <v>MOISES49</v>
      </c>
    </row>
    <row r="1071" spans="1:12" ht="20.100000000000001" customHeight="1" x14ac:dyDescent="0.25">
      <c r="A1071" s="52">
        <v>45320</v>
      </c>
      <c r="B1071" s="52" t="str">
        <f>UPPER(TEXT(ControleProdução[[#This Row],[Data]],"mmm"))</f>
        <v>JAN</v>
      </c>
      <c r="C1071" s="47">
        <f>YEAR(ControleProdução[[#This Row],[Data]])</f>
        <v>2024</v>
      </c>
      <c r="D1071" s="52" t="s">
        <v>21</v>
      </c>
      <c r="E1071" s="47" t="s">
        <v>89</v>
      </c>
      <c r="F1071" s="47">
        <v>1</v>
      </c>
      <c r="G1071" s="47" t="str">
        <f>_xlfn.XLOOKUP(E1071,TbdeEPI[EPI],TbdeEPI[TIPO],"Produção",0)</f>
        <v>Produção</v>
      </c>
      <c r="H1071" s="47" t="s">
        <v>108</v>
      </c>
      <c r="I1071" s="47" t="s">
        <v>282</v>
      </c>
      <c r="J1071" s="47"/>
      <c r="K1071" s="47">
        <f>COUNTIF($I$2:I1071,I1071)</f>
        <v>12</v>
      </c>
      <c r="L1071" s="47" t="str">
        <f>ControleProdução[[#This Row],[Recebido Por]]&amp;ControleProdução[[#This Row],[Qtd]]</f>
        <v>KAYLA12</v>
      </c>
    </row>
    <row r="1072" spans="1:12" ht="20.100000000000001" customHeight="1" x14ac:dyDescent="0.25">
      <c r="A1072" s="52">
        <v>45320</v>
      </c>
      <c r="B1072" s="52" t="str">
        <f>UPPER(TEXT(ControleProdução[[#This Row],[Data]],"mmm"))</f>
        <v>JAN</v>
      </c>
      <c r="C1072" s="47">
        <f>YEAR(ControleProdução[[#This Row],[Data]])</f>
        <v>2024</v>
      </c>
      <c r="D1072" s="52" t="s">
        <v>21</v>
      </c>
      <c r="E1072" s="47" t="s">
        <v>9</v>
      </c>
      <c r="F1072" s="47">
        <v>1</v>
      </c>
      <c r="G1072" s="47" t="str">
        <f>_xlfn.XLOOKUP(E1072,TbdeEPI[EPI],TbdeEPI[TIPO],"Produção",0)</f>
        <v>EPI</v>
      </c>
      <c r="H1072" s="47" t="s">
        <v>108</v>
      </c>
      <c r="I1072" s="47" t="s">
        <v>336</v>
      </c>
      <c r="J1072" s="47"/>
      <c r="K1072" s="47">
        <f>COUNTIF($I$2:I1072,I1072)</f>
        <v>45</v>
      </c>
      <c r="L1072" s="47" t="str">
        <f>ControleProdução[[#This Row],[Recebido Por]]&amp;ControleProdução[[#This Row],[Qtd]]</f>
        <v>YVENS45</v>
      </c>
    </row>
    <row r="1073" spans="1:12" ht="20.100000000000001" customHeight="1" x14ac:dyDescent="0.25">
      <c r="A1073" s="52">
        <v>45320</v>
      </c>
      <c r="B1073" s="52" t="str">
        <f>UPPER(TEXT(ControleProdução[[#This Row],[Data]],"mmm"))</f>
        <v>JAN</v>
      </c>
      <c r="C1073" s="47">
        <f>YEAR(ControleProdução[[#This Row],[Data]])</f>
        <v>2024</v>
      </c>
      <c r="D1073" s="52" t="s">
        <v>21</v>
      </c>
      <c r="E1073" s="47" t="s">
        <v>330</v>
      </c>
      <c r="F1073" s="47">
        <v>1</v>
      </c>
      <c r="G1073" s="47" t="str">
        <f>_xlfn.XLOOKUP(E1073,TbdeEPI[EPI],TbdeEPI[TIPO],"Produção",0)</f>
        <v>EPI</v>
      </c>
      <c r="H1073" s="47" t="s">
        <v>108</v>
      </c>
      <c r="I1073" s="47" t="s">
        <v>336</v>
      </c>
      <c r="J1073" s="47"/>
      <c r="K1073" s="47">
        <f>COUNTIF($I$2:I1073,I1073)</f>
        <v>46</v>
      </c>
      <c r="L1073" s="47" t="str">
        <f>ControleProdução[[#This Row],[Recebido Por]]&amp;ControleProdução[[#This Row],[Qtd]]</f>
        <v>YVENS46</v>
      </c>
    </row>
    <row r="1074" spans="1:12" ht="20.100000000000001" customHeight="1" x14ac:dyDescent="0.25">
      <c r="A1074" s="52">
        <v>45320</v>
      </c>
      <c r="B1074" s="52" t="str">
        <f>UPPER(TEXT(ControleProdução[[#This Row],[Data]],"mmm"))</f>
        <v>JAN</v>
      </c>
      <c r="C1074" s="47">
        <f>YEAR(ControleProdução[[#This Row],[Data]])</f>
        <v>2024</v>
      </c>
      <c r="D1074" s="52" t="s">
        <v>21</v>
      </c>
      <c r="E1074" s="47" t="s">
        <v>95</v>
      </c>
      <c r="F1074" s="47">
        <v>5</v>
      </c>
      <c r="G1074" s="47" t="str">
        <f>_xlfn.XLOOKUP(E1074,TbdeEPI[EPI],TbdeEPI[TIPO],"Produção",0)</f>
        <v>Produção</v>
      </c>
      <c r="H1074" s="47" t="s">
        <v>108</v>
      </c>
      <c r="I1074" s="47" t="s">
        <v>157</v>
      </c>
      <c r="J1074" s="47"/>
      <c r="K1074" s="47">
        <f>COUNTIF($I$2:I1074,I1074)</f>
        <v>16</v>
      </c>
      <c r="L1074" s="47" t="str">
        <f>ControleProdução[[#This Row],[Recebido Por]]&amp;ControleProdução[[#This Row],[Qtd]]</f>
        <v>MATHEUS LUCAS16</v>
      </c>
    </row>
    <row r="1075" spans="1:12" ht="20.100000000000001" customHeight="1" x14ac:dyDescent="0.25">
      <c r="A1075" s="52">
        <v>45320</v>
      </c>
      <c r="B1075" s="52" t="str">
        <f>UPPER(TEXT(ControleProdução[[#This Row],[Data]],"mmm"))</f>
        <v>JAN</v>
      </c>
      <c r="C1075" s="47">
        <f>YEAR(ControleProdução[[#This Row],[Data]])</f>
        <v>2024</v>
      </c>
      <c r="D1075" s="52" t="s">
        <v>21</v>
      </c>
      <c r="E1075" s="47" t="s">
        <v>169</v>
      </c>
      <c r="F1075" s="47">
        <v>6</v>
      </c>
      <c r="G1075" s="47" t="str">
        <f>_xlfn.XLOOKUP(E1075,TbdeEPI[EPI],TbdeEPI[TIPO],"Produção",0)</f>
        <v>Produção</v>
      </c>
      <c r="H1075" s="47" t="s">
        <v>108</v>
      </c>
      <c r="I1075" s="47" t="s">
        <v>336</v>
      </c>
      <c r="J1075" s="47"/>
      <c r="K1075" s="47">
        <f>COUNTIF($I$2:I1075,I1075)</f>
        <v>47</v>
      </c>
      <c r="L1075" s="47" t="str">
        <f>ControleProdução[[#This Row],[Recebido Por]]&amp;ControleProdução[[#This Row],[Qtd]]</f>
        <v>YVENS47</v>
      </c>
    </row>
    <row r="1076" spans="1:12" ht="20.100000000000001" customHeight="1" x14ac:dyDescent="0.25">
      <c r="A1076" s="52">
        <v>45320</v>
      </c>
      <c r="B1076" s="52" t="str">
        <f>UPPER(TEXT(ControleProdução[[#This Row],[Data]],"mmm"))</f>
        <v>JAN</v>
      </c>
      <c r="C1076" s="47">
        <f>YEAR(ControleProdução[[#This Row],[Data]])</f>
        <v>2024</v>
      </c>
      <c r="D1076" s="52" t="s">
        <v>21</v>
      </c>
      <c r="E1076" s="47" t="s">
        <v>1</v>
      </c>
      <c r="F1076" s="47">
        <v>3</v>
      </c>
      <c r="G1076" s="47" t="str">
        <f>_xlfn.XLOOKUP(E1076,TbdeEPI[EPI],TbdeEPI[TIPO],"Produção",0)</f>
        <v>Produção</v>
      </c>
      <c r="H1076" s="47" t="s">
        <v>108</v>
      </c>
      <c r="I1076" s="47" t="s">
        <v>336</v>
      </c>
      <c r="J1076" s="47"/>
      <c r="K1076" s="47">
        <f>COUNTIF($I$2:I1076,I1076)</f>
        <v>48</v>
      </c>
      <c r="L1076" s="47" t="str">
        <f>ControleProdução[[#This Row],[Recebido Por]]&amp;ControleProdução[[#This Row],[Qtd]]</f>
        <v>YVENS48</v>
      </c>
    </row>
    <row r="1077" spans="1:12" ht="20.100000000000001" customHeight="1" x14ac:dyDescent="0.25">
      <c r="A1077" s="52">
        <v>45321</v>
      </c>
      <c r="B1077" s="52" t="str">
        <f>UPPER(TEXT(ControleProdução[[#This Row],[Data]],"mmm"))</f>
        <v>JAN</v>
      </c>
      <c r="C1077" s="47">
        <f>YEAR(ControleProdução[[#This Row],[Data]])</f>
        <v>2024</v>
      </c>
      <c r="D1077" s="52" t="s">
        <v>21</v>
      </c>
      <c r="E1077" s="47" t="s">
        <v>319</v>
      </c>
      <c r="F1077" s="47">
        <v>2</v>
      </c>
      <c r="G1077" s="47" t="str">
        <f>_xlfn.XLOOKUP(E1077,TbdeEPI[EPI],TbdeEPI[TIPO],"Produção",0)</f>
        <v>EPI</v>
      </c>
      <c r="H1077" s="47" t="s">
        <v>108</v>
      </c>
      <c r="I1077" s="47" t="s">
        <v>321</v>
      </c>
      <c r="J1077" s="47"/>
      <c r="K1077" s="47">
        <f>COUNTIF($I$2:I1077,I1077)</f>
        <v>22</v>
      </c>
      <c r="L1077" s="47" t="str">
        <f>ControleProdução[[#This Row],[Recebido Por]]&amp;ControleProdução[[#This Row],[Qtd]]</f>
        <v>FLAVIO22</v>
      </c>
    </row>
    <row r="1078" spans="1:12" ht="20.100000000000001" customHeight="1" x14ac:dyDescent="0.25">
      <c r="A1078" s="52">
        <v>45321</v>
      </c>
      <c r="B1078" s="52" t="str">
        <f>UPPER(TEXT(ControleProdução[[#This Row],[Data]],"mmm"))</f>
        <v>JAN</v>
      </c>
      <c r="C1078" s="47">
        <f>YEAR(ControleProdução[[#This Row],[Data]])</f>
        <v>2024</v>
      </c>
      <c r="D1078" s="52" t="s">
        <v>21</v>
      </c>
      <c r="E1078" s="47" t="s">
        <v>95</v>
      </c>
      <c r="F1078" s="47">
        <v>5</v>
      </c>
      <c r="G1078" s="47" t="str">
        <f>_xlfn.XLOOKUP(E1078,TbdeEPI[EPI],TbdeEPI[TIPO],"Produção",0)</f>
        <v>Produção</v>
      </c>
      <c r="H1078" s="47" t="s">
        <v>108</v>
      </c>
      <c r="I1078" s="47" t="s">
        <v>173</v>
      </c>
      <c r="J1078" s="47"/>
      <c r="K1078" s="47">
        <f>COUNTIF($I$2:I1078,I1078)</f>
        <v>31</v>
      </c>
      <c r="L1078" s="47" t="str">
        <f>ControleProdução[[#This Row],[Recebido Por]]&amp;ControleProdução[[#This Row],[Qtd]]</f>
        <v>JACKSON31</v>
      </c>
    </row>
    <row r="1079" spans="1:12" ht="20.100000000000001" customHeight="1" x14ac:dyDescent="0.25">
      <c r="A1079" s="52">
        <v>45321</v>
      </c>
      <c r="B1079" s="52" t="str">
        <f>UPPER(TEXT(ControleProdução[[#This Row],[Data]],"mmm"))</f>
        <v>JAN</v>
      </c>
      <c r="C1079" s="47">
        <f>YEAR(ControleProdução[[#This Row],[Data]])</f>
        <v>2024</v>
      </c>
      <c r="D1079" s="52" t="s">
        <v>21</v>
      </c>
      <c r="E1079" s="47" t="s">
        <v>330</v>
      </c>
      <c r="F1079" s="47">
        <v>1</v>
      </c>
      <c r="G1079" s="47" t="str">
        <f>_xlfn.XLOOKUP(E1079,TbdeEPI[EPI],TbdeEPI[TIPO],"Produção",0)</f>
        <v>EPI</v>
      </c>
      <c r="H1079" s="47" t="s">
        <v>108</v>
      </c>
      <c r="I1079" s="47" t="s">
        <v>155</v>
      </c>
      <c r="J1079" s="47"/>
      <c r="K1079" s="47">
        <f>COUNTIF($I$2:I1079,I1079)</f>
        <v>48</v>
      </c>
      <c r="L1079" s="47" t="str">
        <f>ControleProdução[[#This Row],[Recebido Por]]&amp;ControleProdução[[#This Row],[Qtd]]</f>
        <v>ASNAN48</v>
      </c>
    </row>
    <row r="1080" spans="1:12" ht="20.100000000000001" customHeight="1" x14ac:dyDescent="0.25">
      <c r="A1080" s="52">
        <v>45321</v>
      </c>
      <c r="B1080" s="52" t="str">
        <f>UPPER(TEXT(ControleProdução[[#This Row],[Data]],"mmm"))</f>
        <v>JAN</v>
      </c>
      <c r="C1080" s="47">
        <f>YEAR(ControleProdução[[#This Row],[Data]])</f>
        <v>2024</v>
      </c>
      <c r="D1080" s="52" t="s">
        <v>21</v>
      </c>
      <c r="E1080" s="47" t="s">
        <v>0</v>
      </c>
      <c r="F1080" s="47">
        <v>1</v>
      </c>
      <c r="G1080" s="47" t="str">
        <f>_xlfn.XLOOKUP(E1080,TbdeEPI[EPI],TbdeEPI[TIPO],"Produção",0)</f>
        <v>Produção</v>
      </c>
      <c r="H1080" s="47" t="s">
        <v>108</v>
      </c>
      <c r="I1080" s="47" t="s">
        <v>155</v>
      </c>
      <c r="J1080" s="47"/>
      <c r="K1080" s="47">
        <f>COUNTIF($I$2:I1080,I1080)</f>
        <v>49</v>
      </c>
      <c r="L1080" s="47" t="str">
        <f>ControleProdução[[#This Row],[Recebido Por]]&amp;ControleProdução[[#This Row],[Qtd]]</f>
        <v>ASNAN49</v>
      </c>
    </row>
    <row r="1081" spans="1:12" ht="20.100000000000001" customHeight="1" x14ac:dyDescent="0.25">
      <c r="A1081" s="52">
        <v>45321</v>
      </c>
      <c r="B1081" s="52" t="str">
        <f>UPPER(TEXT(ControleProdução[[#This Row],[Data]],"mmm"))</f>
        <v>JAN</v>
      </c>
      <c r="C1081" s="47">
        <f>YEAR(ControleProdução[[#This Row],[Data]])</f>
        <v>2024</v>
      </c>
      <c r="D1081" s="52" t="s">
        <v>21</v>
      </c>
      <c r="E1081" s="47" t="s">
        <v>74</v>
      </c>
      <c r="F1081" s="47">
        <v>5</v>
      </c>
      <c r="G1081" s="47" t="str">
        <f>_xlfn.XLOOKUP(E1081,TbdeEPI[EPI],TbdeEPI[TIPO],"Produção",0)</f>
        <v>Produção</v>
      </c>
      <c r="H1081" s="47" t="s">
        <v>108</v>
      </c>
      <c r="I1081" s="47" t="s">
        <v>113</v>
      </c>
      <c r="J1081" s="47"/>
      <c r="K1081" s="47">
        <f>COUNTIF($I$2:I1081,I1081)</f>
        <v>50</v>
      </c>
      <c r="L1081" s="47" t="str">
        <f>ControleProdução[[#This Row],[Recebido Por]]&amp;ControleProdução[[#This Row],[Qtd]]</f>
        <v>MOISES50</v>
      </c>
    </row>
    <row r="1082" spans="1:12" ht="20.100000000000001" customHeight="1" x14ac:dyDescent="0.25">
      <c r="A1082" s="52">
        <v>45321</v>
      </c>
      <c r="B1082" s="52" t="str">
        <f>UPPER(TEXT(ControleProdução[[#This Row],[Data]],"mmm"))</f>
        <v>JAN</v>
      </c>
      <c r="C1082" s="47">
        <f>YEAR(ControleProdução[[#This Row],[Data]])</f>
        <v>2024</v>
      </c>
      <c r="D1082" s="52" t="s">
        <v>21</v>
      </c>
      <c r="E1082" s="47" t="s">
        <v>75</v>
      </c>
      <c r="F1082" s="47">
        <v>5</v>
      </c>
      <c r="G1082" s="47" t="str">
        <f>_xlfn.XLOOKUP(E1082,TbdeEPI[EPI],TbdeEPI[TIPO],"Produção",0)</f>
        <v>Produção</v>
      </c>
      <c r="H1082" s="47" t="s">
        <v>108</v>
      </c>
      <c r="I1082" s="47" t="s">
        <v>113</v>
      </c>
      <c r="J1082" s="47"/>
      <c r="K1082" s="47">
        <f>COUNTIF($I$2:I1082,I1082)</f>
        <v>51</v>
      </c>
      <c r="L1082" s="47" t="str">
        <f>ControleProdução[[#This Row],[Recebido Por]]&amp;ControleProdução[[#This Row],[Qtd]]</f>
        <v>MOISES51</v>
      </c>
    </row>
    <row r="1083" spans="1:12" ht="20.100000000000001" customHeight="1" x14ac:dyDescent="0.25">
      <c r="A1083" s="52">
        <v>45321</v>
      </c>
      <c r="B1083" s="52" t="str">
        <f>UPPER(TEXT(ControleProdução[[#This Row],[Data]],"mmm"))</f>
        <v>JAN</v>
      </c>
      <c r="C1083" s="47">
        <f>YEAR(ControleProdução[[#This Row],[Data]])</f>
        <v>2024</v>
      </c>
      <c r="D1083" s="52" t="s">
        <v>21</v>
      </c>
      <c r="E1083" s="47" t="s">
        <v>27</v>
      </c>
      <c r="F1083" s="47">
        <v>5</v>
      </c>
      <c r="G1083" s="47" t="str">
        <f>_xlfn.XLOOKUP(E1083,TbdeEPI[EPI],TbdeEPI[TIPO],"Produção",0)</f>
        <v>Produção</v>
      </c>
      <c r="H1083" s="47" t="s">
        <v>108</v>
      </c>
      <c r="I1083" s="47" t="s">
        <v>282</v>
      </c>
      <c r="J1083" s="47"/>
      <c r="K1083" s="47">
        <f>COUNTIF($I$2:I1083,I1083)</f>
        <v>13</v>
      </c>
      <c r="L1083" s="47" t="str">
        <f>ControleProdução[[#This Row],[Recebido Por]]&amp;ControleProdução[[#This Row],[Qtd]]</f>
        <v>KAYLA13</v>
      </c>
    </row>
    <row r="1084" spans="1:12" ht="20.100000000000001" customHeight="1" x14ac:dyDescent="0.25">
      <c r="A1084" s="52">
        <v>45321</v>
      </c>
      <c r="B1084" s="52" t="str">
        <f>UPPER(TEXT(ControleProdução[[#This Row],[Data]],"mmm"))</f>
        <v>JAN</v>
      </c>
      <c r="C1084" s="47">
        <f>YEAR(ControleProdução[[#This Row],[Data]])</f>
        <v>2024</v>
      </c>
      <c r="D1084" s="52" t="s">
        <v>21</v>
      </c>
      <c r="E1084" s="47" t="s">
        <v>319</v>
      </c>
      <c r="F1084" s="47">
        <v>1</v>
      </c>
      <c r="G1084" s="47" t="str">
        <f>_xlfn.XLOOKUP(E1084,TbdeEPI[EPI],TbdeEPI[TIPO],"Produção",0)</f>
        <v>EPI</v>
      </c>
      <c r="H1084" s="47" t="s">
        <v>108</v>
      </c>
      <c r="I1084" s="47" t="s">
        <v>171</v>
      </c>
      <c r="J1084" s="47"/>
      <c r="K1084" s="47">
        <f>COUNTIF($I$2:I1084,I1084)</f>
        <v>20</v>
      </c>
      <c r="L1084" s="47" t="str">
        <f>ControleProdução[[#This Row],[Recebido Por]]&amp;ControleProdução[[#This Row],[Qtd]]</f>
        <v>KEVIN20</v>
      </c>
    </row>
    <row r="1085" spans="1:12" ht="20.100000000000001" customHeight="1" x14ac:dyDescent="0.25">
      <c r="A1085" s="52">
        <v>45321</v>
      </c>
      <c r="B1085" s="52" t="str">
        <f>UPPER(TEXT(ControleProdução[[#This Row],[Data]],"mmm"))</f>
        <v>JAN</v>
      </c>
      <c r="C1085" s="47">
        <f>YEAR(ControleProdução[[#This Row],[Data]])</f>
        <v>2024</v>
      </c>
      <c r="D1085" s="52" t="s">
        <v>21</v>
      </c>
      <c r="E1085" s="47" t="s">
        <v>79</v>
      </c>
      <c r="F1085" s="47">
        <v>1</v>
      </c>
      <c r="G1085" s="47" t="str">
        <f>_xlfn.XLOOKUP(E1085,TbdeEPI[EPI],TbdeEPI[TIPO],"Produção",0)</f>
        <v>Produção</v>
      </c>
      <c r="H1085" s="47" t="s">
        <v>108</v>
      </c>
      <c r="I1085" s="47" t="s">
        <v>351</v>
      </c>
      <c r="J1085" s="47"/>
      <c r="K1085" s="47">
        <f>COUNTIF($I$2:I1085,I1085)</f>
        <v>12</v>
      </c>
      <c r="L1085" s="47" t="str">
        <f>ControleProdução[[#This Row],[Recebido Por]]&amp;ControleProdução[[#This Row],[Qtd]]</f>
        <v>DEYVID12</v>
      </c>
    </row>
    <row r="1086" spans="1:12" ht="20.100000000000001" customHeight="1" x14ac:dyDescent="0.25">
      <c r="A1086" s="52">
        <v>45321</v>
      </c>
      <c r="B1086" s="52" t="str">
        <f>UPPER(TEXT(ControleProdução[[#This Row],[Data]],"mmm"))</f>
        <v>JAN</v>
      </c>
      <c r="C1086" s="47">
        <f>YEAR(ControleProdução[[#This Row],[Data]])</f>
        <v>2024</v>
      </c>
      <c r="D1086" s="52" t="s">
        <v>21</v>
      </c>
      <c r="E1086" s="47" t="s">
        <v>14</v>
      </c>
      <c r="F1086" s="47">
        <v>1</v>
      </c>
      <c r="G1086" s="47" t="str">
        <f>_xlfn.XLOOKUP(E1086,TbdeEPI[EPI],TbdeEPI[TIPO],"Produção",0)</f>
        <v>Produção</v>
      </c>
      <c r="H1086" s="47" t="s">
        <v>108</v>
      </c>
      <c r="I1086" s="47" t="s">
        <v>351</v>
      </c>
      <c r="J1086" s="47"/>
      <c r="K1086" s="47">
        <f>COUNTIF($I$2:I1086,I1086)</f>
        <v>13</v>
      </c>
      <c r="L1086" s="47" t="str">
        <f>ControleProdução[[#This Row],[Recebido Por]]&amp;ControleProdução[[#This Row],[Qtd]]</f>
        <v>DEYVID13</v>
      </c>
    </row>
    <row r="1087" spans="1:12" ht="20.100000000000001" customHeight="1" x14ac:dyDescent="0.25">
      <c r="A1087" s="52">
        <v>45321</v>
      </c>
      <c r="B1087" s="52" t="str">
        <f>UPPER(TEXT(ControleProdução[[#This Row],[Data]],"mmm"))</f>
        <v>JAN</v>
      </c>
      <c r="C1087" s="47">
        <f>YEAR(ControleProdução[[#This Row],[Data]])</f>
        <v>2024</v>
      </c>
      <c r="D1087" s="52" t="s">
        <v>21</v>
      </c>
      <c r="E1087" s="47" t="s">
        <v>1</v>
      </c>
      <c r="F1087" s="47">
        <v>1</v>
      </c>
      <c r="G1087" s="47" t="str">
        <f>_xlfn.XLOOKUP(E1087,TbdeEPI[EPI],TbdeEPI[TIPO],"Produção",0)</f>
        <v>Produção</v>
      </c>
      <c r="H1087" s="47" t="s">
        <v>108</v>
      </c>
      <c r="I1087" s="47" t="s">
        <v>351</v>
      </c>
      <c r="J1087" s="47"/>
      <c r="K1087" s="47">
        <f>COUNTIF($I$2:I1087,I1087)</f>
        <v>14</v>
      </c>
      <c r="L1087" s="47" t="str">
        <f>ControleProdução[[#This Row],[Recebido Por]]&amp;ControleProdução[[#This Row],[Qtd]]</f>
        <v>DEYVID14</v>
      </c>
    </row>
    <row r="1088" spans="1:12" ht="20.100000000000001" customHeight="1" x14ac:dyDescent="0.25">
      <c r="A1088" s="52">
        <v>45322</v>
      </c>
      <c r="B1088" s="52" t="str">
        <f>UPPER(TEXT(ControleProdução[[#This Row],[Data]],"mmm"))</f>
        <v>JAN</v>
      </c>
      <c r="C1088" s="47">
        <f>YEAR(ControleProdução[[#This Row],[Data]])</f>
        <v>2024</v>
      </c>
      <c r="D1088" s="52" t="s">
        <v>21</v>
      </c>
      <c r="E1088" s="47" t="s">
        <v>93</v>
      </c>
      <c r="F1088" s="47">
        <v>1</v>
      </c>
      <c r="G1088" s="47" t="str">
        <f>_xlfn.XLOOKUP(E1088,TbdeEPI[EPI],TbdeEPI[TIPO],"Produção",0)</f>
        <v>Produção</v>
      </c>
      <c r="H1088" s="47" t="s">
        <v>108</v>
      </c>
      <c r="I1088" s="47" t="s">
        <v>336</v>
      </c>
      <c r="J1088" s="47"/>
      <c r="K1088" s="47">
        <f>COUNTIF($I$2:I1088,I1088)</f>
        <v>49</v>
      </c>
      <c r="L1088" s="47" t="str">
        <f>ControleProdução[[#This Row],[Recebido Por]]&amp;ControleProdução[[#This Row],[Qtd]]</f>
        <v>YVENS49</v>
      </c>
    </row>
    <row r="1089" spans="1:12" ht="20.100000000000001" customHeight="1" x14ac:dyDescent="0.25">
      <c r="A1089" s="52">
        <v>45322</v>
      </c>
      <c r="B1089" s="52" t="str">
        <f>UPPER(TEXT(ControleProdução[[#This Row],[Data]],"mmm"))</f>
        <v>JAN</v>
      </c>
      <c r="C1089" s="47">
        <f>YEAR(ControleProdução[[#This Row],[Data]])</f>
        <v>2024</v>
      </c>
      <c r="D1089" s="52" t="s">
        <v>21</v>
      </c>
      <c r="E1089" s="47" t="s">
        <v>14</v>
      </c>
      <c r="F1089" s="47">
        <v>1</v>
      </c>
      <c r="G1089" s="47" t="str">
        <f>_xlfn.XLOOKUP(E1089,TbdeEPI[EPI],TbdeEPI[TIPO],"Produção",0)</f>
        <v>Produção</v>
      </c>
      <c r="H1089" s="47" t="s">
        <v>108</v>
      </c>
      <c r="I1089" s="47" t="s">
        <v>336</v>
      </c>
      <c r="J1089" s="47"/>
      <c r="K1089" s="47">
        <f>COUNTIF($I$2:I1089,I1089)</f>
        <v>50</v>
      </c>
      <c r="L1089" s="47" t="str">
        <f>ControleProdução[[#This Row],[Recebido Por]]&amp;ControleProdução[[#This Row],[Qtd]]</f>
        <v>YVENS50</v>
      </c>
    </row>
    <row r="1090" spans="1:12" ht="20.100000000000001" customHeight="1" x14ac:dyDescent="0.25">
      <c r="A1090" s="52">
        <v>45322</v>
      </c>
      <c r="B1090" s="52" t="str">
        <f>UPPER(TEXT(ControleProdução[[#This Row],[Data]],"mmm"))</f>
        <v>JAN</v>
      </c>
      <c r="C1090" s="47">
        <f>YEAR(ControleProdução[[#This Row],[Data]])</f>
        <v>2024</v>
      </c>
      <c r="D1090" s="52" t="s">
        <v>21</v>
      </c>
      <c r="E1090" s="47" t="s">
        <v>74</v>
      </c>
      <c r="F1090" s="47">
        <v>15</v>
      </c>
      <c r="G1090" s="47" t="str">
        <f>_xlfn.XLOOKUP(E1090,TbdeEPI[EPI],TbdeEPI[TIPO],"Produção",0)</f>
        <v>Produção</v>
      </c>
      <c r="H1090" s="47" t="s">
        <v>108</v>
      </c>
      <c r="I1090" s="47" t="s">
        <v>336</v>
      </c>
      <c r="J1090" s="47"/>
      <c r="K1090" s="47">
        <f>COUNTIF($I$2:I1090,I1090)</f>
        <v>51</v>
      </c>
      <c r="L1090" s="47" t="str">
        <f>ControleProdução[[#This Row],[Recebido Por]]&amp;ControleProdução[[#This Row],[Qtd]]</f>
        <v>YVENS51</v>
      </c>
    </row>
    <row r="1091" spans="1:12" ht="20.100000000000001" customHeight="1" x14ac:dyDescent="0.25">
      <c r="A1091" s="52">
        <v>45322</v>
      </c>
      <c r="B1091" s="52" t="str">
        <f>UPPER(TEXT(ControleProdução[[#This Row],[Data]],"mmm"))</f>
        <v>JAN</v>
      </c>
      <c r="C1091" s="47">
        <f>YEAR(ControleProdução[[#This Row],[Data]])</f>
        <v>2024</v>
      </c>
      <c r="D1091" s="52" t="s">
        <v>21</v>
      </c>
      <c r="E1091" s="47" t="s">
        <v>79</v>
      </c>
      <c r="F1091" s="47">
        <v>1</v>
      </c>
      <c r="G1091" s="47" t="str">
        <f>_xlfn.XLOOKUP(E1091,TbdeEPI[EPI],TbdeEPI[TIPO],"Produção",0)</f>
        <v>Produção</v>
      </c>
      <c r="H1091" s="47" t="s">
        <v>108</v>
      </c>
      <c r="I1091" s="47" t="s">
        <v>336</v>
      </c>
      <c r="J1091" s="47"/>
      <c r="K1091" s="47">
        <f>COUNTIF($I$2:I1091,I1091)</f>
        <v>52</v>
      </c>
      <c r="L1091" s="47" t="str">
        <f>ControleProdução[[#This Row],[Recebido Por]]&amp;ControleProdução[[#This Row],[Qtd]]</f>
        <v>YVENS52</v>
      </c>
    </row>
    <row r="1092" spans="1:12" ht="20.100000000000001" customHeight="1" x14ac:dyDescent="0.25">
      <c r="A1092" s="52">
        <v>45322</v>
      </c>
      <c r="B1092" s="52" t="str">
        <f>UPPER(TEXT(ControleProdução[[#This Row],[Data]],"mmm"))</f>
        <v>JAN</v>
      </c>
      <c r="C1092" s="47">
        <f>YEAR(ControleProdução[[#This Row],[Data]])</f>
        <v>2024</v>
      </c>
      <c r="D1092" s="52" t="s">
        <v>21</v>
      </c>
      <c r="E1092" s="47" t="s">
        <v>85</v>
      </c>
      <c r="F1092" s="47">
        <v>1</v>
      </c>
      <c r="G1092" s="47" t="str">
        <f>_xlfn.XLOOKUP(E1092,TbdeEPI[EPI],TbdeEPI[TIPO],"Produção",0)</f>
        <v>Produção</v>
      </c>
      <c r="H1092" s="47" t="s">
        <v>108</v>
      </c>
      <c r="I1092" s="47" t="s">
        <v>336</v>
      </c>
      <c r="J1092" s="47"/>
      <c r="K1092" s="47">
        <f>COUNTIF($I$2:I1092,I1092)</f>
        <v>53</v>
      </c>
      <c r="L1092" s="47" t="str">
        <f>ControleProdução[[#This Row],[Recebido Por]]&amp;ControleProdução[[#This Row],[Qtd]]</f>
        <v>YVENS53</v>
      </c>
    </row>
    <row r="1093" spans="1:12" ht="20.100000000000001" customHeight="1" x14ac:dyDescent="0.25">
      <c r="A1093" s="52">
        <v>45322</v>
      </c>
      <c r="B1093" s="52" t="str">
        <f>UPPER(TEXT(ControleProdução[[#This Row],[Data]],"mmm"))</f>
        <v>JAN</v>
      </c>
      <c r="C1093" s="47">
        <f>YEAR(ControleProdução[[#This Row],[Data]])</f>
        <v>2024</v>
      </c>
      <c r="D1093" s="52" t="s">
        <v>21</v>
      </c>
      <c r="E1093" s="47" t="s">
        <v>0</v>
      </c>
      <c r="F1093" s="47">
        <v>2</v>
      </c>
      <c r="G1093" s="47" t="str">
        <f>_xlfn.XLOOKUP(E1093,TbdeEPI[EPI],TbdeEPI[TIPO],"Produção",0)</f>
        <v>Produção</v>
      </c>
      <c r="H1093" s="47" t="s">
        <v>108</v>
      </c>
      <c r="I1093" s="47" t="s">
        <v>336</v>
      </c>
      <c r="J1093" s="47"/>
      <c r="K1093" s="47">
        <f>COUNTIF($I$2:I1093,I1093)</f>
        <v>54</v>
      </c>
      <c r="L1093" s="47" t="str">
        <f>ControleProdução[[#This Row],[Recebido Por]]&amp;ControleProdução[[#This Row],[Qtd]]</f>
        <v>YVENS54</v>
      </c>
    </row>
    <row r="1094" spans="1:12" ht="20.100000000000001" customHeight="1" x14ac:dyDescent="0.25">
      <c r="A1094" s="52">
        <v>45322</v>
      </c>
      <c r="B1094" s="52" t="str">
        <f>UPPER(TEXT(ControleProdução[[#This Row],[Data]],"mmm"))</f>
        <v>JAN</v>
      </c>
      <c r="C1094" s="47">
        <f>YEAR(ControleProdução[[#This Row],[Data]])</f>
        <v>2024</v>
      </c>
      <c r="D1094" s="52" t="s">
        <v>21</v>
      </c>
      <c r="E1094" s="47" t="s">
        <v>169</v>
      </c>
      <c r="F1094" s="47">
        <v>4</v>
      </c>
      <c r="G1094" s="47" t="str">
        <f>_xlfn.XLOOKUP(E1094,TbdeEPI[EPI],TbdeEPI[TIPO],"Produção",0)</f>
        <v>Produção</v>
      </c>
      <c r="H1094" s="47" t="s">
        <v>108</v>
      </c>
      <c r="I1094" s="47" t="s">
        <v>336</v>
      </c>
      <c r="J1094" s="47"/>
      <c r="K1094" s="47">
        <f>COUNTIF($I$2:I1094,I1094)</f>
        <v>55</v>
      </c>
      <c r="L1094" s="47" t="str">
        <f>ControleProdução[[#This Row],[Recebido Por]]&amp;ControleProdução[[#This Row],[Qtd]]</f>
        <v>YVENS55</v>
      </c>
    </row>
    <row r="1095" spans="1:12" ht="20.100000000000001" customHeight="1" x14ac:dyDescent="0.25">
      <c r="A1095" s="52">
        <v>45322</v>
      </c>
      <c r="B1095" s="52" t="str">
        <f>UPPER(TEXT(ControleProdução[[#This Row],[Data]],"mmm"))</f>
        <v>JAN</v>
      </c>
      <c r="C1095" s="47">
        <f>YEAR(ControleProdução[[#This Row],[Data]])</f>
        <v>2024</v>
      </c>
      <c r="D1095" s="52" t="s">
        <v>21</v>
      </c>
      <c r="E1095" s="47" t="s">
        <v>75</v>
      </c>
      <c r="F1095" s="47">
        <v>4</v>
      </c>
      <c r="G1095" s="47" t="str">
        <f>_xlfn.XLOOKUP(E1095,TbdeEPI[EPI],TbdeEPI[TIPO],"Produção",0)</f>
        <v>Produção</v>
      </c>
      <c r="H1095" s="47" t="s">
        <v>108</v>
      </c>
      <c r="I1095" s="47" t="s">
        <v>171</v>
      </c>
      <c r="J1095" s="47"/>
      <c r="K1095" s="47">
        <f>COUNTIF($I$2:I1095,I1095)</f>
        <v>21</v>
      </c>
      <c r="L1095" s="47" t="str">
        <f>ControleProdução[[#This Row],[Recebido Por]]&amp;ControleProdução[[#This Row],[Qtd]]</f>
        <v>KEVIN21</v>
      </c>
    </row>
    <row r="1096" spans="1:12" ht="20.100000000000001" customHeight="1" x14ac:dyDescent="0.25">
      <c r="A1096" s="52">
        <v>45322</v>
      </c>
      <c r="B1096" s="52" t="str">
        <f>UPPER(TEXT(ControleProdução[[#This Row],[Data]],"mmm"))</f>
        <v>JAN</v>
      </c>
      <c r="C1096" s="47">
        <f>YEAR(ControleProdução[[#This Row],[Data]])</f>
        <v>2024</v>
      </c>
      <c r="D1096" s="52" t="s">
        <v>21</v>
      </c>
      <c r="E1096" s="47" t="s">
        <v>330</v>
      </c>
      <c r="F1096" s="47">
        <v>1</v>
      </c>
      <c r="G1096" s="47" t="str">
        <f>_xlfn.XLOOKUP(E1096,TbdeEPI[EPI],TbdeEPI[TIPO],"Produção",0)</f>
        <v>EPI</v>
      </c>
      <c r="H1096" s="47" t="s">
        <v>108</v>
      </c>
      <c r="I1096" s="47" t="s">
        <v>351</v>
      </c>
      <c r="J1096" s="47"/>
      <c r="K1096" s="47">
        <f>COUNTIF($I$2:I1096,I1096)</f>
        <v>15</v>
      </c>
      <c r="L1096" s="47" t="str">
        <f>ControleProdução[[#This Row],[Recebido Por]]&amp;ControleProdução[[#This Row],[Qtd]]</f>
        <v>DEYVID15</v>
      </c>
    </row>
    <row r="1097" spans="1:12" ht="20.100000000000001" customHeight="1" x14ac:dyDescent="0.25">
      <c r="A1097" s="52">
        <v>45322</v>
      </c>
      <c r="B1097" s="52" t="str">
        <f>UPPER(TEXT(ControleProdução[[#This Row],[Data]],"mmm"))</f>
        <v>JAN</v>
      </c>
      <c r="C1097" s="47">
        <f>YEAR(ControleProdução[[#This Row],[Data]])</f>
        <v>2024</v>
      </c>
      <c r="D1097" s="52" t="s">
        <v>21</v>
      </c>
      <c r="E1097" s="47" t="s">
        <v>9</v>
      </c>
      <c r="F1097" s="47">
        <v>1</v>
      </c>
      <c r="G1097" s="47" t="str">
        <f>_xlfn.XLOOKUP(E1097,TbdeEPI[EPI],TbdeEPI[TIPO],"Produção",0)</f>
        <v>EPI</v>
      </c>
      <c r="H1097" s="47" t="s">
        <v>108</v>
      </c>
      <c r="I1097" s="47" t="s">
        <v>149</v>
      </c>
      <c r="J1097" s="47"/>
      <c r="K1097" s="47">
        <f>COUNTIF($I$2:I1097,I1097)</f>
        <v>25</v>
      </c>
      <c r="L1097" s="47" t="str">
        <f>ControleProdução[[#This Row],[Recebido Por]]&amp;ControleProdução[[#This Row],[Qtd]]</f>
        <v>RAFAEL25</v>
      </c>
    </row>
    <row r="1098" spans="1:12" ht="20.100000000000001" customHeight="1" x14ac:dyDescent="0.25">
      <c r="A1098" s="52">
        <v>45322</v>
      </c>
      <c r="B1098" s="52" t="str">
        <f>UPPER(TEXT(ControleProdução[[#This Row],[Data]],"mmm"))</f>
        <v>JAN</v>
      </c>
      <c r="C1098" s="47">
        <f>YEAR(ControleProdução[[#This Row],[Data]])</f>
        <v>2024</v>
      </c>
      <c r="D1098" s="52" t="s">
        <v>21</v>
      </c>
      <c r="E1098" s="47" t="s">
        <v>1</v>
      </c>
      <c r="F1098" s="47">
        <v>2</v>
      </c>
      <c r="G1098" s="47" t="str">
        <f>_xlfn.XLOOKUP(E1098,TbdeEPI[EPI],TbdeEPI[TIPO],"Produção",0)</f>
        <v>Produção</v>
      </c>
      <c r="H1098" s="47" t="s">
        <v>108</v>
      </c>
      <c r="I1098" s="47" t="s">
        <v>351</v>
      </c>
      <c r="J1098" s="47"/>
      <c r="K1098" s="47">
        <f>COUNTIF($I$2:I1098,I1098)</f>
        <v>16</v>
      </c>
      <c r="L1098" s="47" t="str">
        <f>ControleProdução[[#This Row],[Recebido Por]]&amp;ControleProdução[[#This Row],[Qtd]]</f>
        <v>DEYVID16</v>
      </c>
    </row>
    <row r="1099" spans="1:12" ht="20.100000000000001" customHeight="1" x14ac:dyDescent="0.25">
      <c r="A1099" s="52">
        <v>45322</v>
      </c>
      <c r="B1099" s="52" t="str">
        <f>UPPER(TEXT(ControleProdução[[#This Row],[Data]],"mmm"))</f>
        <v>JAN</v>
      </c>
      <c r="C1099" s="47">
        <f>YEAR(ControleProdução[[#This Row],[Data]])</f>
        <v>2024</v>
      </c>
      <c r="D1099" s="52" t="s">
        <v>21</v>
      </c>
      <c r="E1099" s="47" t="s">
        <v>9</v>
      </c>
      <c r="F1099" s="47">
        <v>1</v>
      </c>
      <c r="G1099" s="47" t="str">
        <f>_xlfn.XLOOKUP(E1099,TbdeEPI[EPI],TbdeEPI[TIPO],"Produção",0)</f>
        <v>EPI</v>
      </c>
      <c r="H1099" s="47" t="s">
        <v>108</v>
      </c>
      <c r="I1099" s="47" t="s">
        <v>355</v>
      </c>
      <c r="J1099" s="47"/>
      <c r="K1099" s="47">
        <f>COUNTIF($I$2:I1099,I1099)</f>
        <v>1</v>
      </c>
      <c r="L1099" s="47" t="str">
        <f>ControleProdução[[#This Row],[Recebido Por]]&amp;ControleProdução[[#This Row],[Qtd]]</f>
        <v>JUAN1</v>
      </c>
    </row>
    <row r="1100" spans="1:12" ht="20.100000000000001" customHeight="1" x14ac:dyDescent="0.25">
      <c r="A1100" s="52">
        <v>45322</v>
      </c>
      <c r="B1100" s="52" t="str">
        <f>UPPER(TEXT(ControleProdução[[#This Row],[Data]],"mmm"))</f>
        <v>JAN</v>
      </c>
      <c r="C1100" s="47">
        <f>YEAR(ControleProdução[[#This Row],[Data]])</f>
        <v>2024</v>
      </c>
      <c r="D1100" s="52" t="s">
        <v>21</v>
      </c>
      <c r="E1100" s="47" t="s">
        <v>318</v>
      </c>
      <c r="F1100" s="47">
        <v>1</v>
      </c>
      <c r="G1100" s="47" t="str">
        <f>_xlfn.XLOOKUP(E1100,TbdeEPI[EPI],TbdeEPI[TIPO],"Produção",0)</f>
        <v>Produção</v>
      </c>
      <c r="H1100" s="47" t="s">
        <v>108</v>
      </c>
      <c r="I1100" s="47" t="s">
        <v>157</v>
      </c>
      <c r="J1100" s="47"/>
      <c r="K1100" s="47">
        <f>COUNTIF($I$2:I1100,I1100)</f>
        <v>17</v>
      </c>
      <c r="L1100" s="47" t="str">
        <f>ControleProdução[[#This Row],[Recebido Por]]&amp;ControleProdução[[#This Row],[Qtd]]</f>
        <v>MATHEUS LUCAS17</v>
      </c>
    </row>
    <row r="1101" spans="1:12" ht="20.100000000000001" customHeight="1" x14ac:dyDescent="0.25">
      <c r="A1101" s="52">
        <v>45322</v>
      </c>
      <c r="B1101" s="52" t="str">
        <f>UPPER(TEXT(ControleProdução[[#This Row],[Data]],"mmm"))</f>
        <v>JAN</v>
      </c>
      <c r="C1101" s="47">
        <f>YEAR(ControleProdução[[#This Row],[Data]])</f>
        <v>2024</v>
      </c>
      <c r="D1101" s="52" t="s">
        <v>21</v>
      </c>
      <c r="E1101" s="47" t="s">
        <v>169</v>
      </c>
      <c r="F1101" s="47">
        <v>4</v>
      </c>
      <c r="G1101" s="47" t="str">
        <f>_xlfn.XLOOKUP(E1101,TbdeEPI[EPI],TbdeEPI[TIPO],"Produção",0)</f>
        <v>Produção</v>
      </c>
      <c r="H1101" s="47" t="s">
        <v>108</v>
      </c>
      <c r="I1101" s="47" t="s">
        <v>155</v>
      </c>
      <c r="J1101" s="47"/>
      <c r="K1101" s="47">
        <f>COUNTIF($I$2:I1101,I1101)</f>
        <v>50</v>
      </c>
      <c r="L1101" s="47" t="str">
        <f>ControleProdução[[#This Row],[Recebido Por]]&amp;ControleProdução[[#This Row],[Qtd]]</f>
        <v>ASNAN50</v>
      </c>
    </row>
    <row r="1102" spans="1:12" ht="20.100000000000001" customHeight="1" x14ac:dyDescent="0.25">
      <c r="A1102" s="52">
        <v>45322</v>
      </c>
      <c r="B1102" s="52" t="str">
        <f>UPPER(TEXT(ControleProdução[[#This Row],[Data]],"mmm"))</f>
        <v>JAN</v>
      </c>
      <c r="C1102" s="47">
        <f>YEAR(ControleProdução[[#This Row],[Data]])</f>
        <v>2024</v>
      </c>
      <c r="D1102" s="52" t="s">
        <v>21</v>
      </c>
      <c r="E1102" s="47" t="s">
        <v>14</v>
      </c>
      <c r="F1102" s="47">
        <v>1</v>
      </c>
      <c r="G1102" s="47" t="str">
        <f>_xlfn.XLOOKUP(E1102,TbdeEPI[EPI],TbdeEPI[TIPO],"Produção",0)</f>
        <v>Produção</v>
      </c>
      <c r="H1102" s="47" t="s">
        <v>108</v>
      </c>
      <c r="I1102" s="47" t="s">
        <v>265</v>
      </c>
      <c r="J1102" s="47"/>
      <c r="K1102" s="47">
        <f>COUNTIF($I$2:I1102,I1102)</f>
        <v>21</v>
      </c>
      <c r="L1102" s="47" t="str">
        <f>ControleProdução[[#This Row],[Recebido Por]]&amp;ControleProdução[[#This Row],[Qtd]]</f>
        <v>GILDSON21</v>
      </c>
    </row>
    <row r="1103" spans="1:12" ht="20.100000000000001" customHeight="1" x14ac:dyDescent="0.25">
      <c r="A1103" s="52">
        <v>45322</v>
      </c>
      <c r="B1103" s="52" t="str">
        <f>UPPER(TEXT(ControleProdução[[#This Row],[Data]],"mmm"))</f>
        <v>JAN</v>
      </c>
      <c r="C1103" s="47">
        <f>YEAR(ControleProdução[[#This Row],[Data]])</f>
        <v>2024</v>
      </c>
      <c r="D1103" s="52" t="s">
        <v>21</v>
      </c>
      <c r="E1103" s="47" t="s">
        <v>81</v>
      </c>
      <c r="F1103" s="47">
        <v>1</v>
      </c>
      <c r="G1103" s="47" t="str">
        <f>_xlfn.XLOOKUP(E1103,TbdeEPI[EPI],TbdeEPI[TIPO],"Produção",0)</f>
        <v>Produção</v>
      </c>
      <c r="H1103" s="47" t="s">
        <v>108</v>
      </c>
      <c r="I1103" s="47" t="s">
        <v>140</v>
      </c>
      <c r="J1103" s="47"/>
      <c r="K1103" s="47">
        <f>COUNTIF($I$2:I1103,I1103)</f>
        <v>31</v>
      </c>
      <c r="L1103" s="47" t="str">
        <f>ControleProdução[[#This Row],[Recebido Por]]&amp;ControleProdução[[#This Row],[Qtd]]</f>
        <v>ARTHUR31</v>
      </c>
    </row>
    <row r="1104" spans="1:12" ht="20.100000000000001" customHeight="1" x14ac:dyDescent="0.25">
      <c r="A1104" s="52">
        <v>45322</v>
      </c>
      <c r="B1104" s="52" t="str">
        <f>UPPER(TEXT(ControleProdução[[#This Row],[Data]],"mmm"))</f>
        <v>JAN</v>
      </c>
      <c r="C1104" s="47">
        <f>YEAR(ControleProdução[[#This Row],[Data]])</f>
        <v>2024</v>
      </c>
      <c r="D1104" s="52" t="s">
        <v>21</v>
      </c>
      <c r="E1104" s="47" t="s">
        <v>27</v>
      </c>
      <c r="F1104" s="47">
        <v>6</v>
      </c>
      <c r="G1104" s="47" t="str">
        <f>_xlfn.XLOOKUP(E1104,TbdeEPI[EPI],TbdeEPI[TIPO],"Produção",0)</f>
        <v>Produção</v>
      </c>
      <c r="H1104" s="47" t="s">
        <v>108</v>
      </c>
      <c r="I1104" s="47" t="s">
        <v>282</v>
      </c>
      <c r="J1104" s="47"/>
      <c r="K1104" s="47">
        <f>COUNTIF($I$2:I1104,I1104)</f>
        <v>14</v>
      </c>
      <c r="L1104" s="47" t="str">
        <f>ControleProdução[[#This Row],[Recebido Por]]&amp;ControleProdução[[#This Row],[Qtd]]</f>
        <v>KAYLA14</v>
      </c>
    </row>
    <row r="1105" spans="1:12" ht="20.100000000000001" customHeight="1" x14ac:dyDescent="0.25">
      <c r="A1105" s="52">
        <v>45322</v>
      </c>
      <c r="B1105" s="52" t="str">
        <f>UPPER(TEXT(ControleProdução[[#This Row],[Data]],"mmm"))</f>
        <v>JAN</v>
      </c>
      <c r="C1105" s="47">
        <f>YEAR(ControleProdução[[#This Row],[Data]])</f>
        <v>2024</v>
      </c>
      <c r="D1105" s="52" t="s">
        <v>21</v>
      </c>
      <c r="E1105" s="47" t="s">
        <v>27</v>
      </c>
      <c r="F1105" s="47">
        <v>1</v>
      </c>
      <c r="G1105" s="47" t="str">
        <f>_xlfn.XLOOKUP(E1105,TbdeEPI[EPI],TbdeEPI[TIPO],"Produção",0)</f>
        <v>Produção</v>
      </c>
      <c r="H1105" s="47" t="s">
        <v>108</v>
      </c>
      <c r="I1105" s="47" t="s">
        <v>356</v>
      </c>
      <c r="J1105" s="47"/>
      <c r="K1105" s="47">
        <f>COUNTIF($I$2:I1105,I1105)</f>
        <v>1</v>
      </c>
      <c r="L1105" s="47" t="str">
        <f>ControleProdução[[#This Row],[Recebido Por]]&amp;ControleProdução[[#This Row],[Qtd]]</f>
        <v>LUIZA1</v>
      </c>
    </row>
    <row r="1106" spans="1:12" ht="20.100000000000001" customHeight="1" x14ac:dyDescent="0.25">
      <c r="A1106" s="52">
        <v>45323</v>
      </c>
      <c r="B1106" s="52" t="e">
        <v>#REF!</v>
      </c>
      <c r="C1106" s="47">
        <f>YEAR(ControleProdução[[#This Row],[Data]])</f>
        <v>2024</v>
      </c>
      <c r="D1106" s="52" t="s">
        <v>21</v>
      </c>
      <c r="E1106" s="47" t="s">
        <v>9</v>
      </c>
      <c r="F1106" s="47">
        <v>1</v>
      </c>
      <c r="G1106" s="47" t="str">
        <f>_xlfn.XLOOKUP(E1106,TbdeEPI[EPI],TbdeEPI[TIPO],"Produção",0)</f>
        <v>EPI</v>
      </c>
      <c r="H1106" s="47" t="s">
        <v>108</v>
      </c>
      <c r="I1106" s="47" t="s">
        <v>351</v>
      </c>
      <c r="J1106" s="47"/>
      <c r="K1106" s="47">
        <f>COUNTIF($I$2:I1106,I1106)</f>
        <v>17</v>
      </c>
      <c r="L1106" s="47" t="str">
        <f>ControleProdução[[#This Row],[Recebido Por]]&amp;ControleProdução[[#This Row],[Qtd]]</f>
        <v>DEYVID17</v>
      </c>
    </row>
    <row r="1107" spans="1:12" ht="20.100000000000001" customHeight="1" x14ac:dyDescent="0.25">
      <c r="A1107" s="52">
        <v>45323</v>
      </c>
      <c r="B1107" s="52" t="e">
        <v>#REF!</v>
      </c>
      <c r="C1107" s="47">
        <f>YEAR(ControleProdução[[#This Row],[Data]])</f>
        <v>2024</v>
      </c>
      <c r="D1107" s="52" t="s">
        <v>21</v>
      </c>
      <c r="E1107" s="47" t="s">
        <v>79</v>
      </c>
      <c r="F1107" s="47">
        <v>1</v>
      </c>
      <c r="G1107" s="47" t="str">
        <f>_xlfn.XLOOKUP(E1107,TbdeEPI[EPI],TbdeEPI[TIPO],"Produção",0)</f>
        <v>Produção</v>
      </c>
      <c r="H1107" s="47" t="s">
        <v>108</v>
      </c>
      <c r="I1107" s="47" t="s">
        <v>336</v>
      </c>
      <c r="J1107" s="47"/>
      <c r="K1107" s="47">
        <f>COUNTIF($I$2:I1107,I1107)</f>
        <v>56</v>
      </c>
      <c r="L1107" s="47" t="str">
        <f>ControleProdução[[#This Row],[Recebido Por]]&amp;ControleProdução[[#This Row],[Qtd]]</f>
        <v>YVENS56</v>
      </c>
    </row>
    <row r="1108" spans="1:12" ht="20.100000000000001" customHeight="1" x14ac:dyDescent="0.25">
      <c r="A1108" s="52">
        <v>45323</v>
      </c>
      <c r="B1108" s="52" t="e">
        <v>#REF!</v>
      </c>
      <c r="C1108" s="47">
        <f>YEAR(ControleProdução[[#This Row],[Data]])</f>
        <v>2024</v>
      </c>
      <c r="D1108" s="52" t="s">
        <v>21</v>
      </c>
      <c r="E1108" s="47" t="s">
        <v>169</v>
      </c>
      <c r="F1108" s="47">
        <v>6</v>
      </c>
      <c r="G1108" s="47" t="str">
        <f>_xlfn.XLOOKUP(E1108,TbdeEPI[EPI],TbdeEPI[TIPO],"Produção",0)</f>
        <v>Produção</v>
      </c>
      <c r="H1108" s="47" t="s">
        <v>108</v>
      </c>
      <c r="I1108" s="47" t="s">
        <v>336</v>
      </c>
      <c r="J1108" s="47"/>
      <c r="K1108" s="47">
        <f>COUNTIF($I$2:I1108,I1108)</f>
        <v>57</v>
      </c>
      <c r="L1108" s="47" t="str">
        <f>ControleProdução[[#This Row],[Recebido Por]]&amp;ControleProdução[[#This Row],[Qtd]]</f>
        <v>YVENS57</v>
      </c>
    </row>
    <row r="1109" spans="1:12" ht="20.100000000000001" customHeight="1" x14ac:dyDescent="0.25">
      <c r="A1109" s="52">
        <v>45323</v>
      </c>
      <c r="B1109" s="52" t="str">
        <f>UPPER(TEXT(ControleProdução[[#This Row],[Data]],"mmm"))</f>
        <v>FEV</v>
      </c>
      <c r="C1109" s="47">
        <f>YEAR(ControleProdução[[#This Row],[Data]])</f>
        <v>2024</v>
      </c>
      <c r="D1109" s="52" t="s">
        <v>21</v>
      </c>
      <c r="E1109" s="47" t="s">
        <v>75</v>
      </c>
      <c r="F1109" s="47">
        <v>4</v>
      </c>
      <c r="G1109" s="47" t="str">
        <f>_xlfn.XLOOKUP(E1109,TbdeEPI[EPI],TbdeEPI[TIPO],"Produção",0)</f>
        <v>Produção</v>
      </c>
      <c r="H1109" s="47" t="s">
        <v>108</v>
      </c>
      <c r="I1109" s="47" t="s">
        <v>152</v>
      </c>
      <c r="J1109" s="47"/>
      <c r="K1109" s="47">
        <f>COUNTIF($I$2:I1109,I1109)</f>
        <v>15</v>
      </c>
      <c r="L1109" s="47" t="str">
        <f>ControleProdução[[#This Row],[Recebido Por]]&amp;ControleProdução[[#This Row],[Qtd]]</f>
        <v>ROBERTO15</v>
      </c>
    </row>
    <row r="1110" spans="1:12" ht="20.100000000000001" customHeight="1" x14ac:dyDescent="0.25">
      <c r="A1110" s="52">
        <v>45323</v>
      </c>
      <c r="B1110" s="52" t="str">
        <f>UPPER(TEXT(ControleProdução[[#This Row],[Data]],"mmm"))</f>
        <v>FEV</v>
      </c>
      <c r="C1110" s="47">
        <f>YEAR(ControleProdução[[#This Row],[Data]])</f>
        <v>2024</v>
      </c>
      <c r="D1110" s="52" t="s">
        <v>21</v>
      </c>
      <c r="E1110" s="47" t="s">
        <v>14</v>
      </c>
      <c r="F1110" s="47">
        <v>1</v>
      </c>
      <c r="G1110" s="47" t="str">
        <f>_xlfn.XLOOKUP(E1110,TbdeEPI[EPI],TbdeEPI[TIPO],"Produção",0)</f>
        <v>Produção</v>
      </c>
      <c r="H1110" s="47" t="s">
        <v>108</v>
      </c>
      <c r="I1110" s="47" t="s">
        <v>336</v>
      </c>
      <c r="J1110" s="47"/>
      <c r="K1110" s="47">
        <f>COUNTIF($I$2:I1110,I1110)</f>
        <v>58</v>
      </c>
      <c r="L1110" s="47" t="str">
        <f>ControleProdução[[#This Row],[Recebido Por]]&amp;ControleProdução[[#This Row],[Qtd]]</f>
        <v>YVENS58</v>
      </c>
    </row>
    <row r="1111" spans="1:12" ht="20.100000000000001" customHeight="1" x14ac:dyDescent="0.25">
      <c r="A1111" s="52">
        <v>45323</v>
      </c>
      <c r="B1111" s="52" t="str">
        <f>UPPER(TEXT(ControleProdução[[#This Row],[Data]],"mmm"))</f>
        <v>FEV</v>
      </c>
      <c r="C1111" s="47">
        <f>YEAR(ControleProdução[[#This Row],[Data]])</f>
        <v>2024</v>
      </c>
      <c r="D1111" s="52" t="s">
        <v>21</v>
      </c>
      <c r="E1111" s="47" t="s">
        <v>79</v>
      </c>
      <c r="F1111" s="47">
        <v>1</v>
      </c>
      <c r="G1111" s="47" t="str">
        <f>_xlfn.XLOOKUP(E1111,TbdeEPI[EPI],TbdeEPI[TIPO],"Produção",0)</f>
        <v>Produção</v>
      </c>
      <c r="H1111" s="47" t="s">
        <v>108</v>
      </c>
      <c r="I1111" s="47" t="s">
        <v>336</v>
      </c>
      <c r="J1111" s="47"/>
      <c r="K1111" s="47">
        <f>COUNTIF($I$2:I1111,I1111)</f>
        <v>59</v>
      </c>
      <c r="L1111" s="47" t="str">
        <f>ControleProdução[[#This Row],[Recebido Por]]&amp;ControleProdução[[#This Row],[Qtd]]</f>
        <v>YVENS59</v>
      </c>
    </row>
    <row r="1112" spans="1:12" ht="20.100000000000001" customHeight="1" x14ac:dyDescent="0.25">
      <c r="A1112" s="52">
        <v>45323</v>
      </c>
      <c r="B1112" s="52" t="str">
        <f>UPPER(TEXT(ControleProdução[[#This Row],[Data]],"mmm"))</f>
        <v>FEV</v>
      </c>
      <c r="C1112" s="47">
        <f>YEAR(ControleProdução[[#This Row],[Data]])</f>
        <v>2024</v>
      </c>
      <c r="D1112" s="52" t="s">
        <v>20</v>
      </c>
      <c r="E1112" s="47" t="s">
        <v>344</v>
      </c>
      <c r="F1112" s="47">
        <v>5</v>
      </c>
      <c r="G1112" s="47" t="str">
        <f>_xlfn.XLOOKUP(E1112,TbdeEPI[EPI],TbdeEPI[TIPO],"Produção",0)</f>
        <v>Produção</v>
      </c>
      <c r="H1112" s="47" t="s">
        <v>150</v>
      </c>
      <c r="I1112" s="47" t="s">
        <v>108</v>
      </c>
      <c r="J1112" s="47"/>
      <c r="K1112" s="47">
        <f>COUNTIF($I$2:I1112,I1112)</f>
        <v>83</v>
      </c>
      <c r="L1112" s="47" t="str">
        <f>ControleProdução[[#This Row],[Recebido Por]]&amp;ControleProdução[[#This Row],[Qtd]]</f>
        <v>RHUAN83</v>
      </c>
    </row>
    <row r="1113" spans="1:12" ht="20.100000000000001" customHeight="1" x14ac:dyDescent="0.25">
      <c r="A1113" s="52">
        <v>45323</v>
      </c>
      <c r="B1113" s="52" t="str">
        <f>UPPER(TEXT(ControleProdução[[#This Row],[Data]],"mmm"))</f>
        <v>FEV</v>
      </c>
      <c r="C1113" s="47">
        <f>YEAR(ControleProdução[[#This Row],[Data]])</f>
        <v>2024</v>
      </c>
      <c r="D1113" s="52" t="s">
        <v>20</v>
      </c>
      <c r="E1113" s="47" t="s">
        <v>0</v>
      </c>
      <c r="F1113" s="47">
        <v>15</v>
      </c>
      <c r="G1113" s="47" t="str">
        <f>_xlfn.XLOOKUP(E1113,TbdeEPI[EPI],TbdeEPI[TIPO],"Produção",0)</f>
        <v>Produção</v>
      </c>
      <c r="H1113" s="47" t="s">
        <v>150</v>
      </c>
      <c r="I1113" s="47" t="s">
        <v>108</v>
      </c>
      <c r="J1113" s="47"/>
      <c r="K1113" s="47">
        <f>COUNTIF($I$2:I1113,I1113)</f>
        <v>84</v>
      </c>
      <c r="L1113" s="47" t="str">
        <f>ControleProdução[[#This Row],[Recebido Por]]&amp;ControleProdução[[#This Row],[Qtd]]</f>
        <v>RHUAN84</v>
      </c>
    </row>
    <row r="1114" spans="1:12" ht="20.100000000000001" customHeight="1" x14ac:dyDescent="0.25">
      <c r="A1114" s="52">
        <v>45323</v>
      </c>
      <c r="B1114" s="52" t="str">
        <f>UPPER(TEXT(ControleProdução[[#This Row],[Data]],"mmm"))</f>
        <v>FEV</v>
      </c>
      <c r="C1114" s="47">
        <f>YEAR(ControleProdução[[#This Row],[Data]])</f>
        <v>2024</v>
      </c>
      <c r="D1114" s="52" t="s">
        <v>20</v>
      </c>
      <c r="E1114" s="47" t="s">
        <v>1</v>
      </c>
      <c r="F1114" s="47">
        <v>15</v>
      </c>
      <c r="G1114" s="47" t="str">
        <f>_xlfn.XLOOKUP(E1114,TbdeEPI[EPI],TbdeEPI[TIPO],"Produção",0)</f>
        <v>Produção</v>
      </c>
      <c r="H1114" s="47" t="s">
        <v>150</v>
      </c>
      <c r="I1114" s="47" t="s">
        <v>108</v>
      </c>
      <c r="J1114" s="47"/>
      <c r="K1114" s="47">
        <f>COUNTIF($I$2:I1114,I1114)</f>
        <v>85</v>
      </c>
      <c r="L1114" s="47" t="str">
        <f>ControleProdução[[#This Row],[Recebido Por]]&amp;ControleProdução[[#This Row],[Qtd]]</f>
        <v>RHUAN85</v>
      </c>
    </row>
    <row r="1115" spans="1:12" ht="20.100000000000001" customHeight="1" x14ac:dyDescent="0.25">
      <c r="A1115" s="52">
        <v>45323</v>
      </c>
      <c r="B1115" s="52" t="str">
        <f>UPPER(TEXT(ControleProdução[[#This Row],[Data]],"mmm"))</f>
        <v>FEV</v>
      </c>
      <c r="C1115" s="47">
        <f>YEAR(ControleProdução[[#This Row],[Data]])</f>
        <v>2024</v>
      </c>
      <c r="D1115" s="52" t="s">
        <v>20</v>
      </c>
      <c r="E1115" s="47" t="s">
        <v>92</v>
      </c>
      <c r="F1115" s="47">
        <v>20</v>
      </c>
      <c r="G1115" s="47" t="str">
        <f>_xlfn.XLOOKUP(E1115,TbdeEPI[EPI],TbdeEPI[TIPO],"Produção",0)</f>
        <v>Produção</v>
      </c>
      <c r="H1115" s="47" t="s">
        <v>150</v>
      </c>
      <c r="I1115" s="47" t="s">
        <v>108</v>
      </c>
      <c r="J1115" s="47"/>
      <c r="K1115" s="47">
        <f>COUNTIF($I$2:I1115,I1115)</f>
        <v>86</v>
      </c>
      <c r="L1115" s="47" t="str">
        <f>ControleProdução[[#This Row],[Recebido Por]]&amp;ControleProdução[[#This Row],[Qtd]]</f>
        <v>RHUAN86</v>
      </c>
    </row>
    <row r="1116" spans="1:12" ht="20.100000000000001" customHeight="1" x14ac:dyDescent="0.25">
      <c r="A1116" s="52">
        <v>45323</v>
      </c>
      <c r="B1116" s="52" t="str">
        <f>UPPER(TEXT(ControleProdução[[#This Row],[Data]],"mmm"))</f>
        <v>FEV</v>
      </c>
      <c r="C1116" s="47">
        <f>YEAR(ControleProdução[[#This Row],[Data]])</f>
        <v>2024</v>
      </c>
      <c r="D1116" s="52" t="s">
        <v>20</v>
      </c>
      <c r="E1116" s="47" t="s">
        <v>90</v>
      </c>
      <c r="F1116" s="47">
        <v>10</v>
      </c>
      <c r="G1116" s="47" t="str">
        <f>_xlfn.XLOOKUP(E1116,TbdeEPI[EPI],TbdeEPI[TIPO],"Produção",0)</f>
        <v>Produção</v>
      </c>
      <c r="H1116" s="47" t="s">
        <v>150</v>
      </c>
      <c r="I1116" s="47" t="s">
        <v>108</v>
      </c>
      <c r="J1116" s="47"/>
      <c r="K1116" s="47">
        <f>COUNTIF($I$2:I1116,I1116)</f>
        <v>87</v>
      </c>
      <c r="L1116" s="47" t="str">
        <f>ControleProdução[[#This Row],[Recebido Por]]&amp;ControleProdução[[#This Row],[Qtd]]</f>
        <v>RHUAN87</v>
      </c>
    </row>
    <row r="1117" spans="1:12" ht="20.100000000000001" customHeight="1" x14ac:dyDescent="0.25">
      <c r="A1117" s="52">
        <v>45323</v>
      </c>
      <c r="B1117" s="52" t="str">
        <f>UPPER(TEXT(ControleProdução[[#This Row],[Data]],"mmm"))</f>
        <v>FEV</v>
      </c>
      <c r="C1117" s="47">
        <f>YEAR(ControleProdução[[#This Row],[Data]])</f>
        <v>2024</v>
      </c>
      <c r="D1117" s="52" t="s">
        <v>20</v>
      </c>
      <c r="E1117" s="47" t="s">
        <v>82</v>
      </c>
      <c r="F1117" s="47">
        <v>10</v>
      </c>
      <c r="G1117" s="47" t="str">
        <f>_xlfn.XLOOKUP(E1117,TbdeEPI[EPI],TbdeEPI[TIPO],"Produção",0)</f>
        <v>Produção</v>
      </c>
      <c r="H1117" s="47" t="s">
        <v>150</v>
      </c>
      <c r="I1117" s="47" t="s">
        <v>108</v>
      </c>
      <c r="J1117" s="47"/>
      <c r="K1117" s="47">
        <f>COUNTIF($I$2:I1117,I1117)</f>
        <v>88</v>
      </c>
      <c r="L1117" s="47" t="str">
        <f>ControleProdução[[#This Row],[Recebido Por]]&amp;ControleProdução[[#This Row],[Qtd]]</f>
        <v>RHUAN88</v>
      </c>
    </row>
    <row r="1118" spans="1:12" ht="20.100000000000001" customHeight="1" x14ac:dyDescent="0.25">
      <c r="A1118" s="52">
        <v>45323</v>
      </c>
      <c r="B1118" s="52" t="str">
        <f>UPPER(TEXT(ControleProdução[[#This Row],[Data]],"mmm"))</f>
        <v>FEV</v>
      </c>
      <c r="C1118" s="47">
        <f>YEAR(ControleProdução[[#This Row],[Data]])</f>
        <v>2024</v>
      </c>
      <c r="D1118" s="52" t="s">
        <v>20</v>
      </c>
      <c r="E1118" s="47" t="s">
        <v>81</v>
      </c>
      <c r="F1118" s="47">
        <v>10</v>
      </c>
      <c r="G1118" s="47" t="str">
        <f>_xlfn.XLOOKUP(E1118,TbdeEPI[EPI],TbdeEPI[TIPO],"Produção",0)</f>
        <v>Produção</v>
      </c>
      <c r="H1118" s="47" t="s">
        <v>150</v>
      </c>
      <c r="I1118" s="47" t="s">
        <v>108</v>
      </c>
      <c r="J1118" s="47"/>
      <c r="K1118" s="47">
        <f>COUNTIF($I$2:I1118,I1118)</f>
        <v>89</v>
      </c>
      <c r="L1118" s="47" t="str">
        <f>ControleProdução[[#This Row],[Recebido Por]]&amp;ControleProdução[[#This Row],[Qtd]]</f>
        <v>RHUAN89</v>
      </c>
    </row>
    <row r="1119" spans="1:12" ht="20.100000000000001" customHeight="1" x14ac:dyDescent="0.25">
      <c r="A1119" s="52">
        <v>45323</v>
      </c>
      <c r="B1119" s="52" t="str">
        <f>UPPER(TEXT(ControleProdução[[#This Row],[Data]],"mmm"))</f>
        <v>FEV</v>
      </c>
      <c r="C1119" s="47">
        <f>YEAR(ControleProdução[[#This Row],[Data]])</f>
        <v>2024</v>
      </c>
      <c r="D1119" s="52" t="s">
        <v>21</v>
      </c>
      <c r="E1119" s="47" t="s">
        <v>89</v>
      </c>
      <c r="F1119" s="47">
        <v>1</v>
      </c>
      <c r="G1119" s="47" t="str">
        <f>_xlfn.XLOOKUP(E1119,TbdeEPI[EPI],TbdeEPI[TIPO],"Produção",0)</f>
        <v>Produção</v>
      </c>
      <c r="H1119" s="47" t="s">
        <v>108</v>
      </c>
      <c r="I1119" s="47" t="s">
        <v>321</v>
      </c>
      <c r="J1119" s="47"/>
      <c r="K1119" s="47">
        <f>COUNTIF($I$2:I1119,I1119)</f>
        <v>23</v>
      </c>
      <c r="L1119" s="47" t="str">
        <f>ControleProdução[[#This Row],[Recebido Por]]&amp;ControleProdução[[#This Row],[Qtd]]</f>
        <v>FLAVIO23</v>
      </c>
    </row>
    <row r="1120" spans="1:12" ht="20.100000000000001" customHeight="1" x14ac:dyDescent="0.25">
      <c r="A1120" s="52">
        <v>45323</v>
      </c>
      <c r="B1120" s="52" t="str">
        <f>UPPER(TEXT(ControleProdução[[#This Row],[Data]],"mmm"))</f>
        <v>FEV</v>
      </c>
      <c r="C1120" s="47">
        <f>YEAR(ControleProdução[[#This Row],[Data]])</f>
        <v>2024</v>
      </c>
      <c r="D1120" s="52" t="s">
        <v>21</v>
      </c>
      <c r="E1120" s="47" t="s">
        <v>27</v>
      </c>
      <c r="F1120" s="47">
        <v>2</v>
      </c>
      <c r="G1120" s="47" t="str">
        <f>_xlfn.XLOOKUP(E1120,TbdeEPI[EPI],TbdeEPI[TIPO],"Produção",0)</f>
        <v>Produção</v>
      </c>
      <c r="H1120" s="47" t="s">
        <v>108</v>
      </c>
      <c r="I1120" s="47" t="s">
        <v>324</v>
      </c>
      <c r="J1120" s="47"/>
      <c r="K1120" s="47">
        <f>COUNTIF($I$2:I1120,I1120)</f>
        <v>4</v>
      </c>
      <c r="L1120" s="47" t="str">
        <f>ControleProdução[[#This Row],[Recebido Por]]&amp;ControleProdução[[#This Row],[Qtd]]</f>
        <v>YARA4</v>
      </c>
    </row>
    <row r="1121" spans="1:12" ht="20.100000000000001" customHeight="1" x14ac:dyDescent="0.25">
      <c r="A1121" s="52">
        <v>45324</v>
      </c>
      <c r="B1121" s="52" t="str">
        <f>UPPER(TEXT(ControleProdução[[#This Row],[Data]],"mmm"))</f>
        <v>FEV</v>
      </c>
      <c r="C1121" s="47">
        <f>YEAR(ControleProdução[[#This Row],[Data]])</f>
        <v>2024</v>
      </c>
      <c r="D1121" s="52" t="s">
        <v>21</v>
      </c>
      <c r="E1121" s="47" t="s">
        <v>94</v>
      </c>
      <c r="F1121" s="47">
        <v>4</v>
      </c>
      <c r="G1121" s="47" t="str">
        <f>_xlfn.XLOOKUP(E1121,TbdeEPI[EPI],TbdeEPI[TIPO],"Produção",0)</f>
        <v>Produção</v>
      </c>
      <c r="H1121" s="47" t="s">
        <v>108</v>
      </c>
      <c r="I1121" s="47" t="s">
        <v>149</v>
      </c>
      <c r="J1121" s="47"/>
      <c r="K1121" s="47">
        <f>COUNTIF($I$2:I1121,I1121)</f>
        <v>26</v>
      </c>
      <c r="L1121" s="47" t="str">
        <f>ControleProdução[[#This Row],[Recebido Por]]&amp;ControleProdução[[#This Row],[Qtd]]</f>
        <v>RAFAEL26</v>
      </c>
    </row>
    <row r="1122" spans="1:12" ht="20.100000000000001" customHeight="1" x14ac:dyDescent="0.25">
      <c r="A1122" s="52">
        <v>45324</v>
      </c>
      <c r="B1122" s="52" t="str">
        <f>UPPER(TEXT(ControleProdução[[#This Row],[Data]],"mmm"))</f>
        <v>FEV</v>
      </c>
      <c r="C1122" s="47">
        <f>YEAR(ControleProdução[[#This Row],[Data]])</f>
        <v>2024</v>
      </c>
      <c r="D1122" s="52" t="s">
        <v>21</v>
      </c>
      <c r="E1122" s="47" t="s">
        <v>0</v>
      </c>
      <c r="F1122" s="47">
        <v>3</v>
      </c>
      <c r="G1122" s="47" t="str">
        <f>_xlfn.XLOOKUP(E1122,TbdeEPI[EPI],TbdeEPI[TIPO],"Produção",0)</f>
        <v>Produção</v>
      </c>
      <c r="H1122" s="47" t="s">
        <v>108</v>
      </c>
      <c r="I1122" s="47" t="s">
        <v>149</v>
      </c>
      <c r="J1122" s="47"/>
      <c r="K1122" s="47">
        <f>COUNTIF($I$2:I1122,I1122)</f>
        <v>27</v>
      </c>
      <c r="L1122" s="47" t="str">
        <f>ControleProdução[[#This Row],[Recebido Por]]&amp;ControleProdução[[#This Row],[Qtd]]</f>
        <v>RAFAEL27</v>
      </c>
    </row>
    <row r="1123" spans="1:12" ht="20.100000000000001" customHeight="1" x14ac:dyDescent="0.25">
      <c r="A1123" s="52">
        <v>45324</v>
      </c>
      <c r="B1123" s="52" t="str">
        <f>UPPER(TEXT(ControleProdução[[#This Row],[Data]],"mmm"))</f>
        <v>FEV</v>
      </c>
      <c r="C1123" s="47">
        <f>YEAR(ControleProdução[[#This Row],[Data]])</f>
        <v>2024</v>
      </c>
      <c r="D1123" s="52" t="s">
        <v>21</v>
      </c>
      <c r="E1123" s="47" t="s">
        <v>2</v>
      </c>
      <c r="F1123" s="47">
        <v>3</v>
      </c>
      <c r="G1123" s="47" t="str">
        <f>_xlfn.XLOOKUP(E1123,TbdeEPI[EPI],TbdeEPI[TIPO],"Produção",0)</f>
        <v>Produção</v>
      </c>
      <c r="H1123" s="47" t="s">
        <v>108</v>
      </c>
      <c r="I1123" s="47" t="s">
        <v>149</v>
      </c>
      <c r="J1123" s="47"/>
      <c r="K1123" s="47">
        <f>COUNTIF($I$2:I1123,I1123)</f>
        <v>28</v>
      </c>
      <c r="L1123" s="47" t="str">
        <f>ControleProdução[[#This Row],[Recebido Por]]&amp;ControleProdução[[#This Row],[Qtd]]</f>
        <v>RAFAEL28</v>
      </c>
    </row>
    <row r="1124" spans="1:12" ht="20.100000000000001" customHeight="1" x14ac:dyDescent="0.25">
      <c r="A1124" s="52">
        <v>45324</v>
      </c>
      <c r="B1124" s="52" t="str">
        <f>UPPER(TEXT(ControleProdução[[#This Row],[Data]],"mmm"))</f>
        <v>FEV</v>
      </c>
      <c r="C1124" s="47">
        <f>YEAR(ControleProdução[[#This Row],[Data]])</f>
        <v>2024</v>
      </c>
      <c r="D1124" s="52" t="s">
        <v>21</v>
      </c>
      <c r="E1124" s="47" t="s">
        <v>79</v>
      </c>
      <c r="F1124" s="47">
        <v>2</v>
      </c>
      <c r="G1124" s="47" t="str">
        <f>_xlfn.XLOOKUP(E1124,TbdeEPI[EPI],TbdeEPI[TIPO],"Produção",0)</f>
        <v>Produção</v>
      </c>
      <c r="H1124" s="47" t="s">
        <v>108</v>
      </c>
      <c r="I1124" s="47" t="s">
        <v>149</v>
      </c>
      <c r="J1124" s="47"/>
      <c r="K1124" s="47">
        <f>COUNTIF($I$2:I1124,I1124)</f>
        <v>29</v>
      </c>
      <c r="L1124" s="47" t="str">
        <f>ControleProdução[[#This Row],[Recebido Por]]&amp;ControleProdução[[#This Row],[Qtd]]</f>
        <v>RAFAEL29</v>
      </c>
    </row>
    <row r="1125" spans="1:12" ht="20.100000000000001" customHeight="1" x14ac:dyDescent="0.25">
      <c r="A1125" s="52">
        <v>45324</v>
      </c>
      <c r="B1125" s="52" t="str">
        <f>UPPER(TEXT(ControleProdução[[#This Row],[Data]],"mmm"))</f>
        <v>FEV</v>
      </c>
      <c r="C1125" s="47">
        <f>YEAR(ControleProdução[[#This Row],[Data]])</f>
        <v>2024</v>
      </c>
      <c r="D1125" s="52" t="s">
        <v>21</v>
      </c>
      <c r="E1125" s="47" t="s">
        <v>14</v>
      </c>
      <c r="F1125" s="47">
        <v>3</v>
      </c>
      <c r="G1125" s="47" t="str">
        <f>_xlfn.XLOOKUP(E1125,TbdeEPI[EPI],TbdeEPI[TIPO],"Produção",0)</f>
        <v>Produção</v>
      </c>
      <c r="H1125" s="47" t="s">
        <v>108</v>
      </c>
      <c r="I1125" s="47" t="s">
        <v>149</v>
      </c>
      <c r="J1125" s="47"/>
      <c r="K1125" s="47">
        <f>COUNTIF($I$2:I1125,I1125)</f>
        <v>30</v>
      </c>
      <c r="L1125" s="47" t="str">
        <f>ControleProdução[[#This Row],[Recebido Por]]&amp;ControleProdução[[#This Row],[Qtd]]</f>
        <v>RAFAEL30</v>
      </c>
    </row>
    <row r="1126" spans="1:12" ht="20.100000000000001" customHeight="1" x14ac:dyDescent="0.25">
      <c r="A1126" s="52">
        <v>45324</v>
      </c>
      <c r="B1126" s="52" t="str">
        <f>UPPER(TEXT(ControleProdução[[#This Row],[Data]],"mmm"))</f>
        <v>FEV</v>
      </c>
      <c r="C1126" s="47">
        <f>YEAR(ControleProdução[[#This Row],[Data]])</f>
        <v>2024</v>
      </c>
      <c r="D1126" s="52" t="s">
        <v>21</v>
      </c>
      <c r="E1126" s="47" t="s">
        <v>74</v>
      </c>
      <c r="F1126" s="47">
        <v>10</v>
      </c>
      <c r="G1126" s="47" t="str">
        <f>_xlfn.XLOOKUP(E1126,TbdeEPI[EPI],TbdeEPI[TIPO],"Produção",0)</f>
        <v>Produção</v>
      </c>
      <c r="H1126" s="47" t="s">
        <v>108</v>
      </c>
      <c r="I1126" s="47" t="s">
        <v>149</v>
      </c>
      <c r="J1126" s="47"/>
      <c r="K1126" s="47">
        <f>COUNTIF($I$2:I1126,I1126)</f>
        <v>31</v>
      </c>
      <c r="L1126" s="47" t="str">
        <f>ControleProdução[[#This Row],[Recebido Por]]&amp;ControleProdução[[#This Row],[Qtd]]</f>
        <v>RAFAEL31</v>
      </c>
    </row>
    <row r="1127" spans="1:12" ht="20.100000000000001" customHeight="1" x14ac:dyDescent="0.25">
      <c r="A1127" s="52">
        <v>45324</v>
      </c>
      <c r="B1127" s="52" t="str">
        <f>UPPER(TEXT(ControleProdução[[#This Row],[Data]],"mmm"))</f>
        <v>FEV</v>
      </c>
      <c r="C1127" s="47">
        <f>YEAR(ControleProdução[[#This Row],[Data]])</f>
        <v>2024</v>
      </c>
      <c r="D1127" s="52" t="s">
        <v>21</v>
      </c>
      <c r="E1127" s="47" t="s">
        <v>95</v>
      </c>
      <c r="F1127" s="47">
        <v>5</v>
      </c>
      <c r="G1127" s="47" t="str">
        <f>_xlfn.XLOOKUP(E1127,TbdeEPI[EPI],TbdeEPI[TIPO],"Produção",0)</f>
        <v>Produção</v>
      </c>
      <c r="H1127" s="47" t="s">
        <v>108</v>
      </c>
      <c r="I1127" s="47" t="s">
        <v>149</v>
      </c>
      <c r="J1127" s="47"/>
      <c r="K1127" s="47">
        <f>COUNTIF($I$2:I1127,I1127)</f>
        <v>32</v>
      </c>
      <c r="L1127" s="47" t="str">
        <f>ControleProdução[[#This Row],[Recebido Por]]&amp;ControleProdução[[#This Row],[Qtd]]</f>
        <v>RAFAEL32</v>
      </c>
    </row>
    <row r="1128" spans="1:12" ht="20.100000000000001" customHeight="1" x14ac:dyDescent="0.25">
      <c r="A1128" s="52">
        <v>45324</v>
      </c>
      <c r="B1128" s="52" t="str">
        <f>UPPER(TEXT(ControleProdução[[#This Row],[Data]],"mmm"))</f>
        <v>FEV</v>
      </c>
      <c r="C1128" s="47">
        <f>YEAR(ControleProdução[[#This Row],[Data]])</f>
        <v>2024</v>
      </c>
      <c r="D1128" s="52" t="s">
        <v>21</v>
      </c>
      <c r="E1128" s="47" t="s">
        <v>27</v>
      </c>
      <c r="F1128" s="47">
        <v>2</v>
      </c>
      <c r="G1128" s="47" t="str">
        <f>_xlfn.XLOOKUP(E1128,TbdeEPI[EPI],TbdeEPI[TIPO],"Produção",0)</f>
        <v>Produção</v>
      </c>
      <c r="H1128" s="47" t="s">
        <v>108</v>
      </c>
      <c r="I1128" s="47" t="s">
        <v>149</v>
      </c>
      <c r="J1128" s="47"/>
      <c r="K1128" s="47">
        <f>COUNTIF($I$2:I1128,I1128)</f>
        <v>33</v>
      </c>
      <c r="L1128" s="47" t="str">
        <f>ControleProdução[[#This Row],[Recebido Por]]&amp;ControleProdução[[#This Row],[Qtd]]</f>
        <v>RAFAEL33</v>
      </c>
    </row>
    <row r="1129" spans="1:12" ht="20.100000000000001" customHeight="1" x14ac:dyDescent="0.25">
      <c r="A1129" s="52">
        <v>45325</v>
      </c>
      <c r="B1129" s="52" t="str">
        <f>UPPER(TEXT(ControleProdução[[#This Row],[Data]],"mmm"))</f>
        <v>FEV</v>
      </c>
      <c r="C1129" s="47">
        <f>YEAR(ControleProdução[[#This Row],[Data]])</f>
        <v>2024</v>
      </c>
      <c r="D1129" s="52" t="s">
        <v>21</v>
      </c>
      <c r="E1129" s="47" t="s">
        <v>319</v>
      </c>
      <c r="F1129" s="47">
        <v>2</v>
      </c>
      <c r="G1129" s="47" t="str">
        <f>_xlfn.XLOOKUP(E1129,TbdeEPI[EPI],TbdeEPI[TIPO],"Produção",0)</f>
        <v>EPI</v>
      </c>
      <c r="H1129" s="47" t="s">
        <v>108</v>
      </c>
      <c r="I1129" s="47" t="s">
        <v>149</v>
      </c>
      <c r="J1129" s="47"/>
      <c r="K1129" s="47">
        <f>COUNTIF($I$2:I1129,I1129)</f>
        <v>34</v>
      </c>
      <c r="L1129" s="47" t="str">
        <f>ControleProdução[[#This Row],[Recebido Por]]&amp;ControleProdução[[#This Row],[Qtd]]</f>
        <v>RAFAEL34</v>
      </c>
    </row>
    <row r="1130" spans="1:12" ht="20.100000000000001" customHeight="1" x14ac:dyDescent="0.25">
      <c r="A1130" s="52">
        <v>45325</v>
      </c>
      <c r="B1130" s="52" t="str">
        <f>UPPER(TEXT(ControleProdução[[#This Row],[Data]],"mmm"))</f>
        <v>FEV</v>
      </c>
      <c r="C1130" s="47">
        <f>YEAR(ControleProdução[[#This Row],[Data]])</f>
        <v>2024</v>
      </c>
      <c r="D1130" s="52" t="s">
        <v>21</v>
      </c>
      <c r="E1130" s="47" t="s">
        <v>9</v>
      </c>
      <c r="F1130" s="47">
        <v>3</v>
      </c>
      <c r="G1130" s="47" t="str">
        <f>_xlfn.XLOOKUP(E1130,TbdeEPI[EPI],TbdeEPI[TIPO],"Produção",0)</f>
        <v>EPI</v>
      </c>
      <c r="H1130" s="47" t="s">
        <v>108</v>
      </c>
      <c r="I1130" s="47" t="s">
        <v>149</v>
      </c>
      <c r="J1130" s="47"/>
      <c r="K1130" s="47">
        <f>COUNTIF($I$2:I1130,I1130)</f>
        <v>35</v>
      </c>
      <c r="L1130" s="47" t="str">
        <f>ControleProdução[[#This Row],[Recebido Por]]&amp;ControleProdução[[#This Row],[Qtd]]</f>
        <v>RAFAEL35</v>
      </c>
    </row>
    <row r="1131" spans="1:12" ht="20.100000000000001" customHeight="1" x14ac:dyDescent="0.25">
      <c r="A1131" s="52">
        <v>45327</v>
      </c>
      <c r="B1131" s="52" t="str">
        <f>UPPER(TEXT(ControleProdução[[#This Row],[Data]],"mmm"))</f>
        <v>FEV</v>
      </c>
      <c r="C1131" s="47">
        <f>YEAR(ControleProdução[[#This Row],[Data]])</f>
        <v>2024</v>
      </c>
      <c r="D1131" s="52" t="s">
        <v>21</v>
      </c>
      <c r="E1131" s="47" t="s">
        <v>354</v>
      </c>
      <c r="F1131" s="47">
        <v>2</v>
      </c>
      <c r="G1131" s="47" t="str">
        <f>_xlfn.XLOOKUP(E1131,TbdeEPI[EPI],TbdeEPI[TIPO],"Produção",0)</f>
        <v>Produção</v>
      </c>
      <c r="H1131" s="47" t="s">
        <v>108</v>
      </c>
      <c r="I1131" s="47" t="s">
        <v>336</v>
      </c>
      <c r="J1131" s="47"/>
      <c r="K1131" s="47">
        <f>COUNTIF($I$2:I1131,I1131)</f>
        <v>60</v>
      </c>
      <c r="L1131" s="47" t="str">
        <f>ControleProdução[[#This Row],[Recebido Por]]&amp;ControleProdução[[#This Row],[Qtd]]</f>
        <v>YVENS60</v>
      </c>
    </row>
    <row r="1132" spans="1:12" ht="20.100000000000001" customHeight="1" x14ac:dyDescent="0.25">
      <c r="A1132" s="52">
        <v>45327</v>
      </c>
      <c r="B1132" s="52" t="str">
        <f>UPPER(TEXT(ControleProdução[[#This Row],[Data]],"mmm"))</f>
        <v>FEV</v>
      </c>
      <c r="C1132" s="47">
        <f>YEAR(ControleProdução[[#This Row],[Data]])</f>
        <v>2024</v>
      </c>
      <c r="D1132" s="52" t="s">
        <v>21</v>
      </c>
      <c r="E1132" s="47" t="s">
        <v>9</v>
      </c>
      <c r="F1132" s="47">
        <v>1</v>
      </c>
      <c r="G1132" s="47" t="str">
        <f>_xlfn.XLOOKUP(E1132,TbdeEPI[EPI],TbdeEPI[TIPO],"Produção",0)</f>
        <v>EPI</v>
      </c>
      <c r="H1132" s="47" t="s">
        <v>108</v>
      </c>
      <c r="I1132" s="47" t="s">
        <v>336</v>
      </c>
      <c r="J1132" s="47"/>
      <c r="K1132" s="47">
        <f>COUNTIF($I$2:I1132,I1132)</f>
        <v>61</v>
      </c>
      <c r="L1132" s="47" t="str">
        <f>ControleProdução[[#This Row],[Recebido Por]]&amp;ControleProdução[[#This Row],[Qtd]]</f>
        <v>YVENS61</v>
      </c>
    </row>
    <row r="1133" spans="1:12" ht="20.100000000000001" customHeight="1" x14ac:dyDescent="0.25">
      <c r="A1133" s="52">
        <v>45327</v>
      </c>
      <c r="B1133" s="52" t="str">
        <f>UPPER(TEXT(ControleProdução[[#This Row],[Data]],"mmm"))</f>
        <v>FEV</v>
      </c>
      <c r="C1133" s="47">
        <f>YEAR(ControleProdução[[#This Row],[Data]])</f>
        <v>2024</v>
      </c>
      <c r="D1133" s="52" t="s">
        <v>21</v>
      </c>
      <c r="E1133" s="47" t="s">
        <v>330</v>
      </c>
      <c r="F1133" s="47">
        <v>1</v>
      </c>
      <c r="G1133" s="47" t="str">
        <f>_xlfn.XLOOKUP(E1133,TbdeEPI[EPI],TbdeEPI[TIPO],"Produção",0)</f>
        <v>EPI</v>
      </c>
      <c r="H1133" s="47" t="s">
        <v>108</v>
      </c>
      <c r="I1133" s="47" t="s">
        <v>336</v>
      </c>
      <c r="J1133" s="47"/>
      <c r="K1133" s="47">
        <f>COUNTIF($I$2:I1133,I1133)</f>
        <v>62</v>
      </c>
      <c r="L1133" s="47" t="str">
        <f>ControleProdução[[#This Row],[Recebido Por]]&amp;ControleProdução[[#This Row],[Qtd]]</f>
        <v>YVENS62</v>
      </c>
    </row>
    <row r="1134" spans="1:12" ht="20.100000000000001" customHeight="1" x14ac:dyDescent="0.25">
      <c r="A1134" s="52">
        <v>45327</v>
      </c>
      <c r="B1134" s="52" t="str">
        <f>UPPER(TEXT(ControleProdução[[#This Row],[Data]],"mmm"))</f>
        <v>FEV</v>
      </c>
      <c r="C1134" s="47">
        <f>YEAR(ControleProdução[[#This Row],[Data]])</f>
        <v>2024</v>
      </c>
      <c r="D1134" s="52" t="s">
        <v>21</v>
      </c>
      <c r="E1134" s="47" t="s">
        <v>353</v>
      </c>
      <c r="F1134" s="47">
        <v>3</v>
      </c>
      <c r="G1134" s="47" t="str">
        <f>_xlfn.XLOOKUP(E1134,TbdeEPI[EPI],TbdeEPI[TIPO],"Produção",0)</f>
        <v>Produção</v>
      </c>
      <c r="H1134" s="47" t="s">
        <v>108</v>
      </c>
      <c r="I1134" s="47" t="s">
        <v>282</v>
      </c>
      <c r="J1134" s="47"/>
      <c r="K1134" s="47">
        <f>COUNTIF($I$2:I1134,I1134)</f>
        <v>15</v>
      </c>
      <c r="L1134" s="47" t="str">
        <f>ControleProdução[[#This Row],[Recebido Por]]&amp;ControleProdução[[#This Row],[Qtd]]</f>
        <v>KAYLA15</v>
      </c>
    </row>
    <row r="1135" spans="1:12" ht="20.100000000000001" customHeight="1" x14ac:dyDescent="0.25">
      <c r="A1135" s="52">
        <v>45327</v>
      </c>
      <c r="B1135" s="52" t="str">
        <f>UPPER(TEXT(ControleProdução[[#This Row],[Data]],"mmm"))</f>
        <v>FEV</v>
      </c>
      <c r="C1135" s="47">
        <f>YEAR(ControleProdução[[#This Row],[Data]])</f>
        <v>2024</v>
      </c>
      <c r="D1135" s="52" t="s">
        <v>21</v>
      </c>
      <c r="E1135" s="47" t="s">
        <v>9</v>
      </c>
      <c r="F1135" s="47">
        <v>1</v>
      </c>
      <c r="G1135" s="47" t="str">
        <f>_xlfn.XLOOKUP(E1135,TbdeEPI[EPI],TbdeEPI[TIPO],"Produção",0)</f>
        <v>EPI</v>
      </c>
      <c r="H1135" s="47" t="s">
        <v>108</v>
      </c>
      <c r="I1135" s="47" t="s">
        <v>113</v>
      </c>
      <c r="J1135" s="47"/>
      <c r="K1135" s="47">
        <f>COUNTIF($I$2:I1135,I1135)</f>
        <v>52</v>
      </c>
      <c r="L1135" s="47" t="str">
        <f>ControleProdução[[#This Row],[Recebido Por]]&amp;ControleProdução[[#This Row],[Qtd]]</f>
        <v>MOISES52</v>
      </c>
    </row>
    <row r="1136" spans="1:12" ht="20.100000000000001" customHeight="1" x14ac:dyDescent="0.25">
      <c r="A1136" s="52">
        <v>45327</v>
      </c>
      <c r="B1136" s="52" t="str">
        <f>UPPER(TEXT(ControleProdução[[#This Row],[Data]],"mmm"))</f>
        <v>FEV</v>
      </c>
      <c r="C1136" s="47">
        <f>YEAR(ControleProdução[[#This Row],[Data]])</f>
        <v>2024</v>
      </c>
      <c r="D1136" s="52" t="s">
        <v>21</v>
      </c>
      <c r="E1136" s="47" t="s">
        <v>330</v>
      </c>
      <c r="F1136" s="47">
        <v>1</v>
      </c>
      <c r="G1136" s="47" t="str">
        <f>_xlfn.XLOOKUP(E1136,TbdeEPI[EPI],TbdeEPI[TIPO],"Produção",0)</f>
        <v>EPI</v>
      </c>
      <c r="H1136" s="47" t="s">
        <v>108</v>
      </c>
      <c r="I1136" s="47" t="s">
        <v>113</v>
      </c>
      <c r="J1136" s="47"/>
      <c r="K1136" s="47">
        <f>COUNTIF($I$2:I1136,I1136)</f>
        <v>53</v>
      </c>
      <c r="L1136" s="47" t="str">
        <f>ControleProdução[[#This Row],[Recebido Por]]&amp;ControleProdução[[#This Row],[Qtd]]</f>
        <v>MOISES53</v>
      </c>
    </row>
    <row r="1137" spans="1:12" ht="20.100000000000001" customHeight="1" x14ac:dyDescent="0.25">
      <c r="A1137" s="52">
        <v>45327</v>
      </c>
      <c r="B1137" s="52" t="str">
        <f>UPPER(TEXT(ControleProdução[[#This Row],[Data]],"mmm"))</f>
        <v>FEV</v>
      </c>
      <c r="C1137" s="47">
        <f>YEAR(ControleProdução[[#This Row],[Data]])</f>
        <v>2024</v>
      </c>
      <c r="D1137" s="52" t="s">
        <v>21</v>
      </c>
      <c r="E1137" s="47" t="s">
        <v>9</v>
      </c>
      <c r="F1137" s="47">
        <v>1</v>
      </c>
      <c r="G1137" s="47" t="str">
        <f>_xlfn.XLOOKUP(E1137,TbdeEPI[EPI],TbdeEPI[TIPO],"Produção",0)</f>
        <v>EPI</v>
      </c>
      <c r="H1137" s="47" t="s">
        <v>108</v>
      </c>
      <c r="I1137" s="47" t="s">
        <v>112</v>
      </c>
      <c r="J1137" s="47"/>
      <c r="K1137" s="47">
        <f>COUNTIF($I$2:I1137,I1137)</f>
        <v>22</v>
      </c>
      <c r="L1137" s="47" t="str">
        <f>ControleProdução[[#This Row],[Recebido Por]]&amp;ControleProdução[[#This Row],[Qtd]]</f>
        <v>JEFERSON22</v>
      </c>
    </row>
    <row r="1138" spans="1:12" ht="20.100000000000001" customHeight="1" x14ac:dyDescent="0.25">
      <c r="A1138" s="52">
        <v>45327</v>
      </c>
      <c r="B1138" s="52" t="str">
        <f>UPPER(TEXT(ControleProdução[[#This Row],[Data]],"mmm"))</f>
        <v>FEV</v>
      </c>
      <c r="C1138" s="47">
        <f>YEAR(ControleProdução[[#This Row],[Data]])</f>
        <v>2024</v>
      </c>
      <c r="D1138" s="52" t="s">
        <v>21</v>
      </c>
      <c r="E1138" s="47" t="s">
        <v>330</v>
      </c>
      <c r="F1138" s="47">
        <v>1</v>
      </c>
      <c r="G1138" s="47" t="str">
        <f>_xlfn.XLOOKUP(E1138,TbdeEPI[EPI],TbdeEPI[TIPO],"Produção",0)</f>
        <v>EPI</v>
      </c>
      <c r="H1138" s="47" t="s">
        <v>108</v>
      </c>
      <c r="I1138" s="47" t="s">
        <v>112</v>
      </c>
      <c r="J1138" s="47"/>
      <c r="K1138" s="47">
        <f>COUNTIF($I$2:I1138,I1138)</f>
        <v>23</v>
      </c>
      <c r="L1138" s="47" t="str">
        <f>ControleProdução[[#This Row],[Recebido Por]]&amp;ControleProdução[[#This Row],[Qtd]]</f>
        <v>JEFERSON23</v>
      </c>
    </row>
    <row r="1139" spans="1:12" ht="20.100000000000001" customHeight="1" x14ac:dyDescent="0.25">
      <c r="A1139" s="52">
        <v>45327</v>
      </c>
      <c r="B1139" s="52" t="str">
        <f>UPPER(TEXT(ControleProdução[[#This Row],[Data]],"mmm"))</f>
        <v>FEV</v>
      </c>
      <c r="C1139" s="47">
        <f>YEAR(ControleProdução[[#This Row],[Data]])</f>
        <v>2024</v>
      </c>
      <c r="D1139" s="52" t="s">
        <v>21</v>
      </c>
      <c r="E1139" s="47" t="s">
        <v>93</v>
      </c>
      <c r="F1139" s="47">
        <v>2</v>
      </c>
      <c r="G1139" s="47" t="str">
        <f>_xlfn.XLOOKUP(E1139,TbdeEPI[EPI],TbdeEPI[TIPO],"Produção",0)</f>
        <v>Produção</v>
      </c>
      <c r="H1139" s="47" t="s">
        <v>108</v>
      </c>
      <c r="I1139" s="47" t="s">
        <v>113</v>
      </c>
      <c r="J1139" s="47"/>
      <c r="K1139" s="47">
        <f>COUNTIF($I$2:I1139,I1139)</f>
        <v>54</v>
      </c>
      <c r="L1139" s="47" t="str">
        <f>ControleProdução[[#This Row],[Recebido Por]]&amp;ControleProdução[[#This Row],[Qtd]]</f>
        <v>MOISES54</v>
      </c>
    </row>
    <row r="1140" spans="1:12" ht="20.100000000000001" customHeight="1" x14ac:dyDescent="0.25">
      <c r="A1140" s="52">
        <v>45327</v>
      </c>
      <c r="B1140" s="52" t="str">
        <f>UPPER(TEXT(ControleProdução[[#This Row],[Data]],"mmm"))</f>
        <v>FEV</v>
      </c>
      <c r="C1140" s="47">
        <f>YEAR(ControleProdução[[#This Row],[Data]])</f>
        <v>2024</v>
      </c>
      <c r="D1140" s="52" t="s">
        <v>21</v>
      </c>
      <c r="E1140" s="47" t="s">
        <v>78</v>
      </c>
      <c r="F1140" s="47">
        <v>1</v>
      </c>
      <c r="G1140" s="47" t="str">
        <f>_xlfn.XLOOKUP(E1140,TbdeEPI[EPI],TbdeEPI[TIPO],"Produção",0)</f>
        <v>Produção</v>
      </c>
      <c r="H1140" s="47" t="s">
        <v>108</v>
      </c>
      <c r="I1140" s="47" t="s">
        <v>113</v>
      </c>
      <c r="J1140" s="47"/>
      <c r="K1140" s="47">
        <f>COUNTIF($I$2:I1140,I1140)</f>
        <v>55</v>
      </c>
      <c r="L1140" s="47" t="str">
        <f>ControleProdução[[#This Row],[Recebido Por]]&amp;ControleProdução[[#This Row],[Qtd]]</f>
        <v>MOISES55</v>
      </c>
    </row>
    <row r="1141" spans="1:12" ht="20.100000000000001" customHeight="1" x14ac:dyDescent="0.25">
      <c r="A1141" s="52">
        <v>45327</v>
      </c>
      <c r="B1141" s="52" t="str">
        <f>UPPER(TEXT(ControleProdução[[#This Row],[Data]],"mmm"))</f>
        <v>FEV</v>
      </c>
      <c r="C1141" s="47">
        <f>YEAR(ControleProdução[[#This Row],[Data]])</f>
        <v>2024</v>
      </c>
      <c r="D1141" s="52" t="s">
        <v>21</v>
      </c>
      <c r="E1141" s="47" t="s">
        <v>94</v>
      </c>
      <c r="F1141" s="47">
        <v>2</v>
      </c>
      <c r="G1141" s="47" t="str">
        <f>_xlfn.XLOOKUP(E1141,TbdeEPI[EPI],TbdeEPI[TIPO],"Produção",0)</f>
        <v>Produção</v>
      </c>
      <c r="H1141" s="47" t="s">
        <v>108</v>
      </c>
      <c r="I1141" s="47" t="s">
        <v>155</v>
      </c>
      <c r="J1141" s="47"/>
      <c r="K1141" s="47">
        <f>COUNTIF($I$2:I1141,I1141)</f>
        <v>51</v>
      </c>
      <c r="L1141" s="47" t="str">
        <f>ControleProdução[[#This Row],[Recebido Por]]&amp;ControleProdução[[#This Row],[Qtd]]</f>
        <v>ASNAN51</v>
      </c>
    </row>
    <row r="1142" spans="1:12" ht="20.100000000000001" customHeight="1" x14ac:dyDescent="0.25">
      <c r="A1142" s="52">
        <v>45327</v>
      </c>
      <c r="B1142" s="52" t="str">
        <f>UPPER(TEXT(ControleProdução[[#This Row],[Data]],"mmm"))</f>
        <v>FEV</v>
      </c>
      <c r="C1142" s="47">
        <f>YEAR(ControleProdução[[#This Row],[Data]])</f>
        <v>2024</v>
      </c>
      <c r="D1142" s="52" t="s">
        <v>21</v>
      </c>
      <c r="E1142" s="47" t="s">
        <v>14</v>
      </c>
      <c r="F1142" s="47">
        <v>2</v>
      </c>
      <c r="G1142" s="47" t="str">
        <f>_xlfn.XLOOKUP(E1142,TbdeEPI[EPI],TbdeEPI[TIPO],"Produção",0)</f>
        <v>Produção</v>
      </c>
      <c r="H1142" s="47" t="s">
        <v>108</v>
      </c>
      <c r="I1142" s="47" t="s">
        <v>155</v>
      </c>
      <c r="J1142" s="47"/>
      <c r="K1142" s="47">
        <f>COUNTIF($I$2:I1142,I1142)</f>
        <v>52</v>
      </c>
      <c r="L1142" s="47" t="str">
        <f>ControleProdução[[#This Row],[Recebido Por]]&amp;ControleProdução[[#This Row],[Qtd]]</f>
        <v>ASNAN52</v>
      </c>
    </row>
    <row r="1143" spans="1:12" ht="20.100000000000001" customHeight="1" x14ac:dyDescent="0.25">
      <c r="A1143" s="52">
        <v>45327</v>
      </c>
      <c r="B1143" s="52" t="str">
        <f>UPPER(TEXT(ControleProdução[[#This Row],[Data]],"mmm"))</f>
        <v>FEV</v>
      </c>
      <c r="C1143" s="47">
        <f>YEAR(ControleProdução[[#This Row],[Data]])</f>
        <v>2024</v>
      </c>
      <c r="D1143" s="52" t="s">
        <v>21</v>
      </c>
      <c r="E1143" s="47" t="s">
        <v>1</v>
      </c>
      <c r="F1143" s="47">
        <v>2</v>
      </c>
      <c r="G1143" s="47" t="str">
        <f>_xlfn.XLOOKUP(E1143,TbdeEPI[EPI],TbdeEPI[TIPO],"Produção",0)</f>
        <v>Produção</v>
      </c>
      <c r="H1143" s="47" t="s">
        <v>108</v>
      </c>
      <c r="I1143" s="47" t="s">
        <v>155</v>
      </c>
      <c r="J1143" s="47"/>
      <c r="K1143" s="47">
        <f>COUNTIF($I$2:I1143,I1143)</f>
        <v>53</v>
      </c>
      <c r="L1143" s="47" t="str">
        <f>ControleProdução[[#This Row],[Recebido Por]]&amp;ControleProdução[[#This Row],[Qtd]]</f>
        <v>ASNAN53</v>
      </c>
    </row>
    <row r="1144" spans="1:12" ht="20.100000000000001" customHeight="1" x14ac:dyDescent="0.25">
      <c r="A1144" s="52">
        <v>45327</v>
      </c>
      <c r="B1144" s="52" t="str">
        <f>UPPER(TEXT(ControleProdução[[#This Row],[Data]],"mmm"))</f>
        <v>FEV</v>
      </c>
      <c r="C1144" s="47">
        <f>YEAR(ControleProdução[[#This Row],[Data]])</f>
        <v>2024</v>
      </c>
      <c r="D1144" s="52" t="s">
        <v>21</v>
      </c>
      <c r="E1144" s="47" t="s">
        <v>2</v>
      </c>
      <c r="F1144" s="47">
        <v>2</v>
      </c>
      <c r="G1144" s="47" t="str">
        <f>_xlfn.XLOOKUP(E1144,TbdeEPI[EPI],TbdeEPI[TIPO],"Produção",0)</f>
        <v>Produção</v>
      </c>
      <c r="H1144" s="47" t="s">
        <v>108</v>
      </c>
      <c r="I1144" s="47" t="s">
        <v>155</v>
      </c>
      <c r="J1144" s="47"/>
      <c r="K1144" s="47">
        <f>COUNTIF($I$2:I1144,I1144)</f>
        <v>54</v>
      </c>
      <c r="L1144" s="47" t="str">
        <f>ControleProdução[[#This Row],[Recebido Por]]&amp;ControleProdução[[#This Row],[Qtd]]</f>
        <v>ASNAN54</v>
      </c>
    </row>
    <row r="1145" spans="1:12" ht="20.100000000000001" customHeight="1" x14ac:dyDescent="0.25">
      <c r="A1145" s="52">
        <v>45327</v>
      </c>
      <c r="B1145" s="52" t="str">
        <f>UPPER(TEXT(ControleProdução[[#This Row],[Data]],"mmm"))</f>
        <v>FEV</v>
      </c>
      <c r="C1145" s="47">
        <f>YEAR(ControleProdução[[#This Row],[Data]])</f>
        <v>2024</v>
      </c>
      <c r="D1145" s="52" t="s">
        <v>21</v>
      </c>
      <c r="E1145" s="47" t="s">
        <v>79</v>
      </c>
      <c r="F1145" s="47">
        <v>2</v>
      </c>
      <c r="G1145" s="47" t="str">
        <f>_xlfn.XLOOKUP(E1145,TbdeEPI[EPI],TbdeEPI[TIPO],"Produção",0)</f>
        <v>Produção</v>
      </c>
      <c r="H1145" s="47" t="s">
        <v>108</v>
      </c>
      <c r="I1145" s="47" t="s">
        <v>155</v>
      </c>
      <c r="J1145" s="47"/>
      <c r="K1145" s="47">
        <f>COUNTIF($I$2:I1145,I1145)</f>
        <v>55</v>
      </c>
      <c r="L1145" s="47" t="str">
        <f>ControleProdução[[#This Row],[Recebido Por]]&amp;ControleProdução[[#This Row],[Qtd]]</f>
        <v>ASNAN55</v>
      </c>
    </row>
    <row r="1146" spans="1:12" ht="20.100000000000001" customHeight="1" x14ac:dyDescent="0.25">
      <c r="A1146" s="52">
        <v>45327</v>
      </c>
      <c r="B1146" s="52" t="str">
        <f>UPPER(TEXT(ControleProdução[[#This Row],[Data]],"mmm"))</f>
        <v>FEV</v>
      </c>
      <c r="C1146" s="47">
        <f>YEAR(ControleProdução[[#This Row],[Data]])</f>
        <v>2024</v>
      </c>
      <c r="D1146" s="52" t="s">
        <v>21</v>
      </c>
      <c r="E1146" s="47" t="s">
        <v>169</v>
      </c>
      <c r="F1146" s="47">
        <v>4</v>
      </c>
      <c r="G1146" s="47" t="str">
        <f>_xlfn.XLOOKUP(E1146,TbdeEPI[EPI],TbdeEPI[TIPO],"Produção",0)</f>
        <v>Produção</v>
      </c>
      <c r="H1146" s="47" t="s">
        <v>108</v>
      </c>
      <c r="I1146" s="47" t="s">
        <v>155</v>
      </c>
      <c r="J1146" s="47"/>
      <c r="K1146" s="47">
        <f>COUNTIF($I$2:I1146,I1146)</f>
        <v>56</v>
      </c>
      <c r="L1146" s="47" t="str">
        <f>ControleProdução[[#This Row],[Recebido Por]]&amp;ControleProdução[[#This Row],[Qtd]]</f>
        <v>ASNAN56</v>
      </c>
    </row>
    <row r="1147" spans="1:12" ht="20.100000000000001" customHeight="1" x14ac:dyDescent="0.25">
      <c r="A1147" s="52">
        <v>45327</v>
      </c>
      <c r="B1147" s="52" t="str">
        <f>UPPER(TEXT(ControleProdução[[#This Row],[Data]],"mmm"))</f>
        <v>FEV</v>
      </c>
      <c r="C1147" s="47">
        <f>YEAR(ControleProdução[[#This Row],[Data]])</f>
        <v>2024</v>
      </c>
      <c r="D1147" s="52" t="s">
        <v>21</v>
      </c>
      <c r="E1147" s="47" t="s">
        <v>27</v>
      </c>
      <c r="F1147" s="47">
        <v>7</v>
      </c>
      <c r="G1147" s="47" t="str">
        <f>_xlfn.XLOOKUP(E1147,TbdeEPI[EPI],TbdeEPI[TIPO],"Produção",0)</f>
        <v>Produção</v>
      </c>
      <c r="H1147" s="47" t="s">
        <v>108</v>
      </c>
      <c r="I1147" s="47" t="s">
        <v>257</v>
      </c>
      <c r="J1147" s="47"/>
      <c r="K1147" s="47">
        <f>COUNTIF($I$2:I1147,I1147)</f>
        <v>1</v>
      </c>
      <c r="L1147" s="47" t="str">
        <f>ControleProdução[[#This Row],[Recebido Por]]&amp;ControleProdução[[#This Row],[Qtd]]</f>
        <v>CRISTINA1</v>
      </c>
    </row>
    <row r="1148" spans="1:12" ht="20.100000000000001" customHeight="1" x14ac:dyDescent="0.25">
      <c r="A1148" s="52">
        <v>45327</v>
      </c>
      <c r="B1148" s="52" t="str">
        <f>UPPER(TEXT(ControleProdução[[#This Row],[Data]],"mmm"))</f>
        <v>FEV</v>
      </c>
      <c r="C1148" s="47">
        <f>YEAR(ControleProdução[[#This Row],[Data]])</f>
        <v>2024</v>
      </c>
      <c r="D1148" s="52" t="s">
        <v>21</v>
      </c>
      <c r="E1148" s="47" t="s">
        <v>9</v>
      </c>
      <c r="F1148" s="47">
        <v>1</v>
      </c>
      <c r="G1148" s="47" t="str">
        <f>_xlfn.XLOOKUP(E1148,TbdeEPI[EPI],TbdeEPI[TIPO],"Produção",0)</f>
        <v>EPI</v>
      </c>
      <c r="H1148" s="47" t="s">
        <v>108</v>
      </c>
      <c r="I1148" s="47" t="s">
        <v>351</v>
      </c>
      <c r="J1148" s="47"/>
      <c r="K1148" s="47">
        <f>COUNTIF($I$2:I1148,I1148)</f>
        <v>18</v>
      </c>
      <c r="L1148" s="47" t="str">
        <f>ControleProdução[[#This Row],[Recebido Por]]&amp;ControleProdução[[#This Row],[Qtd]]</f>
        <v>DEYVID18</v>
      </c>
    </row>
    <row r="1149" spans="1:12" ht="20.100000000000001" customHeight="1" x14ac:dyDescent="0.25">
      <c r="A1149" s="52">
        <v>45327</v>
      </c>
      <c r="B1149" s="52" t="str">
        <f>UPPER(TEXT(ControleProdução[[#This Row],[Data]],"mmm"))</f>
        <v>FEV</v>
      </c>
      <c r="C1149" s="47">
        <f>YEAR(ControleProdução[[#This Row],[Data]])</f>
        <v>2024</v>
      </c>
      <c r="D1149" s="52" t="s">
        <v>21</v>
      </c>
      <c r="E1149" s="47" t="s">
        <v>94</v>
      </c>
      <c r="F1149" s="47">
        <v>1</v>
      </c>
      <c r="G1149" s="47" t="str">
        <f>_xlfn.XLOOKUP(E1149,TbdeEPI[EPI],TbdeEPI[TIPO],"Produção",0)</f>
        <v>Produção</v>
      </c>
      <c r="H1149" s="47" t="s">
        <v>108</v>
      </c>
      <c r="I1149" s="47" t="s">
        <v>155</v>
      </c>
      <c r="J1149" s="47"/>
      <c r="K1149" s="47">
        <f>COUNTIF($I$2:I1149,I1149)</f>
        <v>57</v>
      </c>
      <c r="L1149" s="47" t="str">
        <f>ControleProdução[[#This Row],[Recebido Por]]&amp;ControleProdução[[#This Row],[Qtd]]</f>
        <v>ASNAN57</v>
      </c>
    </row>
    <row r="1150" spans="1:12" ht="20.100000000000001" customHeight="1" x14ac:dyDescent="0.25">
      <c r="A1150" s="52">
        <v>45327</v>
      </c>
      <c r="B1150" s="52" t="str">
        <f>UPPER(TEXT(ControleProdução[[#This Row],[Data]],"mmm"))</f>
        <v>FEV</v>
      </c>
      <c r="C1150" s="47">
        <f>YEAR(ControleProdução[[#This Row],[Data]])</f>
        <v>2024</v>
      </c>
      <c r="D1150" s="52" t="s">
        <v>21</v>
      </c>
      <c r="E1150" s="47" t="s">
        <v>382</v>
      </c>
      <c r="F1150" s="47">
        <v>1</v>
      </c>
      <c r="G1150" s="47" t="str">
        <f>_xlfn.XLOOKUP(E1150,TbdeEPI[EPI],TbdeEPI[TIPO],"Produção",0)</f>
        <v>Produção</v>
      </c>
      <c r="H1150" s="47" t="s">
        <v>108</v>
      </c>
      <c r="I1150" s="47" t="s">
        <v>300</v>
      </c>
      <c r="J1150" s="47"/>
      <c r="K1150" s="47">
        <f>COUNTIF($I$2:I1150,I1150)</f>
        <v>13</v>
      </c>
      <c r="L1150" s="47" t="str">
        <f>ControleProdução[[#This Row],[Recebido Por]]&amp;ControleProdução[[#This Row],[Qtd]]</f>
        <v>JOSE ORLANDO13</v>
      </c>
    </row>
    <row r="1151" spans="1:12" ht="20.100000000000001" customHeight="1" x14ac:dyDescent="0.25">
      <c r="A1151" s="52">
        <v>45328</v>
      </c>
      <c r="B1151" s="52" t="str">
        <f>UPPER(TEXT(ControleProdução[[#This Row],[Data]],"mmm"))</f>
        <v>FEV</v>
      </c>
      <c r="C1151" s="47">
        <f>YEAR(ControleProdução[[#This Row],[Data]])</f>
        <v>2024</v>
      </c>
      <c r="D1151" s="52" t="s">
        <v>21</v>
      </c>
      <c r="E1151" s="47" t="s">
        <v>330</v>
      </c>
      <c r="F1151" s="47">
        <v>1</v>
      </c>
      <c r="G1151" s="47" t="str">
        <f>_xlfn.XLOOKUP(E1151,TbdeEPI[EPI],TbdeEPI[TIPO],"Produção",0)</f>
        <v>EPI</v>
      </c>
      <c r="H1151" s="47" t="s">
        <v>108</v>
      </c>
      <c r="I1151" s="47" t="s">
        <v>155</v>
      </c>
      <c r="J1151" s="47"/>
      <c r="K1151" s="47">
        <f>COUNTIF($I$2:I1151,I1151)</f>
        <v>58</v>
      </c>
      <c r="L1151" s="47" t="str">
        <f>ControleProdução[[#This Row],[Recebido Por]]&amp;ControleProdução[[#This Row],[Qtd]]</f>
        <v>ASNAN58</v>
      </c>
    </row>
    <row r="1152" spans="1:12" ht="20.100000000000001" customHeight="1" x14ac:dyDescent="0.25">
      <c r="A1152" s="52">
        <v>45328</v>
      </c>
      <c r="B1152" s="52" t="str">
        <f>UPPER(TEXT(ControleProdução[[#This Row],[Data]],"mmm"))</f>
        <v>FEV</v>
      </c>
      <c r="C1152" s="47">
        <f>YEAR(ControleProdução[[#This Row],[Data]])</f>
        <v>2024</v>
      </c>
      <c r="D1152" s="52" t="s">
        <v>21</v>
      </c>
      <c r="E1152" s="47" t="s">
        <v>14</v>
      </c>
      <c r="F1152" s="47">
        <v>1</v>
      </c>
      <c r="G1152" s="47" t="str">
        <f>_xlfn.XLOOKUP(E1152,TbdeEPI[EPI],TbdeEPI[TIPO],"Produção",0)</f>
        <v>Produção</v>
      </c>
      <c r="H1152" s="47" t="s">
        <v>108</v>
      </c>
      <c r="I1152" s="47" t="s">
        <v>173</v>
      </c>
      <c r="J1152" s="47"/>
      <c r="K1152" s="47">
        <f>COUNTIF($I$2:I1152,I1152)</f>
        <v>32</v>
      </c>
      <c r="L1152" s="47" t="str">
        <f>ControleProdução[[#This Row],[Recebido Por]]&amp;ControleProdução[[#This Row],[Qtd]]</f>
        <v>JACKSON32</v>
      </c>
    </row>
    <row r="1153" spans="1:12" ht="20.100000000000001" customHeight="1" x14ac:dyDescent="0.25">
      <c r="A1153" s="52">
        <v>45328</v>
      </c>
      <c r="B1153" s="52" t="str">
        <f>UPPER(TEXT(ControleProdução[[#This Row],[Data]],"mmm"))</f>
        <v>FEV</v>
      </c>
      <c r="C1153" s="47">
        <f>YEAR(ControleProdução[[#This Row],[Data]])</f>
        <v>2024</v>
      </c>
      <c r="D1153" s="52" t="s">
        <v>21</v>
      </c>
      <c r="E1153" s="47" t="s">
        <v>79</v>
      </c>
      <c r="F1153" s="47">
        <v>1</v>
      </c>
      <c r="G1153" s="47" t="str">
        <f>_xlfn.XLOOKUP(E1153,TbdeEPI[EPI],TbdeEPI[TIPO],"Produção",0)</f>
        <v>Produção</v>
      </c>
      <c r="H1153" s="47" t="s">
        <v>108</v>
      </c>
      <c r="I1153" s="47" t="s">
        <v>173</v>
      </c>
      <c r="J1153" s="47"/>
      <c r="K1153" s="47">
        <f>COUNTIF($I$2:I1153,I1153)</f>
        <v>33</v>
      </c>
      <c r="L1153" s="47" t="str">
        <f>ControleProdução[[#This Row],[Recebido Por]]&amp;ControleProdução[[#This Row],[Qtd]]</f>
        <v>JACKSON33</v>
      </c>
    </row>
    <row r="1154" spans="1:12" ht="20.100000000000001" customHeight="1" x14ac:dyDescent="0.25">
      <c r="A1154" s="52">
        <v>45328</v>
      </c>
      <c r="B1154" s="52" t="str">
        <f>UPPER(TEXT(ControleProdução[[#This Row],[Data]],"mmm"))</f>
        <v>FEV</v>
      </c>
      <c r="C1154" s="47">
        <f>YEAR(ControleProdução[[#This Row],[Data]])</f>
        <v>2024</v>
      </c>
      <c r="D1154" s="52" t="s">
        <v>21</v>
      </c>
      <c r="E1154" s="47" t="s">
        <v>89</v>
      </c>
      <c r="F1154" s="47">
        <v>2</v>
      </c>
      <c r="G1154" s="47" t="str">
        <f>_xlfn.XLOOKUP(E1154,TbdeEPI[EPI],TbdeEPI[TIPO],"Produção",0)</f>
        <v>Produção</v>
      </c>
      <c r="H1154" s="47" t="s">
        <v>108</v>
      </c>
      <c r="I1154" s="47" t="s">
        <v>321</v>
      </c>
      <c r="J1154" s="47"/>
      <c r="K1154" s="47">
        <f>COUNTIF($I$2:I1154,I1154)</f>
        <v>24</v>
      </c>
      <c r="L1154" s="47" t="str">
        <f>ControleProdução[[#This Row],[Recebido Por]]&amp;ControleProdução[[#This Row],[Qtd]]</f>
        <v>FLAVIO24</v>
      </c>
    </row>
    <row r="1155" spans="1:12" ht="20.100000000000001" customHeight="1" x14ac:dyDescent="0.25">
      <c r="A1155" s="52">
        <v>45328</v>
      </c>
      <c r="B1155" s="52" t="str">
        <f>UPPER(TEXT(ControleProdução[[#This Row],[Data]],"mmm"))</f>
        <v>FEV</v>
      </c>
      <c r="C1155" s="47">
        <f>YEAR(ControleProdução[[#This Row],[Data]])</f>
        <v>2024</v>
      </c>
      <c r="D1155" s="52" t="s">
        <v>21</v>
      </c>
      <c r="E1155" s="47" t="s">
        <v>387</v>
      </c>
      <c r="F1155" s="47">
        <v>1</v>
      </c>
      <c r="G1155" s="47" t="str">
        <f>_xlfn.XLOOKUP(E1155,TbdeEPI[EPI],TbdeEPI[TIPO],"Produção",0)</f>
        <v>Produção</v>
      </c>
      <c r="H1155" s="47" t="s">
        <v>108</v>
      </c>
      <c r="I1155" s="47" t="s">
        <v>265</v>
      </c>
      <c r="J1155" s="47"/>
      <c r="K1155" s="47">
        <f>COUNTIF($I$2:I1155,I1155)</f>
        <v>22</v>
      </c>
      <c r="L1155" s="47" t="str">
        <f>ControleProdução[[#This Row],[Recebido Por]]&amp;ControleProdução[[#This Row],[Qtd]]</f>
        <v>GILDSON22</v>
      </c>
    </row>
    <row r="1156" spans="1:12" ht="20.100000000000001" customHeight="1" x14ac:dyDescent="0.25">
      <c r="A1156" s="52">
        <v>45328</v>
      </c>
      <c r="B1156" s="52" t="str">
        <f>UPPER(TEXT(ControleProdução[[#This Row],[Data]],"mmm"))</f>
        <v>FEV</v>
      </c>
      <c r="C1156" s="47">
        <f>YEAR(ControleProdução[[#This Row],[Data]])</f>
        <v>2024</v>
      </c>
      <c r="D1156" s="52" t="s">
        <v>21</v>
      </c>
      <c r="E1156" s="47" t="s">
        <v>27</v>
      </c>
      <c r="F1156" s="47">
        <v>1</v>
      </c>
      <c r="G1156" s="47" t="str">
        <f>_xlfn.XLOOKUP(E1156,TbdeEPI[EPI],TbdeEPI[TIPO],"Produção",0)</f>
        <v>Produção</v>
      </c>
      <c r="H1156" s="47" t="s">
        <v>108</v>
      </c>
      <c r="I1156" s="47" t="s">
        <v>152</v>
      </c>
      <c r="J1156" s="47"/>
      <c r="K1156" s="47">
        <f>COUNTIF($I$2:I1156,I1156)</f>
        <v>16</v>
      </c>
      <c r="L1156" s="47" t="str">
        <f>ControleProdução[[#This Row],[Recebido Por]]&amp;ControleProdução[[#This Row],[Qtd]]</f>
        <v>ROBERTO16</v>
      </c>
    </row>
    <row r="1157" spans="1:12" ht="20.100000000000001" customHeight="1" x14ac:dyDescent="0.25">
      <c r="A1157" s="52">
        <v>45328</v>
      </c>
      <c r="B1157" s="52" t="str">
        <f>UPPER(TEXT(ControleProdução[[#This Row],[Data]],"mmm"))</f>
        <v>FEV</v>
      </c>
      <c r="C1157" s="47">
        <f>YEAR(ControleProdução[[#This Row],[Data]])</f>
        <v>2024</v>
      </c>
      <c r="D1157" s="52" t="s">
        <v>21</v>
      </c>
      <c r="E1157" s="47" t="s">
        <v>75</v>
      </c>
      <c r="F1157" s="47">
        <v>6</v>
      </c>
      <c r="G1157" s="47" t="str">
        <f>_xlfn.XLOOKUP(E1157,TbdeEPI[EPI],TbdeEPI[TIPO],"Produção",0)</f>
        <v>Produção</v>
      </c>
      <c r="H1157" s="47" t="s">
        <v>108</v>
      </c>
      <c r="I1157" s="47" t="s">
        <v>171</v>
      </c>
      <c r="J1157" s="47"/>
      <c r="K1157" s="47">
        <f>COUNTIF($I$2:I1157,I1157)</f>
        <v>22</v>
      </c>
      <c r="L1157" s="47" t="str">
        <f>ControleProdução[[#This Row],[Recebido Por]]&amp;ControleProdução[[#This Row],[Qtd]]</f>
        <v>KEVIN22</v>
      </c>
    </row>
    <row r="1158" spans="1:12" ht="20.100000000000001" customHeight="1" x14ac:dyDescent="0.25">
      <c r="A1158" s="52">
        <v>45328</v>
      </c>
      <c r="B1158" s="52" t="str">
        <f>UPPER(TEXT(ControleProdução[[#This Row],[Data]],"mmm"))</f>
        <v>FEV</v>
      </c>
      <c r="C1158" s="47">
        <f>YEAR(ControleProdução[[#This Row],[Data]])</f>
        <v>2024</v>
      </c>
      <c r="D1158" s="52" t="s">
        <v>21</v>
      </c>
      <c r="E1158" s="47" t="s">
        <v>347</v>
      </c>
      <c r="F1158" s="47">
        <v>1</v>
      </c>
      <c r="G1158" s="47" t="str">
        <f>_xlfn.XLOOKUP(E1158,TbdeEPI[EPI],TbdeEPI[TIPO],"Produção",0)</f>
        <v>Produção</v>
      </c>
      <c r="H1158" s="47" t="s">
        <v>108</v>
      </c>
      <c r="I1158" s="47" t="s">
        <v>270</v>
      </c>
      <c r="J1158" s="47"/>
      <c r="K1158" s="47">
        <f>COUNTIF($I$2:I1158,I1158)</f>
        <v>12</v>
      </c>
      <c r="L1158" s="47" t="str">
        <f>ControleProdução[[#This Row],[Recebido Por]]&amp;ControleProdução[[#This Row],[Qtd]]</f>
        <v>ALEX12</v>
      </c>
    </row>
    <row r="1159" spans="1:12" ht="20.100000000000001" customHeight="1" x14ac:dyDescent="0.25">
      <c r="A1159" s="52">
        <v>45328</v>
      </c>
      <c r="B1159" s="52" t="str">
        <f>UPPER(TEXT(ControleProdução[[#This Row],[Data]],"mmm"))</f>
        <v>FEV</v>
      </c>
      <c r="C1159" s="47">
        <f>YEAR(ControleProdução[[#This Row],[Data]])</f>
        <v>2024</v>
      </c>
      <c r="D1159" s="52" t="s">
        <v>21</v>
      </c>
      <c r="E1159" s="47" t="s">
        <v>74</v>
      </c>
      <c r="F1159" s="47">
        <v>10</v>
      </c>
      <c r="G1159" s="47" t="str">
        <f>_xlfn.XLOOKUP(E1159,TbdeEPI[EPI],TbdeEPI[TIPO],"Produção",0)</f>
        <v>Produção</v>
      </c>
      <c r="H1159" s="47" t="s">
        <v>108</v>
      </c>
      <c r="I1159" s="47" t="s">
        <v>112</v>
      </c>
      <c r="J1159" s="47"/>
      <c r="K1159" s="47">
        <f>COUNTIF($I$2:I1159,I1159)</f>
        <v>24</v>
      </c>
      <c r="L1159" s="47" t="str">
        <f>ControleProdução[[#This Row],[Recebido Por]]&amp;ControleProdução[[#This Row],[Qtd]]</f>
        <v>JEFERSON24</v>
      </c>
    </row>
    <row r="1160" spans="1:12" ht="20.100000000000001" customHeight="1" x14ac:dyDescent="0.25">
      <c r="A1160" s="52">
        <v>45328</v>
      </c>
      <c r="B1160" s="52" t="str">
        <f>UPPER(TEXT(ControleProdução[[#This Row],[Data]],"mmm"))</f>
        <v>FEV</v>
      </c>
      <c r="C1160" s="47">
        <f>YEAR(ControleProdução[[#This Row],[Data]])</f>
        <v>2024</v>
      </c>
      <c r="D1160" s="52" t="s">
        <v>21</v>
      </c>
      <c r="E1160" s="47" t="s">
        <v>352</v>
      </c>
      <c r="F1160" s="47">
        <v>2</v>
      </c>
      <c r="G1160" s="47" t="str">
        <f>_xlfn.XLOOKUP(E1160,TbdeEPI[EPI],TbdeEPI[TIPO],"Produção",0)</f>
        <v>Produção</v>
      </c>
      <c r="H1160" s="47" t="s">
        <v>108</v>
      </c>
      <c r="I1160" s="47" t="s">
        <v>321</v>
      </c>
      <c r="J1160" s="47"/>
      <c r="K1160" s="47">
        <f>COUNTIF($I$2:I1160,I1160)</f>
        <v>25</v>
      </c>
      <c r="L1160" s="47" t="str">
        <f>ControleProdução[[#This Row],[Recebido Por]]&amp;ControleProdução[[#This Row],[Qtd]]</f>
        <v>FLAVIO25</v>
      </c>
    </row>
    <row r="1161" spans="1:12" ht="20.100000000000001" customHeight="1" x14ac:dyDescent="0.25">
      <c r="A1161" s="52">
        <v>45328</v>
      </c>
      <c r="B1161" s="52" t="str">
        <f>UPPER(TEXT(ControleProdução[[#This Row],[Data]],"mmm"))</f>
        <v>FEV</v>
      </c>
      <c r="C1161" s="47">
        <f>YEAR(ControleProdução[[#This Row],[Data]])</f>
        <v>2024</v>
      </c>
      <c r="D1161" s="52" t="s">
        <v>21</v>
      </c>
      <c r="E1161" s="47" t="s">
        <v>348</v>
      </c>
      <c r="F1161" s="47">
        <v>1</v>
      </c>
      <c r="G1161" s="47" t="str">
        <f>_xlfn.XLOOKUP(E1161,TbdeEPI[EPI],TbdeEPI[TIPO],"Produção",0)</f>
        <v>Produção</v>
      </c>
      <c r="H1161" s="47" t="s">
        <v>108</v>
      </c>
      <c r="I1161" s="47" t="s">
        <v>155</v>
      </c>
      <c r="J1161" s="47"/>
      <c r="K1161" s="47">
        <f>COUNTIF($I$2:I1161,I1161)</f>
        <v>59</v>
      </c>
      <c r="L1161" s="47" t="str">
        <f>ControleProdução[[#This Row],[Recebido Por]]&amp;ControleProdução[[#This Row],[Qtd]]</f>
        <v>ASNAN59</v>
      </c>
    </row>
    <row r="1162" spans="1:12" ht="20.100000000000001" customHeight="1" x14ac:dyDescent="0.25">
      <c r="A1162" s="52">
        <v>45329</v>
      </c>
      <c r="B1162" s="52" t="str">
        <f>UPPER(TEXT(ControleProdução[[#This Row],[Data]],"mmm"))</f>
        <v>FEV</v>
      </c>
      <c r="C1162" s="47">
        <f>YEAR(ControleProdução[[#This Row],[Data]])</f>
        <v>2024</v>
      </c>
      <c r="D1162" s="52" t="s">
        <v>21</v>
      </c>
      <c r="E1162" s="47" t="s">
        <v>133</v>
      </c>
      <c r="F1162" s="47">
        <v>1</v>
      </c>
      <c r="G1162" s="47" t="str">
        <f>_xlfn.XLOOKUP(E1162,TbdeEPI[EPI],TbdeEPI[TIPO],"Produção",0)</f>
        <v>Produção</v>
      </c>
      <c r="H1162" s="47" t="s">
        <v>108</v>
      </c>
      <c r="I1162" s="47" t="s">
        <v>173</v>
      </c>
      <c r="J1162" s="47"/>
      <c r="K1162" s="47">
        <f>COUNTIF($I$2:I1162,I1162)</f>
        <v>34</v>
      </c>
      <c r="L1162" s="47" t="str">
        <f>ControleProdução[[#This Row],[Recebido Por]]&amp;ControleProdução[[#This Row],[Qtd]]</f>
        <v>JACKSON34</v>
      </c>
    </row>
    <row r="1163" spans="1:12" ht="20.100000000000001" customHeight="1" x14ac:dyDescent="0.25">
      <c r="A1163" s="52">
        <v>45329</v>
      </c>
      <c r="B1163" s="52" t="str">
        <f>UPPER(TEXT(ControleProdução[[#This Row],[Data]],"mmm"))</f>
        <v>FEV</v>
      </c>
      <c r="C1163" s="47">
        <f>YEAR(ControleProdução[[#This Row],[Data]])</f>
        <v>2024</v>
      </c>
      <c r="D1163" s="52" t="s">
        <v>21</v>
      </c>
      <c r="E1163" s="47" t="s">
        <v>382</v>
      </c>
      <c r="F1163" s="47">
        <v>4</v>
      </c>
      <c r="G1163" s="47" t="str">
        <f>_xlfn.XLOOKUP(E1163,TbdeEPI[EPI],TbdeEPI[TIPO],"Produção",0)</f>
        <v>Produção</v>
      </c>
      <c r="H1163" s="47" t="s">
        <v>108</v>
      </c>
      <c r="I1163" s="47" t="s">
        <v>300</v>
      </c>
      <c r="J1163" s="47"/>
      <c r="K1163" s="47">
        <f>COUNTIF($I$2:I1163,I1163)</f>
        <v>14</v>
      </c>
      <c r="L1163" s="47" t="str">
        <f>ControleProdução[[#This Row],[Recebido Por]]&amp;ControleProdução[[#This Row],[Qtd]]</f>
        <v>JOSE ORLANDO14</v>
      </c>
    </row>
    <row r="1164" spans="1:12" ht="20.100000000000001" customHeight="1" x14ac:dyDescent="0.25">
      <c r="A1164" s="52">
        <v>45329</v>
      </c>
      <c r="B1164" s="52" t="str">
        <f>UPPER(TEXT(ControleProdução[[#This Row],[Data]],"mmm"))</f>
        <v>FEV</v>
      </c>
      <c r="C1164" s="47">
        <f>YEAR(ControleProdução[[#This Row],[Data]])</f>
        <v>2024</v>
      </c>
      <c r="D1164" s="52" t="s">
        <v>21</v>
      </c>
      <c r="E1164" s="47" t="s">
        <v>0</v>
      </c>
      <c r="F1164" s="47">
        <v>1</v>
      </c>
      <c r="G1164" s="47" t="str">
        <f>_xlfn.XLOOKUP(E1164,TbdeEPI[EPI],TbdeEPI[TIPO],"Produção",0)</f>
        <v>Produção</v>
      </c>
      <c r="H1164" s="47" t="s">
        <v>108</v>
      </c>
      <c r="I1164" s="47" t="s">
        <v>113</v>
      </c>
      <c r="J1164" s="47"/>
      <c r="K1164" s="47">
        <f>COUNTIF($I$2:I1164,I1164)</f>
        <v>56</v>
      </c>
      <c r="L1164" s="47" t="str">
        <f>ControleProdução[[#This Row],[Recebido Por]]&amp;ControleProdução[[#This Row],[Qtd]]</f>
        <v>MOISES56</v>
      </c>
    </row>
    <row r="1165" spans="1:12" ht="20.100000000000001" customHeight="1" x14ac:dyDescent="0.25">
      <c r="A1165" s="52">
        <v>45329</v>
      </c>
      <c r="B1165" s="52" t="str">
        <f>UPPER(TEXT(ControleProdução[[#This Row],[Data]],"mmm"))</f>
        <v>FEV</v>
      </c>
      <c r="C1165" s="47">
        <f>YEAR(ControleProdução[[#This Row],[Data]])</f>
        <v>2024</v>
      </c>
      <c r="D1165" s="52" t="s">
        <v>21</v>
      </c>
      <c r="E1165" s="47" t="s">
        <v>9</v>
      </c>
      <c r="F1165" s="47">
        <v>1</v>
      </c>
      <c r="G1165" s="47" t="str">
        <f>_xlfn.XLOOKUP(E1165,TbdeEPI[EPI],TbdeEPI[TIPO],"Produção",0)</f>
        <v>EPI</v>
      </c>
      <c r="H1165" s="47" t="s">
        <v>108</v>
      </c>
      <c r="I1165" s="47" t="s">
        <v>351</v>
      </c>
      <c r="J1165" s="47"/>
      <c r="K1165" s="47">
        <f>COUNTIF($I$2:I1165,I1165)</f>
        <v>19</v>
      </c>
      <c r="L1165" s="47" t="str">
        <f>ControleProdução[[#This Row],[Recebido Por]]&amp;ControleProdução[[#This Row],[Qtd]]</f>
        <v>DEYVID19</v>
      </c>
    </row>
    <row r="1166" spans="1:12" ht="20.100000000000001" customHeight="1" x14ac:dyDescent="0.25">
      <c r="A1166" s="52">
        <v>45329</v>
      </c>
      <c r="B1166" s="52" t="str">
        <f>UPPER(TEXT(ControleProdução[[#This Row],[Data]],"mmm"))</f>
        <v>FEV</v>
      </c>
      <c r="C1166" s="47">
        <f>YEAR(ControleProdução[[#This Row],[Data]])</f>
        <v>2024</v>
      </c>
      <c r="D1166" s="52" t="s">
        <v>21</v>
      </c>
      <c r="E1166" s="47" t="s">
        <v>14</v>
      </c>
      <c r="F1166" s="47">
        <v>2</v>
      </c>
      <c r="G1166" s="47" t="str">
        <f>_xlfn.XLOOKUP(E1166,TbdeEPI[EPI],TbdeEPI[TIPO],"Produção",0)</f>
        <v>Produção</v>
      </c>
      <c r="H1166" s="47" t="s">
        <v>108</v>
      </c>
      <c r="I1166" s="47" t="s">
        <v>157</v>
      </c>
      <c r="J1166" s="47"/>
      <c r="K1166" s="47">
        <f>COUNTIF($I$2:I1166,I1166)</f>
        <v>18</v>
      </c>
      <c r="L1166" s="47" t="str">
        <f>ControleProdução[[#This Row],[Recebido Por]]&amp;ControleProdução[[#This Row],[Qtd]]</f>
        <v>MATHEUS LUCAS18</v>
      </c>
    </row>
    <row r="1167" spans="1:12" ht="20.100000000000001" customHeight="1" x14ac:dyDescent="0.25">
      <c r="A1167" s="52">
        <v>45329</v>
      </c>
      <c r="B1167" s="52" t="str">
        <f>UPPER(TEXT(ControleProdução[[#This Row],[Data]],"mmm"))</f>
        <v>FEV</v>
      </c>
      <c r="C1167" s="47">
        <f>YEAR(ControleProdução[[#This Row],[Data]])</f>
        <v>2024</v>
      </c>
      <c r="D1167" s="52" t="s">
        <v>21</v>
      </c>
      <c r="E1167" s="47" t="s">
        <v>363</v>
      </c>
      <c r="F1167" s="47">
        <v>2</v>
      </c>
      <c r="G1167" s="47" t="str">
        <f>_xlfn.XLOOKUP(E1167,TbdeEPI[EPI],TbdeEPI[TIPO],"Produção",0)</f>
        <v>Produção</v>
      </c>
      <c r="H1167" s="47" t="s">
        <v>108</v>
      </c>
      <c r="I1167" s="47" t="s">
        <v>140</v>
      </c>
      <c r="J1167" s="47"/>
      <c r="K1167" s="47">
        <f>COUNTIF($I$2:I1167,I1167)</f>
        <v>32</v>
      </c>
      <c r="L1167" s="47" t="str">
        <f>ControleProdução[[#This Row],[Recebido Por]]&amp;ControleProdução[[#This Row],[Qtd]]</f>
        <v>ARTHUR32</v>
      </c>
    </row>
    <row r="1168" spans="1:12" ht="20.100000000000001" customHeight="1" x14ac:dyDescent="0.25">
      <c r="A1168" s="52">
        <v>45329</v>
      </c>
      <c r="B1168" s="52" t="str">
        <f>UPPER(TEXT(ControleProdução[[#This Row],[Data]],"mmm"))</f>
        <v>FEV</v>
      </c>
      <c r="C1168" s="47">
        <f>YEAR(ControleProdução[[#This Row],[Data]])</f>
        <v>2024</v>
      </c>
      <c r="D1168" s="52" t="s">
        <v>21</v>
      </c>
      <c r="E1168" s="47" t="s">
        <v>342</v>
      </c>
      <c r="F1168" s="47">
        <v>2</v>
      </c>
      <c r="G1168" s="47" t="str">
        <f>_xlfn.XLOOKUP(E1168,TbdeEPI[EPI],TbdeEPI[TIPO],"Produção",0)</f>
        <v>Produção</v>
      </c>
      <c r="H1168" s="47" t="s">
        <v>108</v>
      </c>
      <c r="I1168" s="47" t="s">
        <v>140</v>
      </c>
      <c r="J1168" s="47"/>
      <c r="K1168" s="47">
        <f>COUNTIF($I$2:I1168,I1168)</f>
        <v>33</v>
      </c>
      <c r="L1168" s="47" t="str">
        <f>ControleProdução[[#This Row],[Recebido Por]]&amp;ControleProdução[[#This Row],[Qtd]]</f>
        <v>ARTHUR33</v>
      </c>
    </row>
    <row r="1169" spans="1:12" ht="20.100000000000001" customHeight="1" x14ac:dyDescent="0.25">
      <c r="A1169" s="52">
        <v>45329</v>
      </c>
      <c r="B1169" s="52" t="str">
        <f>UPPER(TEXT(ControleProdução[[#This Row],[Data]],"mmm"))</f>
        <v>FEV</v>
      </c>
      <c r="C1169" s="47">
        <f>YEAR(ControleProdução[[#This Row],[Data]])</f>
        <v>2024</v>
      </c>
      <c r="D1169" s="52" t="s">
        <v>21</v>
      </c>
      <c r="E1169" s="47" t="s">
        <v>0</v>
      </c>
      <c r="F1169" s="47">
        <v>1</v>
      </c>
      <c r="G1169" s="47" t="str">
        <f>_xlfn.XLOOKUP(E1169,TbdeEPI[EPI],TbdeEPI[TIPO],"Produção",0)</f>
        <v>Produção</v>
      </c>
      <c r="H1169" s="47" t="s">
        <v>108</v>
      </c>
      <c r="I1169" s="47" t="s">
        <v>388</v>
      </c>
      <c r="J1169" s="47"/>
      <c r="K1169" s="47">
        <f>COUNTIF($I$2:I1169,I1169)</f>
        <v>1</v>
      </c>
      <c r="L1169" s="47" t="str">
        <f>ControleProdução[[#This Row],[Recebido Por]]&amp;ControleProdução[[#This Row],[Qtd]]</f>
        <v>ESTER1</v>
      </c>
    </row>
    <row r="1170" spans="1:12" ht="20.100000000000001" customHeight="1" x14ac:dyDescent="0.25">
      <c r="A1170" s="52">
        <v>45329</v>
      </c>
      <c r="B1170" s="52" t="str">
        <f>UPPER(TEXT(ControleProdução[[#This Row],[Data]],"mmm"))</f>
        <v>FEV</v>
      </c>
      <c r="C1170" s="47">
        <f>YEAR(ControleProdução[[#This Row],[Data]])</f>
        <v>2024</v>
      </c>
      <c r="D1170" s="52" t="s">
        <v>21</v>
      </c>
      <c r="E1170" s="47" t="s">
        <v>105</v>
      </c>
      <c r="F1170" s="47">
        <v>1</v>
      </c>
      <c r="G1170" s="47" t="str">
        <f>_xlfn.XLOOKUP(E1170,TbdeEPI[EPI],TbdeEPI[TIPO],"Produção",0)</f>
        <v>Produção</v>
      </c>
      <c r="H1170" s="47" t="s">
        <v>108</v>
      </c>
      <c r="I1170" s="47" t="s">
        <v>173</v>
      </c>
      <c r="J1170" s="47"/>
      <c r="K1170" s="47">
        <f>COUNTIF($I$2:I1170,I1170)</f>
        <v>35</v>
      </c>
      <c r="L1170" s="47" t="str">
        <f>ControleProdução[[#This Row],[Recebido Por]]&amp;ControleProdução[[#This Row],[Qtd]]</f>
        <v>JACKSON35</v>
      </c>
    </row>
    <row r="1171" spans="1:12" ht="20.100000000000001" customHeight="1" x14ac:dyDescent="0.25">
      <c r="A1171" s="52">
        <v>45330</v>
      </c>
      <c r="B1171" s="52" t="str">
        <f>UPPER(TEXT(ControleProdução[[#This Row],[Data]],"mmm"))</f>
        <v>FEV</v>
      </c>
      <c r="C1171" s="47">
        <f>YEAR(ControleProdução[[#This Row],[Data]])</f>
        <v>2024</v>
      </c>
      <c r="D1171" s="52" t="s">
        <v>21</v>
      </c>
      <c r="E1171" s="47" t="s">
        <v>0</v>
      </c>
      <c r="F1171" s="47">
        <v>2</v>
      </c>
      <c r="G1171" s="47" t="str">
        <f>_xlfn.XLOOKUP(E1171,TbdeEPI[EPI],TbdeEPI[TIPO],"Produção",0)</f>
        <v>Produção</v>
      </c>
      <c r="H1171" s="47" t="s">
        <v>108</v>
      </c>
      <c r="I1171" s="47" t="s">
        <v>112</v>
      </c>
      <c r="J1171" s="47"/>
      <c r="K1171" s="47">
        <f>COUNTIF($I$2:I1171,I1171)</f>
        <v>25</v>
      </c>
      <c r="L1171" s="47" t="str">
        <f>ControleProdução[[#This Row],[Recebido Por]]&amp;ControleProdução[[#This Row],[Qtd]]</f>
        <v>JEFERSON25</v>
      </c>
    </row>
    <row r="1172" spans="1:12" ht="20.100000000000001" customHeight="1" x14ac:dyDescent="0.25">
      <c r="A1172" s="52">
        <v>45330</v>
      </c>
      <c r="B1172" s="52" t="str">
        <f>UPPER(TEXT(ControleProdução[[#This Row],[Data]],"mmm"))</f>
        <v>FEV</v>
      </c>
      <c r="C1172" s="47">
        <f>YEAR(ControleProdução[[#This Row],[Data]])</f>
        <v>2024</v>
      </c>
      <c r="D1172" s="52" t="s">
        <v>21</v>
      </c>
      <c r="E1172" s="47" t="s">
        <v>1</v>
      </c>
      <c r="F1172" s="47">
        <v>2</v>
      </c>
      <c r="G1172" s="47" t="str">
        <f>_xlfn.XLOOKUP(E1172,TbdeEPI[EPI],TbdeEPI[TIPO],"Produção",0)</f>
        <v>Produção</v>
      </c>
      <c r="H1172" s="47" t="s">
        <v>108</v>
      </c>
      <c r="I1172" s="47" t="s">
        <v>112</v>
      </c>
      <c r="J1172" s="47"/>
      <c r="K1172" s="47">
        <f>COUNTIF($I$2:I1172,I1172)</f>
        <v>26</v>
      </c>
      <c r="L1172" s="47" t="str">
        <f>ControleProdução[[#This Row],[Recebido Por]]&amp;ControleProdução[[#This Row],[Qtd]]</f>
        <v>JEFERSON26</v>
      </c>
    </row>
    <row r="1173" spans="1:12" ht="20.100000000000001" customHeight="1" x14ac:dyDescent="0.25">
      <c r="A1173" s="52">
        <v>45330</v>
      </c>
      <c r="B1173" s="52" t="str">
        <f>UPPER(TEXT(ControleProdução[[#This Row],[Data]],"mmm"))</f>
        <v>FEV</v>
      </c>
      <c r="C1173" s="47">
        <f>YEAR(ControleProdução[[#This Row],[Data]])</f>
        <v>2024</v>
      </c>
      <c r="D1173" s="52" t="s">
        <v>21</v>
      </c>
      <c r="E1173" s="47" t="s">
        <v>79</v>
      </c>
      <c r="F1173" s="47">
        <v>2</v>
      </c>
      <c r="G1173" s="47" t="str">
        <f>_xlfn.XLOOKUP(E1173,TbdeEPI[EPI],TbdeEPI[TIPO],"Produção",0)</f>
        <v>Produção</v>
      </c>
      <c r="H1173" s="47" t="s">
        <v>108</v>
      </c>
      <c r="I1173" s="47" t="s">
        <v>112</v>
      </c>
      <c r="J1173" s="47"/>
      <c r="K1173" s="47">
        <f>COUNTIF($I$2:I1173,I1173)</f>
        <v>27</v>
      </c>
      <c r="L1173" s="47" t="str">
        <f>ControleProdução[[#This Row],[Recebido Por]]&amp;ControleProdução[[#This Row],[Qtd]]</f>
        <v>JEFERSON27</v>
      </c>
    </row>
    <row r="1174" spans="1:12" ht="20.100000000000001" customHeight="1" x14ac:dyDescent="0.25">
      <c r="A1174" s="52">
        <v>45330</v>
      </c>
      <c r="B1174" s="52" t="str">
        <f>UPPER(TEXT(ControleProdução[[#This Row],[Data]],"mmm"))</f>
        <v>FEV</v>
      </c>
      <c r="C1174" s="47">
        <f>YEAR(ControleProdução[[#This Row],[Data]])</f>
        <v>2024</v>
      </c>
      <c r="D1174" s="52" t="s">
        <v>21</v>
      </c>
      <c r="E1174" s="47" t="s">
        <v>85</v>
      </c>
      <c r="F1174" s="47">
        <v>1</v>
      </c>
      <c r="G1174" s="47" t="str">
        <f>_xlfn.XLOOKUP(E1174,TbdeEPI[EPI],TbdeEPI[TIPO],"Produção",0)</f>
        <v>Produção</v>
      </c>
      <c r="H1174" s="47" t="s">
        <v>108</v>
      </c>
      <c r="I1174" s="47" t="s">
        <v>112</v>
      </c>
      <c r="J1174" s="47"/>
      <c r="K1174" s="47">
        <f>COUNTIF($I$2:I1174,I1174)</f>
        <v>28</v>
      </c>
      <c r="L1174" s="47" t="str">
        <f>ControleProdução[[#This Row],[Recebido Por]]&amp;ControleProdução[[#This Row],[Qtd]]</f>
        <v>JEFERSON28</v>
      </c>
    </row>
    <row r="1175" spans="1:12" ht="20.100000000000001" customHeight="1" x14ac:dyDescent="0.25">
      <c r="A1175" s="52">
        <v>45330</v>
      </c>
      <c r="B1175" s="52" t="str">
        <f>UPPER(TEXT(ControleProdução[[#This Row],[Data]],"mmm"))</f>
        <v>FEV</v>
      </c>
      <c r="C1175" s="47">
        <f>YEAR(ControleProdução[[#This Row],[Data]])</f>
        <v>2024</v>
      </c>
      <c r="D1175" s="52" t="s">
        <v>21</v>
      </c>
      <c r="E1175" s="47" t="s">
        <v>89</v>
      </c>
      <c r="F1175" s="47">
        <v>2</v>
      </c>
      <c r="G1175" s="47" t="str">
        <f>_xlfn.XLOOKUP(E1175,TbdeEPI[EPI],TbdeEPI[TIPO],"Produção",0)</f>
        <v>Produção</v>
      </c>
      <c r="H1175" s="47" t="s">
        <v>108</v>
      </c>
      <c r="I1175" s="47" t="s">
        <v>248</v>
      </c>
      <c r="J1175" s="47"/>
      <c r="K1175" s="47">
        <f>COUNTIF($I$2:I1175,I1175)</f>
        <v>5</v>
      </c>
      <c r="L1175" s="47" t="str">
        <f>ControleProdução[[#This Row],[Recebido Por]]&amp;ControleProdução[[#This Row],[Qtd]]</f>
        <v>JAIME5</v>
      </c>
    </row>
    <row r="1176" spans="1:12" ht="20.100000000000001" customHeight="1" x14ac:dyDescent="0.25">
      <c r="A1176" s="52">
        <v>45330</v>
      </c>
      <c r="B1176" s="52" t="str">
        <f>UPPER(TEXT(ControleProdução[[#This Row],[Data]],"mmm"))</f>
        <v>FEV</v>
      </c>
      <c r="C1176" s="47">
        <f>YEAR(ControleProdução[[#This Row],[Data]])</f>
        <v>2024</v>
      </c>
      <c r="D1176" s="52" t="s">
        <v>21</v>
      </c>
      <c r="E1176" s="47" t="s">
        <v>348</v>
      </c>
      <c r="F1176" s="47">
        <v>1</v>
      </c>
      <c r="G1176" s="47" t="str">
        <f>_xlfn.XLOOKUP(E1176,TbdeEPI[EPI],TbdeEPI[TIPO],"Produção",0)</f>
        <v>Produção</v>
      </c>
      <c r="H1176" s="47" t="s">
        <v>108</v>
      </c>
      <c r="I1176" s="47" t="s">
        <v>248</v>
      </c>
      <c r="J1176" s="47"/>
      <c r="K1176" s="47">
        <f>COUNTIF($I$2:I1176,I1176)</f>
        <v>6</v>
      </c>
      <c r="L1176" s="47" t="str">
        <f>ControleProdução[[#This Row],[Recebido Por]]&amp;ControleProdução[[#This Row],[Qtd]]</f>
        <v>JAIME6</v>
      </c>
    </row>
    <row r="1177" spans="1:12" ht="20.100000000000001" customHeight="1" x14ac:dyDescent="0.25">
      <c r="A1177" s="52">
        <v>45330</v>
      </c>
      <c r="B1177" s="52" t="str">
        <f>UPPER(TEXT(ControleProdução[[#This Row],[Data]],"mmm"))</f>
        <v>FEV</v>
      </c>
      <c r="C1177" s="47">
        <f>YEAR(ControleProdução[[#This Row],[Data]])</f>
        <v>2024</v>
      </c>
      <c r="D1177" s="52" t="s">
        <v>21</v>
      </c>
      <c r="E1177" s="47" t="s">
        <v>347</v>
      </c>
      <c r="F1177" s="47">
        <v>1</v>
      </c>
      <c r="G1177" s="47" t="str">
        <f>_xlfn.XLOOKUP(E1177,TbdeEPI[EPI],TbdeEPI[TIPO],"Produção",0)</f>
        <v>Produção</v>
      </c>
      <c r="H1177" s="47" t="s">
        <v>108</v>
      </c>
      <c r="I1177" s="47" t="s">
        <v>248</v>
      </c>
      <c r="J1177" s="47"/>
      <c r="K1177" s="47">
        <f>COUNTIF($I$2:I1177,I1177)</f>
        <v>7</v>
      </c>
      <c r="L1177" s="47" t="str">
        <f>ControleProdução[[#This Row],[Recebido Por]]&amp;ControleProdução[[#This Row],[Qtd]]</f>
        <v>JAIME7</v>
      </c>
    </row>
    <row r="1178" spans="1:12" ht="20.100000000000001" customHeight="1" x14ac:dyDescent="0.25">
      <c r="A1178" s="52">
        <v>45330</v>
      </c>
      <c r="B1178" s="52" t="str">
        <f>UPPER(TEXT(ControleProdução[[#This Row],[Data]],"mmm"))</f>
        <v>FEV</v>
      </c>
      <c r="C1178" s="47">
        <f>YEAR(ControleProdução[[#This Row],[Data]])</f>
        <v>2024</v>
      </c>
      <c r="D1178" s="52" t="s">
        <v>21</v>
      </c>
      <c r="E1178" s="47" t="s">
        <v>75</v>
      </c>
      <c r="F1178" s="47">
        <v>4</v>
      </c>
      <c r="G1178" s="47" t="str">
        <f>_xlfn.XLOOKUP(E1178,TbdeEPI[EPI],TbdeEPI[TIPO],"Produção",0)</f>
        <v>Produção</v>
      </c>
      <c r="H1178" s="47" t="s">
        <v>108</v>
      </c>
      <c r="I1178" s="47" t="s">
        <v>355</v>
      </c>
      <c r="J1178" s="47"/>
      <c r="K1178" s="47">
        <f>COUNTIF($I$2:I1178,I1178)</f>
        <v>2</v>
      </c>
      <c r="L1178" s="47" t="str">
        <f>ControleProdução[[#This Row],[Recebido Por]]&amp;ControleProdução[[#This Row],[Qtd]]</f>
        <v>JUAN2</v>
      </c>
    </row>
    <row r="1179" spans="1:12" ht="20.100000000000001" customHeight="1" x14ac:dyDescent="0.25">
      <c r="A1179" s="52">
        <v>45330</v>
      </c>
      <c r="B1179" s="52" t="str">
        <f>UPPER(TEXT(ControleProdução[[#This Row],[Data]],"mmm"))</f>
        <v>FEV</v>
      </c>
      <c r="C1179" s="47">
        <f>YEAR(ControleProdução[[#This Row],[Data]])</f>
        <v>2024</v>
      </c>
      <c r="D1179" s="52" t="s">
        <v>21</v>
      </c>
      <c r="E1179" s="47" t="s">
        <v>74</v>
      </c>
      <c r="F1179" s="47">
        <v>2</v>
      </c>
      <c r="G1179" s="47" t="str">
        <f>_xlfn.XLOOKUP(E1179,TbdeEPI[EPI],TbdeEPI[TIPO],"Produção",0)</f>
        <v>Produção</v>
      </c>
      <c r="H1179" s="47" t="s">
        <v>108</v>
      </c>
      <c r="I1179" s="47" t="s">
        <v>355</v>
      </c>
      <c r="J1179" s="47"/>
      <c r="K1179" s="47">
        <f>COUNTIF($I$2:I1179,I1179)</f>
        <v>3</v>
      </c>
      <c r="L1179" s="47" t="str">
        <f>ControleProdução[[#This Row],[Recebido Por]]&amp;ControleProdução[[#This Row],[Qtd]]</f>
        <v>JUAN3</v>
      </c>
    </row>
    <row r="1180" spans="1:12" ht="20.100000000000001" customHeight="1" x14ac:dyDescent="0.25">
      <c r="A1180" s="52">
        <v>45330</v>
      </c>
      <c r="B1180" s="52" t="str">
        <f>UPPER(TEXT(ControleProdução[[#This Row],[Data]],"mmm"))</f>
        <v>FEV</v>
      </c>
      <c r="C1180" s="47">
        <f>YEAR(ControleProdução[[#This Row],[Data]])</f>
        <v>2024</v>
      </c>
      <c r="D1180" s="52" t="s">
        <v>21</v>
      </c>
      <c r="E1180" s="47" t="s">
        <v>77</v>
      </c>
      <c r="F1180" s="47">
        <v>1</v>
      </c>
      <c r="G1180" s="47" t="str">
        <f>_xlfn.XLOOKUP(E1180,TbdeEPI[EPI],TbdeEPI[TIPO],"Produção",0)</f>
        <v>Produção</v>
      </c>
      <c r="H1180" s="47" t="s">
        <v>108</v>
      </c>
      <c r="I1180" s="47" t="s">
        <v>355</v>
      </c>
      <c r="J1180" s="47"/>
      <c r="K1180" s="47">
        <f>COUNTIF($I$2:I1180,I1180)</f>
        <v>4</v>
      </c>
      <c r="L1180" s="47" t="str">
        <f>ControleProdução[[#This Row],[Recebido Por]]&amp;ControleProdução[[#This Row],[Qtd]]</f>
        <v>JUAN4</v>
      </c>
    </row>
    <row r="1181" spans="1:12" ht="20.100000000000001" customHeight="1" x14ac:dyDescent="0.25">
      <c r="A1181" s="52">
        <v>45330</v>
      </c>
      <c r="B1181" s="52" t="str">
        <f>UPPER(TEXT(ControleProdução[[#This Row],[Data]],"mmm"))</f>
        <v>FEV</v>
      </c>
      <c r="C1181" s="47">
        <f>YEAR(ControleProdução[[#This Row],[Data]])</f>
        <v>2024</v>
      </c>
      <c r="D1181" s="52" t="s">
        <v>21</v>
      </c>
      <c r="E1181" s="47" t="s">
        <v>169</v>
      </c>
      <c r="F1181" s="47">
        <v>4</v>
      </c>
      <c r="G1181" s="47" t="str">
        <f>_xlfn.XLOOKUP(E1181,TbdeEPI[EPI],TbdeEPI[TIPO],"Produção",0)</f>
        <v>Produção</v>
      </c>
      <c r="H1181" s="47" t="s">
        <v>108</v>
      </c>
      <c r="I1181" s="47" t="s">
        <v>351</v>
      </c>
      <c r="J1181" s="47"/>
      <c r="K1181" s="47">
        <f>COUNTIF($I$2:I1181,I1181)</f>
        <v>20</v>
      </c>
      <c r="L1181" s="47" t="str">
        <f>ControleProdução[[#This Row],[Recebido Por]]&amp;ControleProdução[[#This Row],[Qtd]]</f>
        <v>DEYVID20</v>
      </c>
    </row>
    <row r="1182" spans="1:12" ht="20.100000000000001" customHeight="1" x14ac:dyDescent="0.25">
      <c r="A1182" s="52">
        <v>45330</v>
      </c>
      <c r="B1182" s="52" t="str">
        <f>UPPER(TEXT(ControleProdução[[#This Row],[Data]],"mmm"))</f>
        <v>FEV</v>
      </c>
      <c r="C1182" s="47">
        <f>YEAR(ControleProdução[[#This Row],[Data]])</f>
        <v>2024</v>
      </c>
      <c r="D1182" s="52" t="s">
        <v>21</v>
      </c>
      <c r="E1182" s="47" t="s">
        <v>78</v>
      </c>
      <c r="F1182" s="47">
        <v>1</v>
      </c>
      <c r="G1182" s="47" t="str">
        <f>_xlfn.XLOOKUP(E1182,TbdeEPI[EPI],TbdeEPI[TIPO],"Produção",0)</f>
        <v>Produção</v>
      </c>
      <c r="H1182" s="47" t="s">
        <v>108</v>
      </c>
      <c r="I1182" s="47" t="s">
        <v>173</v>
      </c>
      <c r="J1182" s="47"/>
      <c r="K1182" s="47">
        <f>COUNTIF($I$2:I1182,I1182)</f>
        <v>36</v>
      </c>
      <c r="L1182" s="47" t="str">
        <f>ControleProdução[[#This Row],[Recebido Por]]&amp;ControleProdução[[#This Row],[Qtd]]</f>
        <v>JACKSON36</v>
      </c>
    </row>
    <row r="1183" spans="1:12" ht="20.100000000000001" customHeight="1" x14ac:dyDescent="0.25">
      <c r="A1183" s="52">
        <v>45330</v>
      </c>
      <c r="B1183" s="52" t="str">
        <f>UPPER(TEXT(ControleProdução[[#This Row],[Data]],"mmm"))</f>
        <v>FEV</v>
      </c>
      <c r="C1183" s="47">
        <f>YEAR(ControleProdução[[#This Row],[Data]])</f>
        <v>2024</v>
      </c>
      <c r="D1183" s="52" t="s">
        <v>21</v>
      </c>
      <c r="E1183" s="47" t="s">
        <v>319</v>
      </c>
      <c r="F1183" s="47">
        <v>1</v>
      </c>
      <c r="G1183" s="47" t="str">
        <f>_xlfn.XLOOKUP(E1183,TbdeEPI[EPI],TbdeEPI[TIPO],"Produção",0)</f>
        <v>EPI</v>
      </c>
      <c r="H1183" s="47" t="s">
        <v>108</v>
      </c>
      <c r="I1183" s="47" t="s">
        <v>140</v>
      </c>
      <c r="J1183" s="47"/>
      <c r="K1183" s="47">
        <f>COUNTIF($I$2:I1183,I1183)</f>
        <v>34</v>
      </c>
      <c r="L1183" s="47" t="str">
        <f>ControleProdução[[#This Row],[Recebido Por]]&amp;ControleProdução[[#This Row],[Qtd]]</f>
        <v>ARTHUR34</v>
      </c>
    </row>
    <row r="1184" spans="1:12" ht="20.100000000000001" customHeight="1" x14ac:dyDescent="0.25">
      <c r="A1184" s="52">
        <v>45330</v>
      </c>
      <c r="B1184" s="52" t="str">
        <f>UPPER(TEXT(ControleProdução[[#This Row],[Data]],"mmm"))</f>
        <v>FEV</v>
      </c>
      <c r="C1184" s="47">
        <f>YEAR(ControleProdução[[#This Row],[Data]])</f>
        <v>2024</v>
      </c>
      <c r="D1184" s="52" t="s">
        <v>21</v>
      </c>
      <c r="E1184" s="47" t="s">
        <v>0</v>
      </c>
      <c r="F1184" s="47">
        <v>1</v>
      </c>
      <c r="G1184" s="47" t="str">
        <f>_xlfn.XLOOKUP(E1184,TbdeEPI[EPI],TbdeEPI[TIPO],"Produção",0)</f>
        <v>Produção</v>
      </c>
      <c r="H1184" s="47" t="s">
        <v>108</v>
      </c>
      <c r="I1184" s="47" t="s">
        <v>336</v>
      </c>
      <c r="J1184" s="47"/>
      <c r="K1184" s="47">
        <f>COUNTIF($I$2:I1184,I1184)</f>
        <v>63</v>
      </c>
      <c r="L1184" s="47" t="str">
        <f>ControleProdução[[#This Row],[Recebido Por]]&amp;ControleProdução[[#This Row],[Qtd]]</f>
        <v>YVENS63</v>
      </c>
    </row>
    <row r="1185" spans="1:21" ht="20.100000000000001" customHeight="1" x14ac:dyDescent="0.25">
      <c r="A1185" s="52">
        <v>45331</v>
      </c>
      <c r="B1185" s="52" t="str">
        <f>UPPER(TEXT(ControleProdução[[#This Row],[Data]],"mmm"))</f>
        <v>FEV</v>
      </c>
      <c r="C1185" s="47">
        <f>YEAR(ControleProdução[[#This Row],[Data]])</f>
        <v>2024</v>
      </c>
      <c r="D1185" s="52" t="s">
        <v>21</v>
      </c>
      <c r="E1185" s="47" t="s">
        <v>387</v>
      </c>
      <c r="F1185" s="47">
        <v>1</v>
      </c>
      <c r="G1185" s="47" t="str">
        <f>_xlfn.XLOOKUP(E1185,TbdeEPI[EPI],TbdeEPI[TIPO],"Produção",0)</f>
        <v>Produção</v>
      </c>
      <c r="H1185" s="47" t="s">
        <v>108</v>
      </c>
      <c r="I1185" s="47" t="s">
        <v>265</v>
      </c>
      <c r="J1185" s="47"/>
      <c r="K1185" s="47">
        <f>COUNTIF($I$2:I1185,I1185)</f>
        <v>23</v>
      </c>
      <c r="L1185" s="47" t="str">
        <f>ControleProdução[[#This Row],[Recebido Por]]&amp;ControleProdução[[#This Row],[Qtd]]</f>
        <v>GILDSON23</v>
      </c>
    </row>
    <row r="1186" spans="1:21" ht="20.100000000000001" customHeight="1" x14ac:dyDescent="0.25">
      <c r="A1186" s="52">
        <v>45331</v>
      </c>
      <c r="B1186" s="52" t="str">
        <f>UPPER(TEXT(ControleProdução[[#This Row],[Data]],"mmm"))</f>
        <v>FEV</v>
      </c>
      <c r="C1186" s="47">
        <f>YEAR(ControleProdução[[#This Row],[Data]])</f>
        <v>2024</v>
      </c>
      <c r="D1186" s="52" t="s">
        <v>21</v>
      </c>
      <c r="E1186" s="47" t="s">
        <v>74</v>
      </c>
      <c r="F1186" s="47">
        <v>10</v>
      </c>
      <c r="G1186" s="47" t="str">
        <f>_xlfn.XLOOKUP(E1186,TbdeEPI[EPI],TbdeEPI[TIPO],"Produção",0)</f>
        <v>Produção</v>
      </c>
      <c r="H1186" s="47" t="s">
        <v>108</v>
      </c>
      <c r="I1186" s="47" t="s">
        <v>157</v>
      </c>
      <c r="J1186" s="47"/>
      <c r="K1186" s="47">
        <f>COUNTIF($I$2:I1186,I1186)</f>
        <v>19</v>
      </c>
      <c r="L1186" s="47" t="str">
        <f>ControleProdução[[#This Row],[Recebido Por]]&amp;ControleProdução[[#This Row],[Qtd]]</f>
        <v>MATHEUS LUCAS19</v>
      </c>
    </row>
    <row r="1187" spans="1:21" ht="20.100000000000001" customHeight="1" x14ac:dyDescent="0.25">
      <c r="A1187" s="52">
        <v>45331</v>
      </c>
      <c r="B1187" s="52" t="str">
        <f>UPPER(TEXT(ControleProdução[[#This Row],[Data]],"mmm"))</f>
        <v>FEV</v>
      </c>
      <c r="C1187" s="47">
        <f>YEAR(ControleProdução[[#This Row],[Data]])</f>
        <v>2024</v>
      </c>
      <c r="D1187" s="52" t="s">
        <v>21</v>
      </c>
      <c r="E1187" s="47" t="s">
        <v>27</v>
      </c>
      <c r="F1187" s="47">
        <v>1</v>
      </c>
      <c r="G1187" s="47" t="str">
        <f>_xlfn.XLOOKUP(E1187,TbdeEPI[EPI],TbdeEPI[TIPO],"Produção",0)</f>
        <v>Produção</v>
      </c>
      <c r="H1187" s="47" t="s">
        <v>108</v>
      </c>
      <c r="I1187" s="47" t="s">
        <v>173</v>
      </c>
      <c r="J1187" s="47"/>
      <c r="K1187" s="47">
        <f>COUNTIF($I$2:I1187,I1187)</f>
        <v>37</v>
      </c>
      <c r="L1187" s="47" t="str">
        <f>ControleProdução[[#This Row],[Recebido Por]]&amp;ControleProdução[[#This Row],[Qtd]]</f>
        <v>JACKSON37</v>
      </c>
    </row>
    <row r="1188" spans="1:21" ht="20.100000000000001" customHeight="1" x14ac:dyDescent="0.25">
      <c r="A1188" s="52">
        <v>45331</v>
      </c>
      <c r="B1188" s="52" t="str">
        <f>UPPER(TEXT(ControleProdução[[#This Row],[Data]],"mmm"))</f>
        <v>FEV</v>
      </c>
      <c r="C1188" s="47">
        <f>YEAR(ControleProdução[[#This Row],[Data]])</f>
        <v>2024</v>
      </c>
      <c r="D1188" s="52" t="s">
        <v>21</v>
      </c>
      <c r="E1188" s="47" t="s">
        <v>27</v>
      </c>
      <c r="F1188" s="47">
        <v>10</v>
      </c>
      <c r="G1188" s="47" t="str">
        <f>_xlfn.XLOOKUP(E1188,TbdeEPI[EPI],TbdeEPI[TIPO],"Produção",0)</f>
        <v>Produção</v>
      </c>
      <c r="H1188" s="47" t="s">
        <v>108</v>
      </c>
      <c r="I1188" s="47" t="s">
        <v>173</v>
      </c>
      <c r="J1188" s="47"/>
      <c r="K1188" s="47">
        <f>COUNTIF($I$2:I1188,I1188)</f>
        <v>38</v>
      </c>
      <c r="L1188" s="47" t="str">
        <f>ControleProdução[[#This Row],[Recebido Por]]&amp;ControleProdução[[#This Row],[Qtd]]</f>
        <v>JACKSON38</v>
      </c>
    </row>
    <row r="1189" spans="1:21" ht="20.100000000000001" customHeight="1" x14ac:dyDescent="0.25">
      <c r="A1189" s="52">
        <v>45331</v>
      </c>
      <c r="B1189" s="52" t="str">
        <f>UPPER(TEXT(ControleProdução[[#This Row],[Data]],"mmm"))</f>
        <v>FEV</v>
      </c>
      <c r="C1189" s="47">
        <f>YEAR(ControleProdução[[#This Row],[Data]])</f>
        <v>2024</v>
      </c>
      <c r="D1189" s="52" t="s">
        <v>20</v>
      </c>
      <c r="E1189" s="47" t="s">
        <v>14</v>
      </c>
      <c r="F1189" s="47">
        <v>3</v>
      </c>
      <c r="G1189" s="47" t="str">
        <f>_xlfn.XLOOKUP(E1189,TbdeEPI[EPI],TbdeEPI[TIPO],"Produção",0)</f>
        <v>Produção</v>
      </c>
      <c r="H1189" s="47" t="s">
        <v>149</v>
      </c>
      <c r="I1189" s="47" t="s">
        <v>108</v>
      </c>
      <c r="J1189" s="47"/>
      <c r="K1189" s="47">
        <f>COUNTIF($I$2:I1189,I1189)</f>
        <v>90</v>
      </c>
      <c r="L1189" s="47" t="str">
        <f>ControleProdução[[#This Row],[Recebido Por]]&amp;ControleProdução[[#This Row],[Qtd]]</f>
        <v>RHUAN90</v>
      </c>
    </row>
    <row r="1190" spans="1:21" ht="20.100000000000001" customHeight="1" x14ac:dyDescent="0.25">
      <c r="A1190" s="52">
        <v>45331</v>
      </c>
      <c r="B1190" s="52" t="str">
        <f>UPPER(TEXT(ControleProdução[[#This Row],[Data]],"mmm"))</f>
        <v>FEV</v>
      </c>
      <c r="C1190" s="47">
        <f>YEAR(ControleProdução[[#This Row],[Data]])</f>
        <v>2024</v>
      </c>
      <c r="D1190" s="52" t="s">
        <v>21</v>
      </c>
      <c r="E1190" s="47" t="s">
        <v>27</v>
      </c>
      <c r="F1190" s="47">
        <v>2</v>
      </c>
      <c r="G1190" s="47" t="str">
        <f>_xlfn.XLOOKUP(E1190,TbdeEPI[EPI],TbdeEPI[TIPO],"Produção",0)</f>
        <v>Produção</v>
      </c>
      <c r="H1190" s="47" t="s">
        <v>108</v>
      </c>
      <c r="I1190" s="47" t="s">
        <v>336</v>
      </c>
      <c r="J1190" s="47"/>
      <c r="K1190" s="47">
        <f>COUNTIF($I$2:I1190,I1190)</f>
        <v>64</v>
      </c>
      <c r="L1190" s="47" t="str">
        <f>ControleProdução[[#This Row],[Recebido Por]]&amp;ControleProdução[[#This Row],[Qtd]]</f>
        <v>YVENS64</v>
      </c>
    </row>
    <row r="1191" spans="1:21" ht="20.100000000000001" customHeight="1" x14ac:dyDescent="0.25">
      <c r="A1191" s="52">
        <v>45331</v>
      </c>
      <c r="B1191" s="52" t="str">
        <f>UPPER(TEXT(ControleProdução[[#This Row],[Data]],"mmm"))</f>
        <v>FEV</v>
      </c>
      <c r="C1191" s="47">
        <f>YEAR(ControleProdução[[#This Row],[Data]])</f>
        <v>2024</v>
      </c>
      <c r="D1191" s="52" t="s">
        <v>21</v>
      </c>
      <c r="E1191" s="47" t="s">
        <v>75</v>
      </c>
      <c r="F1191" s="47">
        <v>4</v>
      </c>
      <c r="G1191" s="47" t="str">
        <f>_xlfn.XLOOKUP(E1191,TbdeEPI[EPI],TbdeEPI[TIPO],"Produção",0)</f>
        <v>Produção</v>
      </c>
      <c r="H1191" s="47" t="s">
        <v>108</v>
      </c>
      <c r="I1191" s="47" t="s">
        <v>336</v>
      </c>
      <c r="J1191" s="47"/>
      <c r="K1191" s="47">
        <f>COUNTIF($I$2:I1191,I1191)</f>
        <v>65</v>
      </c>
      <c r="L1191" s="47" t="str">
        <f>ControleProdução[[#This Row],[Recebido Por]]&amp;ControleProdução[[#This Row],[Qtd]]</f>
        <v>YVENS65</v>
      </c>
    </row>
    <row r="1192" spans="1:21" ht="20.100000000000001" customHeight="1" x14ac:dyDescent="0.25">
      <c r="A1192" s="52">
        <v>45331</v>
      </c>
      <c r="B1192" s="52" t="str">
        <f>UPPER(TEXT(ControleProdução[[#This Row],[Data]],"mmm"))</f>
        <v>FEV</v>
      </c>
      <c r="C1192" s="47">
        <f>YEAR(ControleProdução[[#This Row],[Data]])</f>
        <v>2024</v>
      </c>
      <c r="D1192" s="52" t="s">
        <v>21</v>
      </c>
      <c r="E1192" s="47" t="s">
        <v>95</v>
      </c>
      <c r="F1192" s="47">
        <v>4</v>
      </c>
      <c r="G1192" s="47" t="str">
        <f>_xlfn.XLOOKUP(E1192,TbdeEPI[EPI],TbdeEPI[TIPO],"Produção",0)</f>
        <v>Produção</v>
      </c>
      <c r="H1192" s="47" t="s">
        <v>108</v>
      </c>
      <c r="I1192" s="47" t="s">
        <v>336</v>
      </c>
      <c r="J1192" s="47"/>
      <c r="K1192" s="47">
        <f>COUNTIF($I$2:I1192,I1192)</f>
        <v>66</v>
      </c>
      <c r="L1192" s="47" t="str">
        <f>ControleProdução[[#This Row],[Recebido Por]]&amp;ControleProdução[[#This Row],[Qtd]]</f>
        <v>YVENS66</v>
      </c>
    </row>
    <row r="1193" spans="1:21" ht="20.100000000000001" customHeight="1" x14ac:dyDescent="0.25">
      <c r="A1193" s="52">
        <v>45331</v>
      </c>
      <c r="B1193" s="52" t="str">
        <f>UPPER(TEXT(ControleProdução[[#This Row],[Data]],"mmm"))</f>
        <v>FEV</v>
      </c>
      <c r="C1193" s="47">
        <f>YEAR(ControleProdução[[#This Row],[Data]])</f>
        <v>2024</v>
      </c>
      <c r="D1193" s="52" t="s">
        <v>21</v>
      </c>
      <c r="E1193" s="47" t="s">
        <v>14</v>
      </c>
      <c r="F1193" s="47">
        <v>2</v>
      </c>
      <c r="G1193" s="47" t="str">
        <f>_xlfn.XLOOKUP(E1193,TbdeEPI[EPI],TbdeEPI[TIPO],"Produção",0)</f>
        <v>Produção</v>
      </c>
      <c r="H1193" s="47" t="s">
        <v>108</v>
      </c>
      <c r="I1193" s="47" t="s">
        <v>336</v>
      </c>
      <c r="J1193" s="47"/>
      <c r="K1193" s="47">
        <f>COUNTIF($I$2:I1193,I1193)</f>
        <v>67</v>
      </c>
      <c r="L1193" s="47" t="str">
        <f>ControleProdução[[#This Row],[Recebido Por]]&amp;ControleProdução[[#This Row],[Qtd]]</f>
        <v>YVENS67</v>
      </c>
    </row>
    <row r="1194" spans="1:21" ht="20.100000000000001" customHeight="1" x14ac:dyDescent="0.25">
      <c r="A1194" s="52">
        <v>45331</v>
      </c>
      <c r="B1194" s="52" t="str">
        <f>UPPER(TEXT(ControleProdução[[#This Row],[Data]],"mmm"))</f>
        <v>FEV</v>
      </c>
      <c r="C1194" s="47">
        <f>YEAR(ControleProdução[[#This Row],[Data]])</f>
        <v>2024</v>
      </c>
      <c r="D1194" s="52" t="s">
        <v>21</v>
      </c>
      <c r="E1194" s="47" t="s">
        <v>352</v>
      </c>
      <c r="F1194" s="47">
        <v>1</v>
      </c>
      <c r="G1194" s="47" t="str">
        <f>_xlfn.XLOOKUP(E1194,TbdeEPI[EPI],TbdeEPI[TIPO],"Produção",0)</f>
        <v>Produção</v>
      </c>
      <c r="H1194" s="47" t="s">
        <v>108</v>
      </c>
      <c r="I1194" s="47" t="s">
        <v>356</v>
      </c>
      <c r="J1194" s="47"/>
      <c r="K1194" s="47">
        <f>COUNTIF($I$2:I1194,I1194)</f>
        <v>2</v>
      </c>
      <c r="L1194" s="47" t="str">
        <f>ControleProdução[[#This Row],[Recebido Por]]&amp;ControleProdução[[#This Row],[Qtd]]</f>
        <v>LUIZA2</v>
      </c>
    </row>
    <row r="1195" spans="1:21" ht="20.100000000000001" customHeight="1" x14ac:dyDescent="0.25">
      <c r="A1195" s="52">
        <v>45331</v>
      </c>
      <c r="B1195" s="52" t="str">
        <f>UPPER(TEXT(ControleProdução[[#This Row],[Data]],"mmm"))</f>
        <v>FEV</v>
      </c>
      <c r="C1195" s="47">
        <f>YEAR(ControleProdução[[#This Row],[Data]])</f>
        <v>2024</v>
      </c>
      <c r="D1195" s="52" t="s">
        <v>21</v>
      </c>
      <c r="E1195" s="47" t="s">
        <v>354</v>
      </c>
      <c r="F1195" s="47">
        <v>1</v>
      </c>
      <c r="G1195" s="47" t="str">
        <f>_xlfn.XLOOKUP(E1195,TbdeEPI[EPI],TbdeEPI[TIPO],"Produção",0)</f>
        <v>Produção</v>
      </c>
      <c r="H1195" s="47" t="s">
        <v>108</v>
      </c>
      <c r="I1195" s="47" t="s">
        <v>140</v>
      </c>
      <c r="J1195" s="47"/>
      <c r="K1195" s="47">
        <f>COUNTIF($I$2:I1195,I1195)</f>
        <v>35</v>
      </c>
      <c r="L1195" s="47" t="str">
        <f>ControleProdução[[#This Row],[Recebido Por]]&amp;ControleProdução[[#This Row],[Qtd]]</f>
        <v>ARTHUR35</v>
      </c>
    </row>
    <row r="1196" spans="1:21" ht="20.100000000000001" customHeight="1" x14ac:dyDescent="0.25">
      <c r="A1196" s="52">
        <v>45331</v>
      </c>
      <c r="B1196" s="52" t="str">
        <f>UPPER(TEXT(ControleProdução[[#This Row],[Data]],"mmm"))</f>
        <v>FEV</v>
      </c>
      <c r="C1196" s="47">
        <f>YEAR(ControleProdução[[#This Row],[Data]])</f>
        <v>2024</v>
      </c>
      <c r="D1196" s="52" t="s">
        <v>21</v>
      </c>
      <c r="E1196" s="47" t="s">
        <v>319</v>
      </c>
      <c r="F1196" s="47">
        <v>1</v>
      </c>
      <c r="G1196" s="47" t="str">
        <f>_xlfn.XLOOKUP(E1196,TbdeEPI[EPI],TbdeEPI[TIPO],"Produção",0)</f>
        <v>EPI</v>
      </c>
      <c r="H1196" s="47" t="s">
        <v>108</v>
      </c>
      <c r="I1196" s="47" t="s">
        <v>326</v>
      </c>
      <c r="J1196" s="47"/>
      <c r="K1196" s="47">
        <f>COUNTIF($I$2:I1196,I1196)</f>
        <v>4</v>
      </c>
      <c r="L1196" s="47" t="str">
        <f>ControleProdução[[#This Row],[Recebido Por]]&amp;ControleProdução[[#This Row],[Qtd]]</f>
        <v>CRISTIANO4</v>
      </c>
    </row>
    <row r="1197" spans="1:21" ht="20.100000000000001" customHeight="1" x14ac:dyDescent="0.25">
      <c r="A1197" s="52">
        <v>45332</v>
      </c>
      <c r="B1197" s="52" t="str">
        <f>UPPER(TEXT(ControleProdução[[#This Row],[Data]],"mmm"))</f>
        <v>FEV</v>
      </c>
      <c r="C1197" s="47">
        <f>YEAR(ControleProdução[[#This Row],[Data]])</f>
        <v>2024</v>
      </c>
      <c r="D1197" s="52" t="s">
        <v>21</v>
      </c>
      <c r="E1197" s="47" t="s">
        <v>78</v>
      </c>
      <c r="F1197" s="47">
        <v>1</v>
      </c>
      <c r="G1197" s="47" t="str">
        <f>_xlfn.XLOOKUP(E1197,TbdeEPI[EPI],TbdeEPI[TIPO],"Produção",0)</f>
        <v>Produção</v>
      </c>
      <c r="H1197" s="47" t="s">
        <v>108</v>
      </c>
      <c r="I1197" s="47" t="s">
        <v>351</v>
      </c>
      <c r="J1197" s="47"/>
      <c r="K1197" s="47">
        <f>COUNTIF($I$2:I1197,I1197)</f>
        <v>21</v>
      </c>
      <c r="L1197" s="47" t="str">
        <f>ControleProdução[[#This Row],[Recebido Por]]&amp;ControleProdução[[#This Row],[Qtd]]</f>
        <v>DEYVID21</v>
      </c>
    </row>
    <row r="1198" spans="1:21" ht="20.100000000000001" customHeight="1" x14ac:dyDescent="0.25">
      <c r="A1198" s="52">
        <v>45332</v>
      </c>
      <c r="B1198" s="52" t="str">
        <f>UPPER(TEXT(ControleProdução[[#This Row],[Data]],"mmm"))</f>
        <v>FEV</v>
      </c>
      <c r="C1198" s="47">
        <f>YEAR(ControleProdução[[#This Row],[Data]])</f>
        <v>2024</v>
      </c>
      <c r="D1198" s="52" t="s">
        <v>21</v>
      </c>
      <c r="E1198" s="47" t="s">
        <v>352</v>
      </c>
      <c r="F1198" s="47">
        <v>5</v>
      </c>
      <c r="G1198" s="47" t="str">
        <f>_xlfn.XLOOKUP(E1198,TbdeEPI[EPI],TbdeEPI[TIPO],"Produção",0)</f>
        <v>Produção</v>
      </c>
      <c r="H1198" s="47" t="s">
        <v>108</v>
      </c>
      <c r="I1198" s="47" t="s">
        <v>351</v>
      </c>
      <c r="J1198" s="47"/>
      <c r="K1198" s="47">
        <f>COUNTIF($I$2:I1198,I1198)</f>
        <v>22</v>
      </c>
      <c r="L1198" s="47" t="str">
        <f>ControleProdução[[#This Row],[Recebido Por]]&amp;ControleProdução[[#This Row],[Qtd]]</f>
        <v>DEYVID22</v>
      </c>
    </row>
    <row r="1199" spans="1:21" ht="20.100000000000001" customHeight="1" x14ac:dyDescent="0.25">
      <c r="A1199" s="52">
        <v>45332</v>
      </c>
      <c r="B1199" s="52" t="str">
        <f>UPPER(TEXT(ControleProdução[[#This Row],[Data]],"mmm"))</f>
        <v>FEV</v>
      </c>
      <c r="C1199" s="47">
        <f>YEAR(ControleProdução[[#This Row],[Data]])</f>
        <v>2024</v>
      </c>
      <c r="D1199" s="52" t="s">
        <v>21</v>
      </c>
      <c r="E1199" s="47" t="s">
        <v>74</v>
      </c>
      <c r="F1199" s="47">
        <v>15</v>
      </c>
      <c r="G1199" s="47" t="str">
        <f>_xlfn.XLOOKUP(E1199,TbdeEPI[EPI],TbdeEPI[TIPO],"Produção",0)</f>
        <v>Produção</v>
      </c>
      <c r="H1199" s="47" t="s">
        <v>108</v>
      </c>
      <c r="I1199" s="47" t="s">
        <v>112</v>
      </c>
      <c r="J1199" s="47"/>
      <c r="K1199" s="47">
        <f>COUNTIF($I$2:I1199,I1199)</f>
        <v>29</v>
      </c>
      <c r="L1199" s="47" t="str">
        <f>ControleProdução[[#This Row],[Recebido Por]]&amp;ControleProdução[[#This Row],[Qtd]]</f>
        <v>JEFERSON29</v>
      </c>
      <c r="U1199" s="61"/>
    </row>
    <row r="1200" spans="1:21" ht="20.100000000000001" customHeight="1" x14ac:dyDescent="0.25">
      <c r="A1200" s="52">
        <v>45332</v>
      </c>
      <c r="B1200" s="52" t="str">
        <f>UPPER(TEXT(ControleProdução[[#This Row],[Data]],"mmm"))</f>
        <v>FEV</v>
      </c>
      <c r="C1200" s="47">
        <f>YEAR(ControleProdução[[#This Row],[Data]])</f>
        <v>2024</v>
      </c>
      <c r="D1200" s="52" t="s">
        <v>20</v>
      </c>
      <c r="E1200" s="47" t="s">
        <v>76</v>
      </c>
      <c r="F1200" s="47">
        <v>150</v>
      </c>
      <c r="G1200" s="47" t="str">
        <f>_xlfn.XLOOKUP(E1200,TbdeEPI[EPI],TbdeEPI[TIPO],"Produção",0)</f>
        <v>Produção</v>
      </c>
      <c r="H1200" s="47" t="s">
        <v>150</v>
      </c>
      <c r="I1200" s="47" t="s">
        <v>108</v>
      </c>
      <c r="J1200" s="47"/>
      <c r="K1200" s="47">
        <f>COUNTIF($I$2:I1200,I1200)</f>
        <v>91</v>
      </c>
      <c r="L1200" s="47" t="str">
        <f>ControleProdução[[#This Row],[Recebido Por]]&amp;ControleProdução[[#This Row],[Qtd]]</f>
        <v>RHUAN91</v>
      </c>
      <c r="U1200" s="61"/>
    </row>
    <row r="1201" spans="1:12" ht="20.100000000000001" customHeight="1" x14ac:dyDescent="0.25">
      <c r="A1201" s="52">
        <v>45332</v>
      </c>
      <c r="B1201" s="52" t="str">
        <f>UPPER(TEXT(ControleProdução[[#This Row],[Data]],"mmm"))</f>
        <v>FEV</v>
      </c>
      <c r="C1201" s="47">
        <f>YEAR(ControleProdução[[#This Row],[Data]])</f>
        <v>2024</v>
      </c>
      <c r="D1201" s="52" t="s">
        <v>20</v>
      </c>
      <c r="E1201" s="47" t="s">
        <v>74</v>
      </c>
      <c r="F1201" s="47">
        <v>250</v>
      </c>
      <c r="G1201" s="47" t="str">
        <f>_xlfn.XLOOKUP(E1201,TbdeEPI[EPI],TbdeEPI[TIPO],"Produção",0)</f>
        <v>Produção</v>
      </c>
      <c r="H1201" s="47" t="s">
        <v>150</v>
      </c>
      <c r="I1201" s="47" t="s">
        <v>108</v>
      </c>
      <c r="J1201" s="47"/>
      <c r="K1201" s="47">
        <f>COUNTIF($I$2:I1201,I1201)</f>
        <v>92</v>
      </c>
      <c r="L1201" s="47" t="str">
        <f>ControleProdução[[#This Row],[Recebido Por]]&amp;ControleProdução[[#This Row],[Qtd]]</f>
        <v>RHUAN92</v>
      </c>
    </row>
    <row r="1202" spans="1:12" ht="20.100000000000001" customHeight="1" x14ac:dyDescent="0.25">
      <c r="A1202" s="52">
        <v>45332</v>
      </c>
      <c r="B1202" s="52" t="str">
        <f>UPPER(TEXT(ControleProdução[[#This Row],[Data]],"mmm"))</f>
        <v>FEV</v>
      </c>
      <c r="C1202" s="47">
        <f>YEAR(ControleProdução[[#This Row],[Data]])</f>
        <v>2024</v>
      </c>
      <c r="D1202" s="52" t="s">
        <v>20</v>
      </c>
      <c r="E1202" s="47" t="s">
        <v>95</v>
      </c>
      <c r="F1202" s="47">
        <v>150</v>
      </c>
      <c r="G1202" s="47" t="str">
        <f>_xlfn.XLOOKUP(E1202,TbdeEPI[EPI],TbdeEPI[TIPO],"Produção",0)</f>
        <v>Produção</v>
      </c>
      <c r="H1202" s="47" t="s">
        <v>150</v>
      </c>
      <c r="I1202" s="47" t="s">
        <v>108</v>
      </c>
      <c r="J1202" s="47"/>
      <c r="K1202" s="47">
        <f>COUNTIF($I$2:I1202,I1202)</f>
        <v>93</v>
      </c>
      <c r="L1202" s="47" t="str">
        <f>ControleProdução[[#This Row],[Recebido Por]]&amp;ControleProdução[[#This Row],[Qtd]]</f>
        <v>RHUAN93</v>
      </c>
    </row>
    <row r="1203" spans="1:12" ht="20.100000000000001" customHeight="1" x14ac:dyDescent="0.25">
      <c r="A1203" s="52">
        <v>45332</v>
      </c>
      <c r="B1203" s="52" t="str">
        <f>UPPER(TEXT(ControleProdução[[#This Row],[Data]],"mmm"))</f>
        <v>FEV</v>
      </c>
      <c r="C1203" s="47">
        <f>YEAR(ControleProdução[[#This Row],[Data]])</f>
        <v>2024</v>
      </c>
      <c r="D1203" s="52" t="s">
        <v>20</v>
      </c>
      <c r="E1203" s="47" t="s">
        <v>14</v>
      </c>
      <c r="F1203" s="47">
        <v>20</v>
      </c>
      <c r="G1203" s="47" t="str">
        <f>_xlfn.XLOOKUP(E1203,TbdeEPI[EPI],TbdeEPI[TIPO],"Produção",0)</f>
        <v>Produção</v>
      </c>
      <c r="H1203" s="47" t="s">
        <v>150</v>
      </c>
      <c r="I1203" s="47" t="s">
        <v>108</v>
      </c>
      <c r="J1203" s="53"/>
      <c r="K1203" s="47">
        <f>COUNTIF($I$2:I1203,I1203)</f>
        <v>94</v>
      </c>
      <c r="L1203" s="47" t="str">
        <f>ControleProdução[[#This Row],[Recebido Por]]&amp;ControleProdução[[#This Row],[Qtd]]</f>
        <v>RHUAN94</v>
      </c>
    </row>
    <row r="1204" spans="1:12" ht="20.100000000000001" customHeight="1" x14ac:dyDescent="0.25">
      <c r="A1204" s="52">
        <v>45332</v>
      </c>
      <c r="B1204" s="52" t="str">
        <f>UPPER(TEXT(ControleProdução[[#This Row],[Data]],"mmm"))</f>
        <v>FEV</v>
      </c>
      <c r="C1204" s="47">
        <f>YEAR(ControleProdução[[#This Row],[Data]])</f>
        <v>2024</v>
      </c>
      <c r="D1204" s="52" t="s">
        <v>20</v>
      </c>
      <c r="E1204" s="47" t="s">
        <v>85</v>
      </c>
      <c r="F1204" s="47">
        <v>3</v>
      </c>
      <c r="G1204" s="47" t="str">
        <f>_xlfn.XLOOKUP(E1204,TbdeEPI[EPI],TbdeEPI[TIPO],"Produção",0)</f>
        <v>Produção</v>
      </c>
      <c r="H1204" s="47" t="s">
        <v>150</v>
      </c>
      <c r="I1204" s="47" t="s">
        <v>108</v>
      </c>
      <c r="J1204" s="53"/>
      <c r="K1204" s="47">
        <f>COUNTIF($I$2:I1204,I1204)</f>
        <v>95</v>
      </c>
      <c r="L1204" s="47" t="str">
        <f>ControleProdução[[#This Row],[Recebido Por]]&amp;ControleProdução[[#This Row],[Qtd]]</f>
        <v>RHUAN95</v>
      </c>
    </row>
    <row r="1205" spans="1:12" ht="20.100000000000001" customHeight="1" x14ac:dyDescent="0.25">
      <c r="A1205" s="52">
        <v>45332</v>
      </c>
      <c r="B1205" s="52" t="str">
        <f>UPPER(TEXT(ControleProdução[[#This Row],[Data]],"mmm"))</f>
        <v>FEV</v>
      </c>
      <c r="C1205" s="47">
        <f>YEAR(ControleProdução[[#This Row],[Data]])</f>
        <v>2024</v>
      </c>
      <c r="D1205" s="52" t="s">
        <v>20</v>
      </c>
      <c r="E1205" s="47" t="s">
        <v>79</v>
      </c>
      <c r="F1205" s="47">
        <v>50</v>
      </c>
      <c r="G1205" s="47" t="str">
        <f>_xlfn.XLOOKUP(E1205,TbdeEPI[EPI],TbdeEPI[TIPO],"Produção",0)</f>
        <v>Produção</v>
      </c>
      <c r="H1205" s="47" t="s">
        <v>150</v>
      </c>
      <c r="I1205" s="47" t="s">
        <v>108</v>
      </c>
      <c r="J1205" s="53"/>
      <c r="K1205" s="47">
        <f>COUNTIF($I$2:I1205,I1205)</f>
        <v>96</v>
      </c>
      <c r="L1205" s="47" t="str">
        <f>ControleProdução[[#This Row],[Recebido Por]]&amp;ControleProdução[[#This Row],[Qtd]]</f>
        <v>RHUAN96</v>
      </c>
    </row>
    <row r="1206" spans="1:12" ht="20.100000000000001" customHeight="1" x14ac:dyDescent="0.25">
      <c r="A1206" s="52">
        <v>45332</v>
      </c>
      <c r="B1206" s="52" t="str">
        <f>UPPER(TEXT(ControleProdução[[#This Row],[Data]],"mmm"))</f>
        <v>FEV</v>
      </c>
      <c r="C1206" s="47">
        <f>YEAR(ControleProdução[[#This Row],[Data]])</f>
        <v>2024</v>
      </c>
      <c r="D1206" s="52" t="s">
        <v>20</v>
      </c>
      <c r="E1206" s="47" t="s">
        <v>2</v>
      </c>
      <c r="F1206" s="47">
        <v>50</v>
      </c>
      <c r="G1206" s="47" t="str">
        <f>_xlfn.XLOOKUP(E1206,TbdeEPI[EPI],TbdeEPI[TIPO],"Produção",0)</f>
        <v>Produção</v>
      </c>
      <c r="H1206" s="47" t="s">
        <v>150</v>
      </c>
      <c r="I1206" s="47" t="s">
        <v>108</v>
      </c>
      <c r="J1206" s="53"/>
      <c r="K1206" s="47">
        <f>COUNTIF($I$2:I1206,I1206)</f>
        <v>97</v>
      </c>
      <c r="L1206" s="47" t="str">
        <f>ControleProdução[[#This Row],[Recebido Por]]&amp;ControleProdução[[#This Row],[Qtd]]</f>
        <v>RHUAN97</v>
      </c>
    </row>
    <row r="1207" spans="1:12" ht="20.100000000000001" customHeight="1" x14ac:dyDescent="0.25">
      <c r="A1207" s="52">
        <v>45332</v>
      </c>
      <c r="B1207" s="52" t="str">
        <f>UPPER(TEXT(ControleProdução[[#This Row],[Data]],"mmm"))</f>
        <v>FEV</v>
      </c>
      <c r="C1207" s="47">
        <f>YEAR(ControleProdução[[#This Row],[Data]])</f>
        <v>2024</v>
      </c>
      <c r="D1207" s="52" t="s">
        <v>21</v>
      </c>
      <c r="E1207" s="47" t="s">
        <v>0</v>
      </c>
      <c r="F1207" s="47">
        <v>1</v>
      </c>
      <c r="G1207" s="47" t="str">
        <f>_xlfn.XLOOKUP(E1207,TbdeEPI[EPI],TbdeEPI[TIPO],"Produção",0)</f>
        <v>Produção</v>
      </c>
      <c r="H1207" s="47" t="s">
        <v>108</v>
      </c>
      <c r="I1207" s="47" t="s">
        <v>336</v>
      </c>
      <c r="J1207" s="53"/>
      <c r="K1207" s="47">
        <f>COUNTIF($I$2:I1207,I1207)</f>
        <v>68</v>
      </c>
      <c r="L1207" s="47" t="str">
        <f>ControleProdução[[#This Row],[Recebido Por]]&amp;ControleProdução[[#This Row],[Qtd]]</f>
        <v>YVENS68</v>
      </c>
    </row>
    <row r="1208" spans="1:12" ht="20.100000000000001" customHeight="1" x14ac:dyDescent="0.25">
      <c r="A1208" s="52">
        <v>45332</v>
      </c>
      <c r="B1208" s="52" t="str">
        <f>UPPER(TEXT(ControleProdução[[#This Row],[Data]],"mmm"))</f>
        <v>FEV</v>
      </c>
      <c r="C1208" s="47">
        <f>YEAR(ControleProdução[[#This Row],[Data]])</f>
        <v>2024</v>
      </c>
      <c r="D1208" s="52" t="s">
        <v>21</v>
      </c>
      <c r="E1208" s="47" t="s">
        <v>1</v>
      </c>
      <c r="F1208" s="47">
        <v>1</v>
      </c>
      <c r="G1208" s="47" t="str">
        <f>_xlfn.XLOOKUP(E1208,TbdeEPI[EPI],TbdeEPI[TIPO],"Produção",0)</f>
        <v>Produção</v>
      </c>
      <c r="H1208" s="47" t="s">
        <v>108</v>
      </c>
      <c r="I1208" s="47" t="s">
        <v>336</v>
      </c>
      <c r="J1208" s="53"/>
      <c r="K1208" s="47">
        <f>COUNTIF($I$2:I1208,I1208)</f>
        <v>69</v>
      </c>
      <c r="L1208" s="47" t="str">
        <f>ControleProdução[[#This Row],[Recebido Por]]&amp;ControleProdução[[#This Row],[Qtd]]</f>
        <v>YVENS69</v>
      </c>
    </row>
    <row r="1209" spans="1:12" ht="20.100000000000001" customHeight="1" x14ac:dyDescent="0.25">
      <c r="A1209" s="52">
        <v>45332</v>
      </c>
      <c r="B1209" s="52" t="str">
        <f>UPPER(TEXT(ControleProdução[[#This Row],[Data]],"mmm"))</f>
        <v>FEV</v>
      </c>
      <c r="C1209" s="47">
        <f>YEAR(ControleProdução[[#This Row],[Data]])</f>
        <v>2024</v>
      </c>
      <c r="D1209" s="52" t="s">
        <v>21</v>
      </c>
      <c r="E1209" s="47" t="s">
        <v>385</v>
      </c>
      <c r="F1209" s="47">
        <v>1</v>
      </c>
      <c r="G1209" s="47" t="str">
        <f>_xlfn.XLOOKUP(E1209,TbdeEPI[EPI],TbdeEPI[TIPO],"Produção",0)</f>
        <v>Produção</v>
      </c>
      <c r="H1209" s="47" t="s">
        <v>108</v>
      </c>
      <c r="I1209" s="47" t="s">
        <v>300</v>
      </c>
      <c r="J1209" s="53"/>
      <c r="K1209" s="47">
        <f>COUNTIF($I$2:I1209,I1209)</f>
        <v>15</v>
      </c>
      <c r="L1209" s="47" t="str">
        <f>ControleProdução[[#This Row],[Recebido Por]]&amp;ControleProdução[[#This Row],[Qtd]]</f>
        <v>JOSE ORLANDO15</v>
      </c>
    </row>
    <row r="1210" spans="1:12" ht="20.100000000000001" customHeight="1" x14ac:dyDescent="0.25">
      <c r="A1210" s="52">
        <v>45332</v>
      </c>
      <c r="B1210" s="52" t="str">
        <f>UPPER(TEXT(ControleProdução[[#This Row],[Data]],"mmm"))</f>
        <v>FEV</v>
      </c>
      <c r="C1210" s="47">
        <f>YEAR(ControleProdução[[#This Row],[Data]])</f>
        <v>2024</v>
      </c>
      <c r="D1210" s="52" t="s">
        <v>21</v>
      </c>
      <c r="E1210" s="47" t="s">
        <v>344</v>
      </c>
      <c r="F1210" s="47">
        <v>1</v>
      </c>
      <c r="G1210" s="47" t="str">
        <f>_xlfn.XLOOKUP(E1210,TbdeEPI[EPI],TbdeEPI[TIPO],"Produção",0)</f>
        <v>Produção</v>
      </c>
      <c r="H1210" s="47" t="s">
        <v>108</v>
      </c>
      <c r="I1210" s="47" t="s">
        <v>300</v>
      </c>
      <c r="J1210" s="53"/>
      <c r="K1210" s="47">
        <f>COUNTIF($I$2:I1210,I1210)</f>
        <v>16</v>
      </c>
      <c r="L1210" s="47" t="str">
        <f>ControleProdução[[#This Row],[Recebido Por]]&amp;ControleProdução[[#This Row],[Qtd]]</f>
        <v>JOSE ORLANDO16</v>
      </c>
    </row>
    <row r="1211" spans="1:12" ht="20.100000000000001" customHeight="1" x14ac:dyDescent="0.25">
      <c r="A1211" s="52">
        <v>45334</v>
      </c>
      <c r="B1211" s="52" t="str">
        <f>UPPER(TEXT(ControleProdução[[#This Row],[Data]],"mmm"))</f>
        <v>FEV</v>
      </c>
      <c r="C1211" s="47">
        <f>YEAR(ControleProdução[[#This Row],[Data]])</f>
        <v>2024</v>
      </c>
      <c r="D1211" s="52" t="s">
        <v>21</v>
      </c>
      <c r="E1211" s="47" t="s">
        <v>304</v>
      </c>
      <c r="F1211" s="47">
        <v>10</v>
      </c>
      <c r="G1211" s="47" t="str">
        <f>_xlfn.XLOOKUP(E1211,TbdeEPI[EPI],TbdeEPI[TIPO],"Produção",0)</f>
        <v>Produção</v>
      </c>
      <c r="H1211" s="47" t="s">
        <v>108</v>
      </c>
      <c r="I1211" s="47" t="s">
        <v>300</v>
      </c>
      <c r="J1211" s="53"/>
      <c r="K1211" s="47">
        <f>COUNTIF($I$2:I1211,I1211)</f>
        <v>17</v>
      </c>
      <c r="L1211" s="47" t="str">
        <f>ControleProdução[[#This Row],[Recebido Por]]&amp;ControleProdução[[#This Row],[Qtd]]</f>
        <v>JOSE ORLANDO17</v>
      </c>
    </row>
    <row r="1212" spans="1:12" ht="20.100000000000001" customHeight="1" x14ac:dyDescent="0.25">
      <c r="A1212" s="52">
        <v>45334</v>
      </c>
      <c r="B1212" s="52" t="str">
        <f>UPPER(TEXT(ControleProdução[[#This Row],[Data]],"mmm"))</f>
        <v>FEV</v>
      </c>
      <c r="C1212" s="47">
        <f>YEAR(ControleProdução[[#This Row],[Data]])</f>
        <v>2024</v>
      </c>
      <c r="D1212" s="52" t="s">
        <v>21</v>
      </c>
      <c r="E1212" s="47" t="s">
        <v>81</v>
      </c>
      <c r="F1212" s="47">
        <v>1</v>
      </c>
      <c r="G1212" s="47" t="str">
        <f>_xlfn.XLOOKUP(E1212,TbdeEPI[EPI],TbdeEPI[TIPO],"Produção",0)</f>
        <v>Produção</v>
      </c>
      <c r="H1212" s="47" t="s">
        <v>108</v>
      </c>
      <c r="I1212" s="47" t="s">
        <v>140</v>
      </c>
      <c r="J1212" s="53"/>
      <c r="K1212" s="47">
        <f>COUNTIF($I$2:I1212,I1212)</f>
        <v>36</v>
      </c>
      <c r="L1212" s="47" t="str">
        <f>ControleProdução[[#This Row],[Recebido Por]]&amp;ControleProdução[[#This Row],[Qtd]]</f>
        <v>ARTHUR36</v>
      </c>
    </row>
    <row r="1213" spans="1:12" ht="20.100000000000001" customHeight="1" x14ac:dyDescent="0.25">
      <c r="A1213" s="52">
        <v>45334</v>
      </c>
      <c r="B1213" s="52" t="str">
        <f>UPPER(TEXT(ControleProdução[[#This Row],[Data]],"mmm"))</f>
        <v>FEV</v>
      </c>
      <c r="C1213" s="47">
        <f>YEAR(ControleProdução[[#This Row],[Data]])</f>
        <v>2024</v>
      </c>
      <c r="D1213" s="52" t="s">
        <v>21</v>
      </c>
      <c r="E1213" s="47" t="s">
        <v>90</v>
      </c>
      <c r="F1213" s="47">
        <v>1</v>
      </c>
      <c r="G1213" s="47" t="str">
        <f>_xlfn.XLOOKUP(E1213,TbdeEPI[EPI],TbdeEPI[TIPO],"Produção",0)</f>
        <v>Produção</v>
      </c>
      <c r="H1213" s="47" t="s">
        <v>108</v>
      </c>
      <c r="I1213" s="47" t="s">
        <v>140</v>
      </c>
      <c r="J1213" s="53"/>
      <c r="K1213" s="47">
        <f>COUNTIF($I$2:I1213,I1213)</f>
        <v>37</v>
      </c>
      <c r="L1213" s="47" t="str">
        <f>ControleProdução[[#This Row],[Recebido Por]]&amp;ControleProdução[[#This Row],[Qtd]]</f>
        <v>ARTHUR37</v>
      </c>
    </row>
    <row r="1214" spans="1:12" ht="20.100000000000001" customHeight="1" x14ac:dyDescent="0.25">
      <c r="A1214" s="52">
        <v>45334</v>
      </c>
      <c r="B1214" s="52" t="str">
        <f>UPPER(TEXT(ControleProdução[[#This Row],[Data]],"mmm"))</f>
        <v>FEV</v>
      </c>
      <c r="C1214" s="47">
        <f>YEAR(ControleProdução[[#This Row],[Data]])</f>
        <v>2024</v>
      </c>
      <c r="D1214" s="52" t="s">
        <v>21</v>
      </c>
      <c r="E1214" s="47" t="s">
        <v>343</v>
      </c>
      <c r="F1214" s="47">
        <v>1</v>
      </c>
      <c r="G1214" s="47" t="str">
        <f>_xlfn.XLOOKUP(E1214,TbdeEPI[EPI],TbdeEPI[TIPO],"Produção",0)</f>
        <v>Produção</v>
      </c>
      <c r="H1214" s="47" t="s">
        <v>108</v>
      </c>
      <c r="I1214" s="47" t="s">
        <v>140</v>
      </c>
      <c r="J1214" s="53"/>
      <c r="K1214" s="47">
        <f>COUNTIF($I$2:I1214,I1214)</f>
        <v>38</v>
      </c>
      <c r="L1214" s="47" t="str">
        <f>ControleProdução[[#This Row],[Recebido Por]]&amp;ControleProdução[[#This Row],[Qtd]]</f>
        <v>ARTHUR38</v>
      </c>
    </row>
    <row r="1215" spans="1:12" ht="20.100000000000001" customHeight="1" x14ac:dyDescent="0.25">
      <c r="A1215" s="52">
        <v>45334</v>
      </c>
      <c r="B1215" s="52" t="str">
        <f>UPPER(TEXT(ControleProdução[[#This Row],[Data]],"mmm"))</f>
        <v>FEV</v>
      </c>
      <c r="C1215" s="47">
        <f>YEAR(ControleProdução[[#This Row],[Data]])</f>
        <v>2024</v>
      </c>
      <c r="D1215" s="52" t="s">
        <v>21</v>
      </c>
      <c r="E1215" s="47" t="s">
        <v>0</v>
      </c>
      <c r="F1215" s="47">
        <v>1</v>
      </c>
      <c r="G1215" s="47" t="str">
        <f>_xlfn.XLOOKUP(E1215,TbdeEPI[EPI],TbdeEPI[TIPO],"Produção",0)</f>
        <v>Produção</v>
      </c>
      <c r="H1215" s="47" t="s">
        <v>108</v>
      </c>
      <c r="I1215" s="47" t="s">
        <v>336</v>
      </c>
      <c r="J1215" s="53"/>
      <c r="K1215" s="47">
        <f>COUNTIF($I$2:I1215,I1215)</f>
        <v>70</v>
      </c>
      <c r="L1215" s="47" t="str">
        <f>ControleProdução[[#This Row],[Recebido Por]]&amp;ControleProdução[[#This Row],[Qtd]]</f>
        <v>YVENS70</v>
      </c>
    </row>
    <row r="1216" spans="1:12" ht="20.100000000000001" customHeight="1" x14ac:dyDescent="0.25">
      <c r="A1216" s="52">
        <v>45334</v>
      </c>
      <c r="B1216" s="52" t="str">
        <f>UPPER(TEXT(ControleProdução[[#This Row],[Data]],"mmm"))</f>
        <v>FEV</v>
      </c>
      <c r="C1216" s="47">
        <f>YEAR(ControleProdução[[#This Row],[Data]])</f>
        <v>2024</v>
      </c>
      <c r="D1216" s="52" t="s">
        <v>21</v>
      </c>
      <c r="E1216" s="47" t="s">
        <v>27</v>
      </c>
      <c r="F1216" s="47">
        <v>1</v>
      </c>
      <c r="G1216" s="47" t="str">
        <f>_xlfn.XLOOKUP(E1216,TbdeEPI[EPI],TbdeEPI[TIPO],"Produção",0)</f>
        <v>Produção</v>
      </c>
      <c r="H1216" s="47" t="s">
        <v>108</v>
      </c>
      <c r="I1216" s="47" t="s">
        <v>336</v>
      </c>
      <c r="J1216" s="53"/>
      <c r="K1216" s="47">
        <f>COUNTIF($I$2:I1216,I1216)</f>
        <v>71</v>
      </c>
      <c r="L1216" s="47" t="str">
        <f>ControleProdução[[#This Row],[Recebido Por]]&amp;ControleProdução[[#This Row],[Qtd]]</f>
        <v>YVENS71</v>
      </c>
    </row>
    <row r="1217" spans="1:12" ht="20.100000000000001" customHeight="1" x14ac:dyDescent="0.25">
      <c r="A1217" s="52">
        <v>45337</v>
      </c>
      <c r="B1217" s="52" t="str">
        <f>UPPER(TEXT(ControleProdução[[#This Row],[Data]],"mmm"))</f>
        <v>FEV</v>
      </c>
      <c r="C1217" s="47">
        <f>YEAR(ControleProdução[[#This Row],[Data]])</f>
        <v>2024</v>
      </c>
      <c r="D1217" s="52" t="s">
        <v>21</v>
      </c>
      <c r="E1217" s="47" t="s">
        <v>74</v>
      </c>
      <c r="F1217" s="47">
        <v>15</v>
      </c>
      <c r="G1217" s="47" t="str">
        <f>_xlfn.XLOOKUP(E1217,TbdeEPI[EPI],TbdeEPI[TIPO],"Produção",0)</f>
        <v>Produção</v>
      </c>
      <c r="H1217" s="47" t="s">
        <v>108</v>
      </c>
      <c r="I1217" s="47" t="s">
        <v>336</v>
      </c>
      <c r="J1217" s="53"/>
      <c r="K1217" s="47">
        <f>COUNTIF($I$2:I1217,I1217)</f>
        <v>72</v>
      </c>
      <c r="L1217" s="47" t="str">
        <f>ControleProdução[[#This Row],[Recebido Por]]&amp;ControleProdução[[#This Row],[Qtd]]</f>
        <v>YVENS72</v>
      </c>
    </row>
    <row r="1218" spans="1:12" ht="20.100000000000001" customHeight="1" x14ac:dyDescent="0.25">
      <c r="A1218" s="52">
        <v>45337</v>
      </c>
      <c r="B1218" s="52" t="str">
        <f>UPPER(TEXT(ControleProdução[[#This Row],[Data]],"mmm"))</f>
        <v>FEV</v>
      </c>
      <c r="C1218" s="47">
        <f>YEAR(ControleProdução[[#This Row],[Data]])</f>
        <v>2024</v>
      </c>
      <c r="D1218" s="52" t="s">
        <v>21</v>
      </c>
      <c r="E1218" s="47" t="s">
        <v>75</v>
      </c>
      <c r="F1218" s="47">
        <v>5</v>
      </c>
      <c r="G1218" s="47" t="str">
        <f>_xlfn.XLOOKUP(E1218,TbdeEPI[EPI],TbdeEPI[TIPO],"Produção",0)</f>
        <v>Produção</v>
      </c>
      <c r="H1218" s="47" t="s">
        <v>108</v>
      </c>
      <c r="I1218" s="47" t="s">
        <v>336</v>
      </c>
      <c r="J1218" s="53"/>
      <c r="K1218" s="47">
        <f>COUNTIF($I$2:I1218,I1218)</f>
        <v>73</v>
      </c>
      <c r="L1218" s="47" t="str">
        <f>ControleProdução[[#This Row],[Recebido Por]]&amp;ControleProdução[[#This Row],[Qtd]]</f>
        <v>YVENS73</v>
      </c>
    </row>
    <row r="1219" spans="1:12" ht="20.100000000000001" customHeight="1" x14ac:dyDescent="0.25">
      <c r="A1219" s="52">
        <v>45337</v>
      </c>
      <c r="B1219" s="52" t="str">
        <f>UPPER(TEXT(ControleProdução[[#This Row],[Data]],"mmm"))</f>
        <v>FEV</v>
      </c>
      <c r="C1219" s="47">
        <f>YEAR(ControleProdução[[#This Row],[Data]])</f>
        <v>2024</v>
      </c>
      <c r="D1219" s="52" t="s">
        <v>21</v>
      </c>
      <c r="E1219" s="47" t="s">
        <v>319</v>
      </c>
      <c r="F1219" s="47">
        <v>1</v>
      </c>
      <c r="G1219" s="47" t="str">
        <f>_xlfn.XLOOKUP(E1219,TbdeEPI[EPI],TbdeEPI[TIPO],"Produção",0)</f>
        <v>EPI</v>
      </c>
      <c r="H1219" s="47" t="s">
        <v>108</v>
      </c>
      <c r="I1219" s="47" t="s">
        <v>140</v>
      </c>
      <c r="J1219" s="53"/>
      <c r="K1219" s="47">
        <f>COUNTIF($I$2:I1219,I1219)</f>
        <v>39</v>
      </c>
      <c r="L1219" s="47" t="str">
        <f>ControleProdução[[#This Row],[Recebido Por]]&amp;ControleProdução[[#This Row],[Qtd]]</f>
        <v>ARTHUR39</v>
      </c>
    </row>
    <row r="1220" spans="1:12" ht="20.100000000000001" customHeight="1" x14ac:dyDescent="0.25">
      <c r="A1220" s="52">
        <v>45337</v>
      </c>
      <c r="B1220" s="52" t="str">
        <f>UPPER(TEXT(ControleProdução[[#This Row],[Data]],"mmm"))</f>
        <v>FEV</v>
      </c>
      <c r="C1220" s="47">
        <f>YEAR(ControleProdução[[#This Row],[Data]])</f>
        <v>2024</v>
      </c>
      <c r="D1220" s="52" t="s">
        <v>21</v>
      </c>
      <c r="E1220" s="47" t="s">
        <v>78</v>
      </c>
      <c r="F1220" s="47">
        <v>1</v>
      </c>
      <c r="G1220" s="47" t="str">
        <f>_xlfn.XLOOKUP(E1220,TbdeEPI[EPI],TbdeEPI[TIPO],"Produção",0)</f>
        <v>Produção</v>
      </c>
      <c r="H1220" s="47" t="s">
        <v>108</v>
      </c>
      <c r="I1220" s="47" t="s">
        <v>173</v>
      </c>
      <c r="J1220" s="53"/>
      <c r="K1220" s="47">
        <f>COUNTIF($I$2:I1220,I1220)</f>
        <v>39</v>
      </c>
      <c r="L1220" s="47" t="str">
        <f>ControleProdução[[#This Row],[Recebido Por]]&amp;ControleProdução[[#This Row],[Qtd]]</f>
        <v>JACKSON39</v>
      </c>
    </row>
    <row r="1221" spans="1:12" ht="20.100000000000001" customHeight="1" x14ac:dyDescent="0.25">
      <c r="A1221" s="52">
        <v>45337</v>
      </c>
      <c r="B1221" s="52" t="str">
        <f>UPPER(TEXT(ControleProdução[[#This Row],[Data]],"mmm"))</f>
        <v>FEV</v>
      </c>
      <c r="C1221" s="47">
        <f>YEAR(ControleProdução[[#This Row],[Data]])</f>
        <v>2024</v>
      </c>
      <c r="D1221" s="52" t="s">
        <v>21</v>
      </c>
      <c r="E1221" s="47" t="s">
        <v>92</v>
      </c>
      <c r="F1221" s="47">
        <v>1</v>
      </c>
      <c r="G1221" s="47" t="str">
        <f>_xlfn.XLOOKUP(E1221,TbdeEPI[EPI],TbdeEPI[TIPO],"Produção",0)</f>
        <v>Produção</v>
      </c>
      <c r="H1221" s="47" t="s">
        <v>108</v>
      </c>
      <c r="I1221" s="47" t="s">
        <v>173</v>
      </c>
      <c r="J1221" s="53"/>
      <c r="K1221" s="47">
        <f>COUNTIF($I$2:I1221,I1221)</f>
        <v>40</v>
      </c>
      <c r="L1221" s="47" t="str">
        <f>ControleProdução[[#This Row],[Recebido Por]]&amp;ControleProdução[[#This Row],[Qtd]]</f>
        <v>JACKSON40</v>
      </c>
    </row>
    <row r="1222" spans="1:12" ht="20.100000000000001" customHeight="1" x14ac:dyDescent="0.25">
      <c r="A1222" s="52">
        <v>45337</v>
      </c>
      <c r="B1222" s="52" t="str">
        <f>UPPER(TEXT(ControleProdução[[#This Row],[Data]],"mmm"))</f>
        <v>FEV</v>
      </c>
      <c r="C1222" s="47">
        <f>YEAR(ControleProdução[[#This Row],[Data]])</f>
        <v>2024</v>
      </c>
      <c r="D1222" s="52" t="s">
        <v>21</v>
      </c>
      <c r="E1222" s="47" t="s">
        <v>169</v>
      </c>
      <c r="F1222" s="47">
        <v>3</v>
      </c>
      <c r="G1222" s="47" t="str">
        <f>_xlfn.XLOOKUP(E1222,TbdeEPI[EPI],TbdeEPI[TIPO],"Produção",0)</f>
        <v>Produção</v>
      </c>
      <c r="H1222" s="47" t="s">
        <v>108</v>
      </c>
      <c r="I1222" s="47" t="s">
        <v>157</v>
      </c>
      <c r="J1222" s="53"/>
      <c r="K1222" s="47">
        <f>COUNTIF($I$2:I1222,I1222)</f>
        <v>20</v>
      </c>
      <c r="L1222" s="47" t="str">
        <f>ControleProdução[[#This Row],[Recebido Por]]&amp;ControleProdução[[#This Row],[Qtd]]</f>
        <v>MATHEUS LUCAS20</v>
      </c>
    </row>
    <row r="1223" spans="1:12" ht="20.100000000000001" customHeight="1" x14ac:dyDescent="0.25">
      <c r="A1223" s="52">
        <v>45337</v>
      </c>
      <c r="B1223" s="52" t="str">
        <f>UPPER(TEXT(ControleProdução[[#This Row],[Data]],"mmm"))</f>
        <v>FEV</v>
      </c>
      <c r="C1223" s="47">
        <f>YEAR(ControleProdução[[#This Row],[Data]])</f>
        <v>2024</v>
      </c>
      <c r="D1223" s="52" t="s">
        <v>21</v>
      </c>
      <c r="E1223" s="47" t="s">
        <v>0</v>
      </c>
      <c r="F1223" s="47">
        <v>2</v>
      </c>
      <c r="G1223" s="47" t="str">
        <f>_xlfn.XLOOKUP(E1223,TbdeEPI[EPI],TbdeEPI[TIPO],"Produção",0)</f>
        <v>Produção</v>
      </c>
      <c r="H1223" s="47" t="s">
        <v>108</v>
      </c>
      <c r="I1223" s="47" t="s">
        <v>149</v>
      </c>
      <c r="J1223" s="53"/>
      <c r="K1223" s="47">
        <f>COUNTIF($I$2:I1223,I1223)</f>
        <v>36</v>
      </c>
      <c r="L1223" s="47" t="str">
        <f>ControleProdução[[#This Row],[Recebido Por]]&amp;ControleProdução[[#This Row],[Qtd]]</f>
        <v>RAFAEL36</v>
      </c>
    </row>
    <row r="1224" spans="1:12" ht="20.100000000000001" customHeight="1" x14ac:dyDescent="0.25">
      <c r="A1224" s="52">
        <v>45337</v>
      </c>
      <c r="B1224" s="52" t="str">
        <f>UPPER(TEXT(ControleProdução[[#This Row],[Data]],"mmm"))</f>
        <v>FEV</v>
      </c>
      <c r="C1224" s="47">
        <f>YEAR(ControleProdução[[#This Row],[Data]])</f>
        <v>2024</v>
      </c>
      <c r="D1224" s="52" t="s">
        <v>21</v>
      </c>
      <c r="E1224" s="47" t="s">
        <v>9</v>
      </c>
      <c r="F1224" s="47">
        <v>1</v>
      </c>
      <c r="G1224" s="47" t="str">
        <f>_xlfn.XLOOKUP(E1224,TbdeEPI[EPI],TbdeEPI[TIPO],"Produção",0)</f>
        <v>EPI</v>
      </c>
      <c r="H1224" s="47" t="s">
        <v>108</v>
      </c>
      <c r="I1224" s="47" t="s">
        <v>351</v>
      </c>
      <c r="J1224" s="53"/>
      <c r="K1224" s="47">
        <f>COUNTIF($I$2:I1224,I1224)</f>
        <v>23</v>
      </c>
      <c r="L1224" s="47" t="str">
        <f>ControleProdução[[#This Row],[Recebido Por]]&amp;ControleProdução[[#This Row],[Qtd]]</f>
        <v>DEYVID23</v>
      </c>
    </row>
    <row r="1225" spans="1:12" ht="20.100000000000001" customHeight="1" x14ac:dyDescent="0.25">
      <c r="A1225" s="52">
        <v>45337</v>
      </c>
      <c r="B1225" s="52" t="str">
        <f>UPPER(TEXT(ControleProdução[[#This Row],[Data]],"mmm"))</f>
        <v>FEV</v>
      </c>
      <c r="C1225" s="47">
        <f>YEAR(ControleProdução[[#This Row],[Data]])</f>
        <v>2024</v>
      </c>
      <c r="D1225" s="52" t="s">
        <v>21</v>
      </c>
      <c r="E1225" s="47" t="s">
        <v>14</v>
      </c>
      <c r="F1225" s="47">
        <v>1</v>
      </c>
      <c r="G1225" s="47" t="str">
        <f>_xlfn.XLOOKUP(E1225,TbdeEPI[EPI],TbdeEPI[TIPO],"Produção",0)</f>
        <v>Produção</v>
      </c>
      <c r="H1225" s="47" t="s">
        <v>108</v>
      </c>
      <c r="I1225" s="47" t="s">
        <v>351</v>
      </c>
      <c r="J1225" s="53"/>
      <c r="K1225" s="47">
        <f>COUNTIF($I$2:I1225,I1225)</f>
        <v>24</v>
      </c>
      <c r="L1225" s="47" t="str">
        <f>ControleProdução[[#This Row],[Recebido Por]]&amp;ControleProdução[[#This Row],[Qtd]]</f>
        <v>DEYVID24</v>
      </c>
    </row>
    <row r="1226" spans="1:12" ht="20.100000000000001" customHeight="1" x14ac:dyDescent="0.25">
      <c r="A1226" s="52">
        <v>45337</v>
      </c>
      <c r="B1226" s="52" t="str">
        <f>UPPER(TEXT(ControleProdução[[#This Row],[Data]],"mmm"))</f>
        <v>FEV</v>
      </c>
      <c r="C1226" s="47">
        <f>YEAR(ControleProdução[[#This Row],[Data]])</f>
        <v>2024</v>
      </c>
      <c r="D1226" s="52" t="s">
        <v>21</v>
      </c>
      <c r="E1226" s="47" t="s">
        <v>85</v>
      </c>
      <c r="F1226" s="47">
        <v>1</v>
      </c>
      <c r="G1226" s="47" t="str">
        <f>_xlfn.XLOOKUP(E1226,TbdeEPI[EPI],TbdeEPI[TIPO],"Produção",0)</f>
        <v>Produção</v>
      </c>
      <c r="H1226" s="47" t="s">
        <v>108</v>
      </c>
      <c r="I1226" s="47" t="s">
        <v>149</v>
      </c>
      <c r="J1226" s="53"/>
      <c r="K1226" s="47">
        <f>COUNTIF($I$2:I1226,I1226)</f>
        <v>37</v>
      </c>
      <c r="L1226" s="47" t="str">
        <f>ControleProdução[[#This Row],[Recebido Por]]&amp;ControleProdução[[#This Row],[Qtd]]</f>
        <v>RAFAEL37</v>
      </c>
    </row>
    <row r="1227" spans="1:12" ht="20.100000000000001" customHeight="1" x14ac:dyDescent="0.25">
      <c r="A1227" s="52">
        <v>45337</v>
      </c>
      <c r="B1227" s="52" t="str">
        <f>UPPER(TEXT(ControleProdução[[#This Row],[Data]],"mmm"))</f>
        <v>FEV</v>
      </c>
      <c r="C1227" s="47">
        <f>YEAR(ControleProdução[[#This Row],[Data]])</f>
        <v>2024</v>
      </c>
      <c r="D1227" s="52" t="s">
        <v>21</v>
      </c>
      <c r="E1227" s="47" t="s">
        <v>0</v>
      </c>
      <c r="F1227" s="47">
        <v>1</v>
      </c>
      <c r="G1227" s="47" t="str">
        <f>_xlfn.XLOOKUP(E1227,TbdeEPI[EPI],TbdeEPI[TIPO],"Produção",0)</f>
        <v>Produção</v>
      </c>
      <c r="H1227" s="47" t="s">
        <v>108</v>
      </c>
      <c r="I1227" s="47" t="s">
        <v>155</v>
      </c>
      <c r="J1227" s="53"/>
      <c r="K1227" s="47">
        <f>COUNTIF($I$2:I1227,I1227)</f>
        <v>60</v>
      </c>
      <c r="L1227" s="47" t="str">
        <f>ControleProdução[[#This Row],[Recebido Por]]&amp;ControleProdução[[#This Row],[Qtd]]</f>
        <v>ASNAN60</v>
      </c>
    </row>
    <row r="1228" spans="1:12" ht="20.100000000000001" customHeight="1" x14ac:dyDescent="0.25">
      <c r="A1228" s="52">
        <v>45337</v>
      </c>
      <c r="B1228" s="52" t="str">
        <f>UPPER(TEXT(ControleProdução[[#This Row],[Data]],"mmm"))</f>
        <v>FEV</v>
      </c>
      <c r="C1228" s="47">
        <f>YEAR(ControleProdução[[#This Row],[Data]])</f>
        <v>2024</v>
      </c>
      <c r="D1228" s="52" t="s">
        <v>21</v>
      </c>
      <c r="E1228" s="47" t="s">
        <v>75</v>
      </c>
      <c r="F1228" s="47">
        <v>4</v>
      </c>
      <c r="G1228" s="47" t="str">
        <f>_xlfn.XLOOKUP(E1228,TbdeEPI[EPI],TbdeEPI[TIPO],"Produção",0)</f>
        <v>Produção</v>
      </c>
      <c r="H1228" s="47" t="s">
        <v>108</v>
      </c>
      <c r="I1228" s="47" t="s">
        <v>171</v>
      </c>
      <c r="J1228" s="53"/>
      <c r="K1228" s="47">
        <f>COUNTIF($I$2:I1228,I1228)</f>
        <v>23</v>
      </c>
      <c r="L1228" s="47" t="str">
        <f>ControleProdução[[#This Row],[Recebido Por]]&amp;ControleProdução[[#This Row],[Qtd]]</f>
        <v>KEVIN23</v>
      </c>
    </row>
    <row r="1229" spans="1:12" ht="20.100000000000001" customHeight="1" x14ac:dyDescent="0.25">
      <c r="A1229" s="52">
        <v>45337</v>
      </c>
      <c r="B1229" s="52" t="str">
        <f>UPPER(TEXT(ControleProdução[[#This Row],[Data]],"mmm"))</f>
        <v>FEV</v>
      </c>
      <c r="C1229" s="47">
        <f>YEAR(ControleProdução[[#This Row],[Data]])</f>
        <v>2024</v>
      </c>
      <c r="D1229" s="52" t="s">
        <v>20</v>
      </c>
      <c r="E1229" s="47" t="s">
        <v>133</v>
      </c>
      <c r="F1229" s="47">
        <v>6</v>
      </c>
      <c r="G1229" s="47" t="str">
        <f>_xlfn.XLOOKUP(E1229,TbdeEPI[EPI],TbdeEPI[TIPO],"Produção",0)</f>
        <v>Produção</v>
      </c>
      <c r="H1229" s="47" t="s">
        <v>150</v>
      </c>
      <c r="I1229" s="47" t="s">
        <v>108</v>
      </c>
      <c r="J1229" s="53"/>
      <c r="K1229" s="47">
        <f>COUNTIF($I$2:I1229,I1229)</f>
        <v>98</v>
      </c>
      <c r="L1229" s="47" t="str">
        <f>ControleProdução[[#This Row],[Recebido Por]]&amp;ControleProdução[[#This Row],[Qtd]]</f>
        <v>RHUAN98</v>
      </c>
    </row>
    <row r="1230" spans="1:12" ht="20.100000000000001" customHeight="1" x14ac:dyDescent="0.25">
      <c r="A1230" s="52">
        <v>45337</v>
      </c>
      <c r="B1230" s="52" t="str">
        <f>UPPER(TEXT(ControleProdução[[#This Row],[Data]],"mmm"))</f>
        <v>FEV</v>
      </c>
      <c r="C1230" s="47">
        <f>YEAR(ControleProdução[[#This Row],[Data]])</f>
        <v>2024</v>
      </c>
      <c r="D1230" s="52" t="s">
        <v>20</v>
      </c>
      <c r="E1230" s="47" t="s">
        <v>28</v>
      </c>
      <c r="F1230" s="47">
        <v>5</v>
      </c>
      <c r="G1230" s="47" t="str">
        <f>_xlfn.XLOOKUP(E1230,TbdeEPI[EPI],TbdeEPI[TIPO],"Produção",0)</f>
        <v>Produção</v>
      </c>
      <c r="H1230" s="47" t="s">
        <v>150</v>
      </c>
      <c r="I1230" s="47" t="s">
        <v>108</v>
      </c>
      <c r="J1230" s="53"/>
      <c r="K1230" s="47">
        <f>COUNTIF($I$2:I1230,I1230)</f>
        <v>99</v>
      </c>
      <c r="L1230" s="47" t="str">
        <f>ControleProdução[[#This Row],[Recebido Por]]&amp;ControleProdução[[#This Row],[Qtd]]</f>
        <v>RHUAN99</v>
      </c>
    </row>
    <row r="1231" spans="1:12" ht="20.100000000000001" customHeight="1" x14ac:dyDescent="0.25">
      <c r="A1231" s="52">
        <v>45337</v>
      </c>
      <c r="B1231" s="52" t="str">
        <f>UPPER(TEXT(ControleProdução[[#This Row],[Data]],"mmm"))</f>
        <v>FEV</v>
      </c>
      <c r="C1231" s="47">
        <f>YEAR(ControleProdução[[#This Row],[Data]])</f>
        <v>2024</v>
      </c>
      <c r="D1231" s="52" t="s">
        <v>20</v>
      </c>
      <c r="E1231" s="47" t="s">
        <v>27</v>
      </c>
      <c r="F1231" s="47">
        <v>200</v>
      </c>
      <c r="G1231" s="47" t="str">
        <f>_xlfn.XLOOKUP(E1231,TbdeEPI[EPI],TbdeEPI[TIPO],"Produção",0)</f>
        <v>Produção</v>
      </c>
      <c r="H1231" s="47" t="s">
        <v>150</v>
      </c>
      <c r="I1231" s="47" t="s">
        <v>108</v>
      </c>
      <c r="J1231" s="53"/>
      <c r="K1231" s="47">
        <f>COUNTIF($I$2:I1231,I1231)</f>
        <v>100</v>
      </c>
      <c r="L1231" s="47" t="str">
        <f>ControleProdução[[#This Row],[Recebido Por]]&amp;ControleProdução[[#This Row],[Qtd]]</f>
        <v>RHUAN100</v>
      </c>
    </row>
    <row r="1232" spans="1:12" ht="20.100000000000001" customHeight="1" x14ac:dyDescent="0.25">
      <c r="A1232" s="52">
        <v>45337</v>
      </c>
      <c r="B1232" s="52" t="str">
        <f>UPPER(TEXT(ControleProdução[[#This Row],[Data]],"mmm"))</f>
        <v>FEV</v>
      </c>
      <c r="C1232" s="47">
        <f>YEAR(ControleProdução[[#This Row],[Data]])</f>
        <v>2024</v>
      </c>
      <c r="D1232" s="52" t="s">
        <v>21</v>
      </c>
      <c r="E1232" s="47" t="s">
        <v>89</v>
      </c>
      <c r="F1232" s="47">
        <v>2</v>
      </c>
      <c r="G1232" s="47" t="str">
        <f>_xlfn.XLOOKUP(E1232,TbdeEPI[EPI],TbdeEPI[TIPO],"Produção",0)</f>
        <v>Produção</v>
      </c>
      <c r="H1232" s="47" t="s">
        <v>108</v>
      </c>
      <c r="I1232" s="47" t="s">
        <v>248</v>
      </c>
      <c r="J1232" s="53"/>
      <c r="K1232" s="47">
        <f>COUNTIF($I$2:I1232,I1232)</f>
        <v>8</v>
      </c>
      <c r="L1232" s="47" t="str">
        <f>ControleProdução[[#This Row],[Recebido Por]]&amp;ControleProdução[[#This Row],[Qtd]]</f>
        <v>JAIME8</v>
      </c>
    </row>
    <row r="1233" spans="1:12" ht="20.100000000000001" customHeight="1" x14ac:dyDescent="0.25">
      <c r="A1233" s="52">
        <v>45338</v>
      </c>
      <c r="B1233" s="52" t="str">
        <f>UPPER(TEXT(ControleProdução[[#This Row],[Data]],"mmm"))</f>
        <v>FEV</v>
      </c>
      <c r="C1233" s="47">
        <f>YEAR(ControleProdução[[#This Row],[Data]])</f>
        <v>2024</v>
      </c>
      <c r="D1233" s="52" t="s">
        <v>21</v>
      </c>
      <c r="E1233" s="47" t="s">
        <v>14</v>
      </c>
      <c r="F1233" s="47">
        <v>1</v>
      </c>
      <c r="G1233" s="47" t="str">
        <f>_xlfn.XLOOKUP(E1233,TbdeEPI[EPI],TbdeEPI[TIPO],"Produção",0)</f>
        <v>Produção</v>
      </c>
      <c r="H1233" s="47" t="s">
        <v>108</v>
      </c>
      <c r="I1233" s="47" t="s">
        <v>112</v>
      </c>
      <c r="J1233" s="53"/>
      <c r="K1233" s="47">
        <f>COUNTIF($I$2:I1233,I1233)</f>
        <v>30</v>
      </c>
      <c r="L1233" s="47" t="str">
        <f>ControleProdução[[#This Row],[Recebido Por]]&amp;ControleProdução[[#This Row],[Qtd]]</f>
        <v>JEFERSON30</v>
      </c>
    </row>
    <row r="1234" spans="1:12" ht="20.100000000000001" customHeight="1" x14ac:dyDescent="0.25">
      <c r="A1234" s="52">
        <v>45338</v>
      </c>
      <c r="B1234" s="52" t="str">
        <f>UPPER(TEXT(ControleProdução[[#This Row],[Data]],"mmm"))</f>
        <v>FEV</v>
      </c>
      <c r="C1234" s="47">
        <f>YEAR(ControleProdução[[#This Row],[Data]])</f>
        <v>2024</v>
      </c>
      <c r="D1234" s="52" t="s">
        <v>21</v>
      </c>
      <c r="E1234" s="47" t="s">
        <v>1</v>
      </c>
      <c r="F1234" s="47">
        <v>1</v>
      </c>
      <c r="G1234" s="47" t="str">
        <f>_xlfn.XLOOKUP(E1234,TbdeEPI[EPI],TbdeEPI[TIPO],"Produção",0)</f>
        <v>Produção</v>
      </c>
      <c r="H1234" s="47" t="s">
        <v>108</v>
      </c>
      <c r="I1234" s="47" t="s">
        <v>388</v>
      </c>
      <c r="J1234" s="53"/>
      <c r="K1234" s="47">
        <f>COUNTIF($I$2:I1234,I1234)</f>
        <v>2</v>
      </c>
      <c r="L1234" s="47" t="str">
        <f>ControleProdução[[#This Row],[Recebido Por]]&amp;ControleProdução[[#This Row],[Qtd]]</f>
        <v>ESTER2</v>
      </c>
    </row>
    <row r="1235" spans="1:12" ht="20.100000000000001" customHeight="1" x14ac:dyDescent="0.25">
      <c r="A1235" s="52">
        <v>45338</v>
      </c>
      <c r="B1235" s="52" t="str">
        <f>UPPER(TEXT(ControleProdução[[#This Row],[Data]],"mmm"))</f>
        <v>FEV</v>
      </c>
      <c r="C1235" s="47">
        <f>YEAR(ControleProdução[[#This Row],[Data]])</f>
        <v>2024</v>
      </c>
      <c r="D1235" s="52" t="s">
        <v>21</v>
      </c>
      <c r="E1235" s="47" t="s">
        <v>318</v>
      </c>
      <c r="F1235" s="47">
        <v>1</v>
      </c>
      <c r="G1235" s="47" t="str">
        <f>_xlfn.XLOOKUP(E1235,TbdeEPI[EPI],TbdeEPI[TIPO],"Produção",0)</f>
        <v>Produção</v>
      </c>
      <c r="H1235" s="47" t="s">
        <v>108</v>
      </c>
      <c r="I1235" s="47" t="s">
        <v>258</v>
      </c>
      <c r="J1235" s="53"/>
      <c r="K1235" s="47">
        <f>COUNTIF($I$2:I1235,I1235)</f>
        <v>8</v>
      </c>
      <c r="L1235" s="47" t="str">
        <f>ControleProdução[[#This Row],[Recebido Por]]&amp;ControleProdução[[#This Row],[Qtd]]</f>
        <v>JUCIELY8</v>
      </c>
    </row>
    <row r="1236" spans="1:12" ht="20.100000000000001" customHeight="1" x14ac:dyDescent="0.25">
      <c r="A1236" s="52">
        <v>45338</v>
      </c>
      <c r="B1236" s="52" t="str">
        <f>UPPER(TEXT(ControleProdução[[#This Row],[Data]],"mmm"))</f>
        <v>FEV</v>
      </c>
      <c r="C1236" s="47">
        <f>YEAR(ControleProdução[[#This Row],[Data]])</f>
        <v>2024</v>
      </c>
      <c r="D1236" s="52" t="s">
        <v>21</v>
      </c>
      <c r="E1236" s="47" t="s">
        <v>169</v>
      </c>
      <c r="F1236" s="47">
        <v>5</v>
      </c>
      <c r="G1236" s="47" t="str">
        <f>_xlfn.XLOOKUP(E1236,TbdeEPI[EPI],TbdeEPI[TIPO],"Produção",0)</f>
        <v>Produção</v>
      </c>
      <c r="H1236" s="47" t="s">
        <v>108</v>
      </c>
      <c r="I1236" s="47" t="s">
        <v>336</v>
      </c>
      <c r="J1236" s="53"/>
      <c r="K1236" s="47">
        <f>COUNTIF($I$2:I1236,I1236)</f>
        <v>74</v>
      </c>
      <c r="L1236" s="47" t="str">
        <f>ControleProdução[[#This Row],[Recebido Por]]&amp;ControleProdução[[#This Row],[Qtd]]</f>
        <v>YVENS74</v>
      </c>
    </row>
    <row r="1237" spans="1:12" ht="20.100000000000001" customHeight="1" x14ac:dyDescent="0.25">
      <c r="A1237" s="52">
        <v>45338</v>
      </c>
      <c r="B1237" s="52" t="str">
        <f>UPPER(TEXT(ControleProdução[[#This Row],[Data]],"mmm"))</f>
        <v>FEV</v>
      </c>
      <c r="C1237" s="47">
        <f>YEAR(ControleProdução[[#This Row],[Data]])</f>
        <v>2024</v>
      </c>
      <c r="D1237" s="52" t="s">
        <v>21</v>
      </c>
      <c r="E1237" s="47" t="s">
        <v>79</v>
      </c>
      <c r="F1237" s="47">
        <v>2</v>
      </c>
      <c r="G1237" s="47" t="str">
        <f>_xlfn.XLOOKUP(E1237,TbdeEPI[EPI],TbdeEPI[TIPO],"Produção",0)</f>
        <v>Produção</v>
      </c>
      <c r="H1237" s="47" t="s">
        <v>108</v>
      </c>
      <c r="I1237" s="47" t="s">
        <v>336</v>
      </c>
      <c r="J1237" s="53"/>
      <c r="K1237" s="47">
        <f>COUNTIF($I$2:I1237,I1237)</f>
        <v>75</v>
      </c>
      <c r="L1237" s="47" t="str">
        <f>ControleProdução[[#This Row],[Recebido Por]]&amp;ControleProdução[[#This Row],[Qtd]]</f>
        <v>YVENS75</v>
      </c>
    </row>
    <row r="1238" spans="1:12" ht="20.100000000000001" customHeight="1" x14ac:dyDescent="0.25">
      <c r="A1238" s="52">
        <v>45338</v>
      </c>
      <c r="B1238" s="52" t="str">
        <f>UPPER(TEXT(ControleProdução[[#This Row],[Data]],"mmm"))</f>
        <v>FEV</v>
      </c>
      <c r="C1238" s="47">
        <f>YEAR(ControleProdução[[#This Row],[Data]])</f>
        <v>2024</v>
      </c>
      <c r="D1238" s="52" t="s">
        <v>21</v>
      </c>
      <c r="E1238" s="47" t="s">
        <v>27</v>
      </c>
      <c r="F1238" s="47">
        <v>2</v>
      </c>
      <c r="G1238" s="47" t="str">
        <f>_xlfn.XLOOKUP(E1238,TbdeEPI[EPI],TbdeEPI[TIPO],"Produção",0)</f>
        <v>Produção</v>
      </c>
      <c r="H1238" s="47" t="s">
        <v>108</v>
      </c>
      <c r="I1238" s="47" t="s">
        <v>336</v>
      </c>
      <c r="J1238" s="53"/>
      <c r="K1238" s="47">
        <f>COUNTIF($I$2:I1238,I1238)</f>
        <v>76</v>
      </c>
      <c r="L1238" s="47" t="str">
        <f>ControleProdução[[#This Row],[Recebido Por]]&amp;ControleProdução[[#This Row],[Qtd]]</f>
        <v>YVENS76</v>
      </c>
    </row>
    <row r="1239" spans="1:12" ht="20.100000000000001" customHeight="1" x14ac:dyDescent="0.25">
      <c r="A1239" s="52">
        <v>45338</v>
      </c>
      <c r="B1239" s="52" t="str">
        <f>UPPER(TEXT(ControleProdução[[#This Row],[Data]],"mmm"))</f>
        <v>FEV</v>
      </c>
      <c r="C1239" s="47">
        <f>YEAR(ControleProdução[[#This Row],[Data]])</f>
        <v>2024</v>
      </c>
      <c r="D1239" s="52" t="s">
        <v>21</v>
      </c>
      <c r="E1239" s="47" t="s">
        <v>389</v>
      </c>
      <c r="F1239" s="47">
        <v>1</v>
      </c>
      <c r="G1239" s="47" t="str">
        <f>_xlfn.XLOOKUP(E1239,TbdeEPI[EPI],TbdeEPI[TIPO],"Produção",0)</f>
        <v>Produção</v>
      </c>
      <c r="H1239" s="47" t="s">
        <v>108</v>
      </c>
      <c r="I1239" s="47" t="s">
        <v>140</v>
      </c>
      <c r="J1239" s="53"/>
      <c r="K1239" s="47">
        <f>COUNTIF($I$2:I1239,I1239)</f>
        <v>40</v>
      </c>
      <c r="L1239" s="47" t="str">
        <f>ControleProdução[[#This Row],[Recebido Por]]&amp;ControleProdução[[#This Row],[Qtd]]</f>
        <v>ARTHUR40</v>
      </c>
    </row>
    <row r="1240" spans="1:12" ht="20.100000000000001" customHeight="1" x14ac:dyDescent="0.25">
      <c r="A1240" s="52">
        <v>45338</v>
      </c>
      <c r="B1240" s="52" t="str">
        <f>UPPER(TEXT(ControleProdução[[#This Row],[Data]],"mmm"))</f>
        <v>FEV</v>
      </c>
      <c r="C1240" s="47">
        <f>YEAR(ControleProdução[[#This Row],[Data]])</f>
        <v>2024</v>
      </c>
      <c r="D1240" s="52" t="s">
        <v>21</v>
      </c>
      <c r="E1240" s="47" t="s">
        <v>335</v>
      </c>
      <c r="F1240" s="47">
        <v>1</v>
      </c>
      <c r="G1240" s="47" t="str">
        <f>_xlfn.XLOOKUP(E1240,TbdeEPI[EPI],TbdeEPI[TIPO],"Produção",0)</f>
        <v>EPI</v>
      </c>
      <c r="H1240" s="47" t="s">
        <v>108</v>
      </c>
      <c r="I1240" s="47" t="s">
        <v>326</v>
      </c>
      <c r="J1240" s="53"/>
      <c r="K1240" s="47">
        <f>COUNTIF($I$2:I1240,I1240)</f>
        <v>5</v>
      </c>
      <c r="L1240" s="47" t="str">
        <f>ControleProdução[[#This Row],[Recebido Por]]&amp;ControleProdução[[#This Row],[Qtd]]</f>
        <v>CRISTIANO5</v>
      </c>
    </row>
    <row r="1241" spans="1:12" ht="20.100000000000001" customHeight="1" x14ac:dyDescent="0.25">
      <c r="A1241" s="52">
        <v>45338</v>
      </c>
      <c r="B1241" s="52" t="str">
        <f>UPPER(TEXT(ControleProdução[[#This Row],[Data]],"mmm"))</f>
        <v>FEV</v>
      </c>
      <c r="C1241" s="47">
        <f>YEAR(ControleProdução[[#This Row],[Data]])</f>
        <v>2024</v>
      </c>
      <c r="D1241" s="52" t="s">
        <v>21</v>
      </c>
      <c r="E1241" s="47" t="s">
        <v>78</v>
      </c>
      <c r="F1241" s="47">
        <v>2</v>
      </c>
      <c r="G1241" s="47" t="str">
        <f>_xlfn.XLOOKUP(E1241,TbdeEPI[EPI],TbdeEPI[TIPO],"Produção",0)</f>
        <v>Produção</v>
      </c>
      <c r="H1241" s="47" t="s">
        <v>108</v>
      </c>
      <c r="I1241" s="47" t="s">
        <v>113</v>
      </c>
      <c r="J1241" s="53"/>
      <c r="K1241" s="47">
        <f>COUNTIF($I$2:I1241,I1241)</f>
        <v>57</v>
      </c>
      <c r="L1241" s="47" t="str">
        <f>ControleProdução[[#This Row],[Recebido Por]]&amp;ControleProdução[[#This Row],[Qtd]]</f>
        <v>MOISES57</v>
      </c>
    </row>
    <row r="1242" spans="1:12" ht="20.100000000000001" customHeight="1" x14ac:dyDescent="0.25">
      <c r="A1242" s="52">
        <v>45338</v>
      </c>
      <c r="B1242" s="52" t="str">
        <f>UPPER(TEXT(ControleProdução[[#This Row],[Data]],"mmm"))</f>
        <v>FEV</v>
      </c>
      <c r="C1242" s="47">
        <f>YEAR(ControleProdução[[#This Row],[Data]])</f>
        <v>2024</v>
      </c>
      <c r="D1242" s="52" t="s">
        <v>21</v>
      </c>
      <c r="E1242" s="47" t="s">
        <v>95</v>
      </c>
      <c r="F1242" s="47">
        <v>5</v>
      </c>
      <c r="G1242" s="47" t="str">
        <f>_xlfn.XLOOKUP(E1242,TbdeEPI[EPI],TbdeEPI[TIPO],"Produção",0)</f>
        <v>Produção</v>
      </c>
      <c r="H1242" s="47" t="s">
        <v>108</v>
      </c>
      <c r="I1242" s="47" t="s">
        <v>157</v>
      </c>
      <c r="J1242" s="53"/>
      <c r="K1242" s="47">
        <f>COUNTIF($I$2:I1242,I1242)</f>
        <v>21</v>
      </c>
      <c r="L1242" s="47" t="str">
        <f>ControleProdução[[#This Row],[Recebido Por]]&amp;ControleProdução[[#This Row],[Qtd]]</f>
        <v>MATHEUS LUCAS21</v>
      </c>
    </row>
    <row r="1243" spans="1:12" ht="20.100000000000001" customHeight="1" x14ac:dyDescent="0.25">
      <c r="A1243" s="52">
        <v>45338</v>
      </c>
      <c r="B1243" s="52" t="str">
        <f>UPPER(TEXT(ControleProdução[[#This Row],[Data]],"mmm"))</f>
        <v>FEV</v>
      </c>
      <c r="C1243" s="47">
        <f>YEAR(ControleProdução[[#This Row],[Data]])</f>
        <v>2024</v>
      </c>
      <c r="D1243" s="52" t="s">
        <v>21</v>
      </c>
      <c r="E1243" s="47" t="s">
        <v>347</v>
      </c>
      <c r="F1243" s="47">
        <v>1</v>
      </c>
      <c r="G1243" s="47" t="str">
        <f>_xlfn.XLOOKUP(E1243,TbdeEPI[EPI],TbdeEPI[TIPO],"Produção",0)</f>
        <v>Produção</v>
      </c>
      <c r="H1243" s="47" t="s">
        <v>108</v>
      </c>
      <c r="I1243" s="47" t="s">
        <v>116</v>
      </c>
      <c r="J1243" s="53"/>
      <c r="K1243" s="47">
        <f>COUNTIF($I$2:I1243,I1243)</f>
        <v>10</v>
      </c>
      <c r="L1243" s="47" t="str">
        <f>ControleProdução[[#This Row],[Recebido Por]]&amp;ControleProdução[[#This Row],[Qtd]]</f>
        <v>ALDENOR10</v>
      </c>
    </row>
    <row r="1244" spans="1:12" ht="20.100000000000001" customHeight="1" x14ac:dyDescent="0.25">
      <c r="A1244" s="52">
        <v>45338</v>
      </c>
      <c r="B1244" s="52" t="str">
        <f>UPPER(TEXT(ControleProdução[[#This Row],[Data]],"mmm"))</f>
        <v>FEV</v>
      </c>
      <c r="C1244" s="47">
        <f>YEAR(ControleProdução[[#This Row],[Data]])</f>
        <v>2024</v>
      </c>
      <c r="D1244" s="52" t="s">
        <v>21</v>
      </c>
      <c r="E1244" s="47" t="s">
        <v>14</v>
      </c>
      <c r="F1244" s="47">
        <v>2</v>
      </c>
      <c r="G1244" s="47" t="str">
        <f>_xlfn.XLOOKUP(E1244,TbdeEPI[EPI],TbdeEPI[TIPO],"Produção",0)</f>
        <v>Produção</v>
      </c>
      <c r="H1244" s="47" t="s">
        <v>108</v>
      </c>
      <c r="I1244" s="47" t="s">
        <v>113</v>
      </c>
      <c r="J1244" s="53"/>
      <c r="K1244" s="47">
        <f>COUNTIF($I$2:I1244,I1244)</f>
        <v>58</v>
      </c>
      <c r="L1244" s="47" t="str">
        <f>ControleProdução[[#This Row],[Recebido Por]]&amp;ControleProdução[[#This Row],[Qtd]]</f>
        <v>MOISES58</v>
      </c>
    </row>
    <row r="1245" spans="1:12" ht="20.100000000000001" customHeight="1" x14ac:dyDescent="0.25">
      <c r="A1245" s="52">
        <v>45338</v>
      </c>
      <c r="B1245" s="52" t="str">
        <f>UPPER(TEXT(ControleProdução[[#This Row],[Data]],"mmm"))</f>
        <v>FEV</v>
      </c>
      <c r="C1245" s="47">
        <f>YEAR(ControleProdução[[#This Row],[Data]])</f>
        <v>2024</v>
      </c>
      <c r="D1245" s="52" t="s">
        <v>21</v>
      </c>
      <c r="E1245" s="47" t="s">
        <v>93</v>
      </c>
      <c r="F1245" s="47">
        <v>4</v>
      </c>
      <c r="G1245" s="47" t="str">
        <f>_xlfn.XLOOKUP(E1245,TbdeEPI[EPI],TbdeEPI[TIPO],"Produção",0)</f>
        <v>Produção</v>
      </c>
      <c r="H1245" s="47" t="s">
        <v>108</v>
      </c>
      <c r="I1245" s="47" t="s">
        <v>113</v>
      </c>
      <c r="J1245" s="53"/>
      <c r="K1245" s="47">
        <f>COUNTIF($I$2:I1245,I1245)</f>
        <v>59</v>
      </c>
      <c r="L1245" s="47" t="str">
        <f>ControleProdução[[#This Row],[Recebido Por]]&amp;ControleProdução[[#This Row],[Qtd]]</f>
        <v>MOISES59</v>
      </c>
    </row>
    <row r="1246" spans="1:12" ht="20.100000000000001" customHeight="1" x14ac:dyDescent="0.25">
      <c r="A1246" s="52">
        <v>45338</v>
      </c>
      <c r="B1246" s="52" t="str">
        <f>UPPER(TEXT(ControleProdução[[#This Row],[Data]],"mmm"))</f>
        <v>FEV</v>
      </c>
      <c r="C1246" s="47">
        <f>YEAR(ControleProdução[[#This Row],[Data]])</f>
        <v>2024</v>
      </c>
      <c r="D1246" s="52" t="s">
        <v>21</v>
      </c>
      <c r="E1246" s="47" t="s">
        <v>1</v>
      </c>
      <c r="F1246" s="47">
        <v>1</v>
      </c>
      <c r="G1246" s="47" t="str">
        <f>_xlfn.XLOOKUP(E1246,TbdeEPI[EPI],TbdeEPI[TIPO],"Produção",0)</f>
        <v>Produção</v>
      </c>
      <c r="H1246" s="47" t="s">
        <v>108</v>
      </c>
      <c r="I1246" s="47" t="s">
        <v>113</v>
      </c>
      <c r="J1246" s="53"/>
      <c r="K1246" s="47">
        <f>COUNTIF($I$2:I1246,I1246)</f>
        <v>60</v>
      </c>
      <c r="L1246" s="47" t="str">
        <f>ControleProdução[[#This Row],[Recebido Por]]&amp;ControleProdução[[#This Row],[Qtd]]</f>
        <v>MOISES60</v>
      </c>
    </row>
    <row r="1247" spans="1:12" ht="20.100000000000001" customHeight="1" x14ac:dyDescent="0.25">
      <c r="A1247" s="52">
        <v>45338</v>
      </c>
      <c r="B1247" s="52" t="str">
        <f>UPPER(TEXT(ControleProdução[[#This Row],[Data]],"mmm"))</f>
        <v>FEV</v>
      </c>
      <c r="C1247" s="47">
        <f>YEAR(ControleProdução[[#This Row],[Data]])</f>
        <v>2024</v>
      </c>
      <c r="D1247" s="52" t="s">
        <v>21</v>
      </c>
      <c r="E1247" s="47" t="s">
        <v>85</v>
      </c>
      <c r="F1247" s="47">
        <v>1</v>
      </c>
      <c r="G1247" s="47" t="str">
        <f>_xlfn.XLOOKUP(E1247,TbdeEPI[EPI],TbdeEPI[TIPO],"Produção",0)</f>
        <v>Produção</v>
      </c>
      <c r="H1247" s="47" t="s">
        <v>108</v>
      </c>
      <c r="I1247" s="47" t="s">
        <v>113</v>
      </c>
      <c r="J1247" s="53"/>
      <c r="K1247" s="47">
        <f>COUNTIF($I$2:I1247,I1247)</f>
        <v>61</v>
      </c>
      <c r="L1247" s="47" t="str">
        <f>ControleProdução[[#This Row],[Recebido Por]]&amp;ControleProdução[[#This Row],[Qtd]]</f>
        <v>MOISES61</v>
      </c>
    </row>
    <row r="1248" spans="1:12" ht="20.100000000000001" customHeight="1" x14ac:dyDescent="0.25">
      <c r="A1248" s="52">
        <v>45338</v>
      </c>
      <c r="B1248" s="52" t="str">
        <f>UPPER(TEXT(ControleProdução[[#This Row],[Data]],"mmm"))</f>
        <v>FEV</v>
      </c>
      <c r="C1248" s="47">
        <f>YEAR(ControleProdução[[#This Row],[Data]])</f>
        <v>2024</v>
      </c>
      <c r="D1248" s="52" t="s">
        <v>21</v>
      </c>
      <c r="E1248" s="47" t="s">
        <v>79</v>
      </c>
      <c r="F1248" s="47">
        <v>1</v>
      </c>
      <c r="G1248" s="47" t="str">
        <f>_xlfn.XLOOKUP(E1248,TbdeEPI[EPI],TbdeEPI[TIPO],"Produção",0)</f>
        <v>Produção</v>
      </c>
      <c r="H1248" s="47" t="s">
        <v>108</v>
      </c>
      <c r="I1248" s="47" t="s">
        <v>113</v>
      </c>
      <c r="J1248" s="53"/>
      <c r="K1248" s="47">
        <f>COUNTIF($I$2:I1248,I1248)</f>
        <v>62</v>
      </c>
      <c r="L1248" s="47" t="str">
        <f>ControleProdução[[#This Row],[Recebido Por]]&amp;ControleProdução[[#This Row],[Qtd]]</f>
        <v>MOISES62</v>
      </c>
    </row>
    <row r="1249" spans="1:12" ht="20.100000000000001" customHeight="1" x14ac:dyDescent="0.25">
      <c r="A1249" s="52">
        <v>45338</v>
      </c>
      <c r="B1249" s="52" t="str">
        <f>UPPER(TEXT(ControleProdução[[#This Row],[Data]],"mmm"))</f>
        <v>FEV</v>
      </c>
      <c r="C1249" s="47">
        <f>YEAR(ControleProdução[[#This Row],[Data]])</f>
        <v>2024</v>
      </c>
      <c r="D1249" s="52" t="s">
        <v>20</v>
      </c>
      <c r="E1249" s="47" t="s">
        <v>318</v>
      </c>
      <c r="F1249" s="47">
        <v>10</v>
      </c>
      <c r="G1249" s="47" t="str">
        <f>_xlfn.XLOOKUP(E1249,TbdeEPI[EPI],TbdeEPI[TIPO],"Produção",0)</f>
        <v>Produção</v>
      </c>
      <c r="H1249" s="47" t="s">
        <v>150</v>
      </c>
      <c r="I1249" s="47" t="s">
        <v>108</v>
      </c>
      <c r="J1249" s="53"/>
      <c r="K1249" s="47">
        <f>COUNTIF($I$2:I1249,I1249)</f>
        <v>101</v>
      </c>
      <c r="L1249" s="47" t="str">
        <f>ControleProdução[[#This Row],[Recebido Por]]&amp;ControleProdução[[#This Row],[Qtd]]</f>
        <v>RHUAN101</v>
      </c>
    </row>
    <row r="1250" spans="1:12" ht="20.100000000000001" customHeight="1" x14ac:dyDescent="0.25">
      <c r="A1250" s="52">
        <v>45338</v>
      </c>
      <c r="B1250" s="52" t="str">
        <f>UPPER(TEXT(ControleProdução[[#This Row],[Data]],"mmm"))</f>
        <v>FEV</v>
      </c>
      <c r="C1250" s="47">
        <f>YEAR(ControleProdução[[#This Row],[Data]])</f>
        <v>2024</v>
      </c>
      <c r="D1250" s="52" t="s">
        <v>20</v>
      </c>
      <c r="E1250" s="47" t="s">
        <v>319</v>
      </c>
      <c r="F1250" s="47">
        <v>24</v>
      </c>
      <c r="G1250" s="47" t="str">
        <f>_xlfn.XLOOKUP(E1250,TbdeEPI[EPI],TbdeEPI[TIPO],"Produção",0)</f>
        <v>EPI</v>
      </c>
      <c r="H1250" s="47" t="s">
        <v>150</v>
      </c>
      <c r="I1250" s="47" t="s">
        <v>108</v>
      </c>
      <c r="J1250" s="53"/>
      <c r="K1250" s="47">
        <f>COUNTIF($I$2:I1250,I1250)</f>
        <v>102</v>
      </c>
      <c r="L1250" s="47" t="str">
        <f>ControleProdução[[#This Row],[Recebido Por]]&amp;ControleProdução[[#This Row],[Qtd]]</f>
        <v>RHUAN102</v>
      </c>
    </row>
    <row r="1251" spans="1:12" ht="20.100000000000001" customHeight="1" x14ac:dyDescent="0.25">
      <c r="A1251" s="52">
        <v>45339</v>
      </c>
      <c r="B1251" s="52" t="str">
        <f>UPPER(TEXT(ControleProdução[[#This Row],[Data]],"mmm"))</f>
        <v>FEV</v>
      </c>
      <c r="C1251" s="47">
        <f>YEAR(ControleProdução[[#This Row],[Data]])</f>
        <v>2024</v>
      </c>
      <c r="D1251" s="52" t="s">
        <v>21</v>
      </c>
      <c r="E1251" s="47" t="s">
        <v>330</v>
      </c>
      <c r="F1251" s="47">
        <v>1</v>
      </c>
      <c r="G1251" s="47" t="str">
        <f>_xlfn.XLOOKUP(E1251,TbdeEPI[EPI],TbdeEPI[TIPO],"Produção",0)</f>
        <v>EPI</v>
      </c>
      <c r="H1251" s="47" t="s">
        <v>108</v>
      </c>
      <c r="I1251" s="47" t="s">
        <v>155</v>
      </c>
      <c r="J1251" s="53"/>
      <c r="K1251" s="47">
        <f>COUNTIF($I$2:I1251,I1251)</f>
        <v>61</v>
      </c>
      <c r="L1251" s="47" t="str">
        <f>ControleProdução[[#This Row],[Recebido Por]]&amp;ControleProdução[[#This Row],[Qtd]]</f>
        <v>ASNAN61</v>
      </c>
    </row>
    <row r="1252" spans="1:12" ht="20.100000000000001" customHeight="1" x14ac:dyDescent="0.25">
      <c r="A1252" s="52">
        <v>45339</v>
      </c>
      <c r="B1252" s="52" t="str">
        <f>UPPER(TEXT(ControleProdução[[#This Row],[Data]],"mmm"))</f>
        <v>FEV</v>
      </c>
      <c r="C1252" s="47">
        <f>YEAR(ControleProdução[[#This Row],[Data]])</f>
        <v>2024</v>
      </c>
      <c r="D1252" s="52" t="s">
        <v>21</v>
      </c>
      <c r="E1252" s="47" t="s">
        <v>81</v>
      </c>
      <c r="F1252" s="47">
        <v>1</v>
      </c>
      <c r="G1252" s="47" t="str">
        <f>_xlfn.XLOOKUP(E1252,TbdeEPI[EPI],TbdeEPI[TIPO],"Produção",0)</f>
        <v>Produção</v>
      </c>
      <c r="H1252" s="47" t="s">
        <v>108</v>
      </c>
      <c r="I1252" s="47" t="s">
        <v>140</v>
      </c>
      <c r="J1252" s="53"/>
      <c r="K1252" s="47">
        <f>COUNTIF($I$2:I1252,I1252)</f>
        <v>41</v>
      </c>
      <c r="L1252" s="47" t="str">
        <f>ControleProdução[[#This Row],[Recebido Por]]&amp;ControleProdução[[#This Row],[Qtd]]</f>
        <v>ARTHUR41</v>
      </c>
    </row>
    <row r="1253" spans="1:12" ht="20.100000000000001" customHeight="1" x14ac:dyDescent="0.25">
      <c r="A1253" s="52">
        <v>45339</v>
      </c>
      <c r="B1253" s="52" t="str">
        <f>UPPER(TEXT(ControleProdução[[#This Row],[Data]],"mmm"))</f>
        <v>FEV</v>
      </c>
      <c r="C1253" s="47">
        <f>YEAR(ControleProdução[[#This Row],[Data]])</f>
        <v>2024</v>
      </c>
      <c r="D1253" s="52" t="s">
        <v>21</v>
      </c>
      <c r="E1253" s="47" t="s">
        <v>382</v>
      </c>
      <c r="F1253" s="47">
        <v>1</v>
      </c>
      <c r="G1253" s="47" t="str">
        <f>_xlfn.XLOOKUP(E1253,TbdeEPI[EPI],TbdeEPI[TIPO],"Produção",0)</f>
        <v>Produção</v>
      </c>
      <c r="H1253" s="47" t="s">
        <v>108</v>
      </c>
      <c r="I1253" s="47" t="s">
        <v>300</v>
      </c>
      <c r="J1253" s="53"/>
      <c r="K1253" s="47">
        <f>COUNTIF($I$2:I1253,I1253)</f>
        <v>18</v>
      </c>
      <c r="L1253" s="47" t="str">
        <f>ControleProdução[[#This Row],[Recebido Por]]&amp;ControleProdução[[#This Row],[Qtd]]</f>
        <v>JOSE ORLANDO18</v>
      </c>
    </row>
    <row r="1254" spans="1:12" ht="20.100000000000001" customHeight="1" x14ac:dyDescent="0.25">
      <c r="A1254" s="52">
        <v>45341</v>
      </c>
      <c r="B1254" s="52" t="str">
        <f>UPPER(TEXT(ControleProdução[[#This Row],[Data]],"mmm"))</f>
        <v>FEV</v>
      </c>
      <c r="C1254" s="47">
        <f>YEAR(ControleProdução[[#This Row],[Data]])</f>
        <v>2024</v>
      </c>
      <c r="D1254" s="52" t="s">
        <v>21</v>
      </c>
      <c r="E1254" s="47" t="s">
        <v>352</v>
      </c>
      <c r="F1254" s="47">
        <v>2</v>
      </c>
      <c r="G1254" s="47" t="str">
        <f>_xlfn.XLOOKUP(E1254,TbdeEPI[EPI],TbdeEPI[TIPO],"Produção",0)</f>
        <v>Produção</v>
      </c>
      <c r="H1254" s="47" t="s">
        <v>108</v>
      </c>
      <c r="I1254" s="47" t="s">
        <v>321</v>
      </c>
      <c r="J1254" s="53"/>
      <c r="K1254" s="47">
        <f>COUNTIF($I$2:I1254,I1254)</f>
        <v>26</v>
      </c>
      <c r="L1254" s="47" t="str">
        <f>ControleProdução[[#This Row],[Recebido Por]]&amp;ControleProdução[[#This Row],[Qtd]]</f>
        <v>FLAVIO26</v>
      </c>
    </row>
    <row r="1255" spans="1:12" ht="20.100000000000001" customHeight="1" x14ac:dyDescent="0.25">
      <c r="A1255" s="52">
        <v>45341</v>
      </c>
      <c r="B1255" s="52" t="str">
        <f>UPPER(TEXT(ControleProdução[[#This Row],[Data]],"mmm"))</f>
        <v>FEV</v>
      </c>
      <c r="C1255" s="47">
        <f>YEAR(ControleProdução[[#This Row],[Data]])</f>
        <v>2024</v>
      </c>
      <c r="D1255" s="52" t="s">
        <v>21</v>
      </c>
      <c r="E1255" s="47" t="s">
        <v>75</v>
      </c>
      <c r="F1255" s="47">
        <v>4</v>
      </c>
      <c r="G1255" s="47" t="str">
        <f>_xlfn.XLOOKUP(E1255,TbdeEPI[EPI],TbdeEPI[TIPO],"Produção",0)</f>
        <v>Produção</v>
      </c>
      <c r="H1255" s="47" t="s">
        <v>108</v>
      </c>
      <c r="I1255" s="47" t="s">
        <v>171</v>
      </c>
      <c r="J1255" s="53"/>
      <c r="K1255" s="47">
        <f>COUNTIF($I$2:I1255,I1255)</f>
        <v>24</v>
      </c>
      <c r="L1255" s="47" t="str">
        <f>ControleProdução[[#This Row],[Recebido Por]]&amp;ControleProdução[[#This Row],[Qtd]]</f>
        <v>KEVIN24</v>
      </c>
    </row>
    <row r="1256" spans="1:12" ht="20.100000000000001" customHeight="1" x14ac:dyDescent="0.25">
      <c r="A1256" s="52">
        <v>45341</v>
      </c>
      <c r="B1256" s="52" t="str">
        <f>UPPER(TEXT(ControleProdução[[#This Row],[Data]],"mmm"))</f>
        <v>FEV</v>
      </c>
      <c r="C1256" s="47">
        <f>YEAR(ControleProdução[[#This Row],[Data]])</f>
        <v>2024</v>
      </c>
      <c r="D1256" s="52" t="s">
        <v>21</v>
      </c>
      <c r="E1256" s="47" t="s">
        <v>1</v>
      </c>
      <c r="F1256" s="47">
        <v>2</v>
      </c>
      <c r="G1256" s="47" t="str">
        <f>_xlfn.XLOOKUP(E1256,TbdeEPI[EPI],TbdeEPI[TIPO],"Produção",0)</f>
        <v>Produção</v>
      </c>
      <c r="H1256" s="47" t="s">
        <v>108</v>
      </c>
      <c r="I1256" s="47" t="s">
        <v>351</v>
      </c>
      <c r="J1256" s="53"/>
      <c r="K1256" s="47">
        <f>COUNTIF($I$2:I1256,I1256)</f>
        <v>25</v>
      </c>
      <c r="L1256" s="47" t="str">
        <f>ControleProdução[[#This Row],[Recebido Por]]&amp;ControleProdução[[#This Row],[Qtd]]</f>
        <v>DEYVID25</v>
      </c>
    </row>
    <row r="1257" spans="1:12" ht="20.100000000000001" customHeight="1" x14ac:dyDescent="0.25">
      <c r="A1257" s="52">
        <v>45341</v>
      </c>
      <c r="B1257" s="52" t="str">
        <f>UPPER(TEXT(ControleProdução[[#This Row],[Data]],"mmm"))</f>
        <v>FEV</v>
      </c>
      <c r="C1257" s="47">
        <f>YEAR(ControleProdução[[#This Row],[Data]])</f>
        <v>2024</v>
      </c>
      <c r="D1257" s="52" t="s">
        <v>21</v>
      </c>
      <c r="E1257" s="47" t="s">
        <v>74</v>
      </c>
      <c r="F1257" s="47">
        <v>3</v>
      </c>
      <c r="G1257" s="47" t="str">
        <f>_xlfn.XLOOKUP(E1257,TbdeEPI[EPI],TbdeEPI[TIPO],"Produção",0)</f>
        <v>Produção</v>
      </c>
      <c r="H1257" s="47" t="s">
        <v>108</v>
      </c>
      <c r="I1257" s="47" t="s">
        <v>149</v>
      </c>
      <c r="J1257" s="53"/>
      <c r="K1257" s="47">
        <f>COUNTIF($I$2:I1257,I1257)</f>
        <v>38</v>
      </c>
      <c r="L1257" s="47" t="str">
        <f>ControleProdução[[#This Row],[Recebido Por]]&amp;ControleProdução[[#This Row],[Qtd]]</f>
        <v>RAFAEL38</v>
      </c>
    </row>
    <row r="1258" spans="1:12" ht="20.100000000000001" customHeight="1" x14ac:dyDescent="0.25">
      <c r="A1258" s="52">
        <v>45341</v>
      </c>
      <c r="B1258" s="52" t="str">
        <f>UPPER(TEXT(ControleProdução[[#This Row],[Data]],"mmm"))</f>
        <v>FEV</v>
      </c>
      <c r="C1258" s="47">
        <f>YEAR(ControleProdução[[#This Row],[Data]])</f>
        <v>2024</v>
      </c>
      <c r="D1258" s="52" t="s">
        <v>21</v>
      </c>
      <c r="E1258" s="47" t="s">
        <v>74</v>
      </c>
      <c r="F1258" s="47">
        <v>15</v>
      </c>
      <c r="G1258" s="47" t="str">
        <f>_xlfn.XLOOKUP(E1258,TbdeEPI[EPI],TbdeEPI[TIPO],"Produção",0)</f>
        <v>Produção</v>
      </c>
      <c r="H1258" s="47" t="s">
        <v>108</v>
      </c>
      <c r="I1258" s="47" t="s">
        <v>351</v>
      </c>
      <c r="J1258" s="53"/>
      <c r="K1258" s="47">
        <f>COUNTIF($I$2:I1258,I1258)</f>
        <v>26</v>
      </c>
      <c r="L1258" s="47" t="str">
        <f>ControleProdução[[#This Row],[Recebido Por]]&amp;ControleProdução[[#This Row],[Qtd]]</f>
        <v>DEYVID26</v>
      </c>
    </row>
    <row r="1259" spans="1:12" ht="20.100000000000001" customHeight="1" x14ac:dyDescent="0.25">
      <c r="A1259" s="52">
        <v>45341</v>
      </c>
      <c r="B1259" s="52" t="str">
        <f>UPPER(TEXT(ControleProdução[[#This Row],[Data]],"mmm"))</f>
        <v>FEV</v>
      </c>
      <c r="C1259" s="47">
        <f>YEAR(ControleProdução[[#This Row],[Data]])</f>
        <v>2024</v>
      </c>
      <c r="D1259" s="52" t="s">
        <v>21</v>
      </c>
      <c r="E1259" s="47" t="s">
        <v>95</v>
      </c>
      <c r="F1259" s="47">
        <v>5</v>
      </c>
      <c r="G1259" s="47" t="str">
        <f>_xlfn.XLOOKUP(E1259,TbdeEPI[EPI],TbdeEPI[TIPO],"Produção",0)</f>
        <v>Produção</v>
      </c>
      <c r="H1259" s="47" t="s">
        <v>108</v>
      </c>
      <c r="I1259" s="47" t="s">
        <v>157</v>
      </c>
      <c r="J1259" s="53"/>
      <c r="K1259" s="47">
        <f>COUNTIF($I$2:I1259,I1259)</f>
        <v>22</v>
      </c>
      <c r="L1259" s="47" t="str">
        <f>ControleProdução[[#This Row],[Recebido Por]]&amp;ControleProdução[[#This Row],[Qtd]]</f>
        <v>MATHEUS LUCAS22</v>
      </c>
    </row>
    <row r="1260" spans="1:12" ht="20.100000000000001" customHeight="1" x14ac:dyDescent="0.25">
      <c r="A1260" s="52">
        <v>45342</v>
      </c>
      <c r="B1260" s="52" t="str">
        <f>UPPER(TEXT(ControleProdução[[#This Row],[Data]],"mmm"))</f>
        <v>FEV</v>
      </c>
      <c r="C1260" s="47">
        <f>YEAR(ControleProdução[[#This Row],[Data]])</f>
        <v>2024</v>
      </c>
      <c r="D1260" s="52" t="s">
        <v>21</v>
      </c>
      <c r="E1260" s="47" t="s">
        <v>95</v>
      </c>
      <c r="F1260" s="47">
        <v>10</v>
      </c>
      <c r="G1260" s="47" t="str">
        <f>_xlfn.XLOOKUP(E1260,TbdeEPI[EPI],TbdeEPI[TIPO],"Produção",0)</f>
        <v>Produção</v>
      </c>
      <c r="H1260" s="47" t="s">
        <v>108</v>
      </c>
      <c r="I1260" s="47" t="s">
        <v>173</v>
      </c>
      <c r="J1260" s="53"/>
      <c r="K1260" s="47">
        <f>COUNTIF($I$2:I1260,I1260)</f>
        <v>41</v>
      </c>
      <c r="L1260" s="47" t="str">
        <f>ControleProdução[[#This Row],[Recebido Por]]&amp;ControleProdução[[#This Row],[Qtd]]</f>
        <v>JACKSON41</v>
      </c>
    </row>
    <row r="1261" spans="1:12" ht="20.100000000000001" customHeight="1" x14ac:dyDescent="0.25">
      <c r="A1261" s="52">
        <v>45342</v>
      </c>
      <c r="B1261" s="52" t="str">
        <f>UPPER(TEXT(ControleProdução[[#This Row],[Data]],"mmm"))</f>
        <v>FEV</v>
      </c>
      <c r="C1261" s="47">
        <f>YEAR(ControleProdução[[#This Row],[Data]])</f>
        <v>2024</v>
      </c>
      <c r="D1261" s="52" t="s">
        <v>21</v>
      </c>
      <c r="E1261" s="47" t="s">
        <v>9</v>
      </c>
      <c r="F1261" s="47">
        <v>1</v>
      </c>
      <c r="G1261" s="47" t="str">
        <f>_xlfn.XLOOKUP(E1261,TbdeEPI[EPI],TbdeEPI[TIPO],"Produção",0)</f>
        <v>EPI</v>
      </c>
      <c r="H1261" s="47" t="s">
        <v>108</v>
      </c>
      <c r="I1261" s="47" t="s">
        <v>155</v>
      </c>
      <c r="J1261" s="53"/>
      <c r="K1261" s="47">
        <f>COUNTIF($I$2:I1261,I1261)</f>
        <v>62</v>
      </c>
      <c r="L1261" s="47" t="str">
        <f>ControleProdução[[#This Row],[Recebido Por]]&amp;ControleProdução[[#This Row],[Qtd]]</f>
        <v>ASNAN62</v>
      </c>
    </row>
    <row r="1262" spans="1:12" ht="20.100000000000001" customHeight="1" x14ac:dyDescent="0.25">
      <c r="A1262" s="52">
        <v>45342</v>
      </c>
      <c r="B1262" s="52" t="str">
        <f>UPPER(TEXT(ControleProdução[[#This Row],[Data]],"mmm"))</f>
        <v>FEV</v>
      </c>
      <c r="C1262" s="47">
        <f>YEAR(ControleProdução[[#This Row],[Data]])</f>
        <v>2024</v>
      </c>
      <c r="D1262" s="52" t="s">
        <v>21</v>
      </c>
      <c r="E1262" s="47" t="s">
        <v>330</v>
      </c>
      <c r="F1262" s="47">
        <v>1</v>
      </c>
      <c r="G1262" s="47" t="str">
        <f>_xlfn.XLOOKUP(E1262,TbdeEPI[EPI],TbdeEPI[TIPO],"Produção",0)</f>
        <v>EPI</v>
      </c>
      <c r="H1262" s="47" t="s">
        <v>108</v>
      </c>
      <c r="I1262" s="47" t="s">
        <v>155</v>
      </c>
      <c r="J1262" s="53"/>
      <c r="K1262" s="47">
        <f>COUNTIF($I$2:I1262,I1262)</f>
        <v>63</v>
      </c>
      <c r="L1262" s="47" t="str">
        <f>ControleProdução[[#This Row],[Recebido Por]]&amp;ControleProdução[[#This Row],[Qtd]]</f>
        <v>ASNAN63</v>
      </c>
    </row>
    <row r="1263" spans="1:12" ht="20.100000000000001" customHeight="1" x14ac:dyDescent="0.25">
      <c r="A1263" s="52">
        <v>45342</v>
      </c>
      <c r="B1263" s="52" t="str">
        <f>UPPER(TEXT(ControleProdução[[#This Row],[Data]],"mmm"))</f>
        <v>FEV</v>
      </c>
      <c r="C1263" s="47">
        <f>YEAR(ControleProdução[[#This Row],[Data]])</f>
        <v>2024</v>
      </c>
      <c r="D1263" s="52" t="s">
        <v>21</v>
      </c>
      <c r="E1263" s="47" t="s">
        <v>9</v>
      </c>
      <c r="F1263" s="47">
        <v>1</v>
      </c>
      <c r="G1263" s="47" t="str">
        <f>_xlfn.XLOOKUP(E1263,TbdeEPI[EPI],TbdeEPI[TIPO],"Produção",0)</f>
        <v>EPI</v>
      </c>
      <c r="H1263" s="47" t="s">
        <v>108</v>
      </c>
      <c r="I1263" s="47" t="s">
        <v>336</v>
      </c>
      <c r="J1263" s="53"/>
      <c r="K1263" s="47">
        <f>COUNTIF($I$2:I1263,I1263)</f>
        <v>77</v>
      </c>
      <c r="L1263" s="47" t="str">
        <f>ControleProdução[[#This Row],[Recebido Por]]&amp;ControleProdução[[#This Row],[Qtd]]</f>
        <v>YVENS77</v>
      </c>
    </row>
    <row r="1264" spans="1:12" ht="20.100000000000001" customHeight="1" x14ac:dyDescent="0.25">
      <c r="A1264" s="52">
        <v>45342</v>
      </c>
      <c r="B1264" s="52" t="str">
        <f>UPPER(TEXT(ControleProdução[[#This Row],[Data]],"mmm"))</f>
        <v>FEV</v>
      </c>
      <c r="C1264" s="47">
        <f>YEAR(ControleProdução[[#This Row],[Data]])</f>
        <v>2024</v>
      </c>
      <c r="D1264" s="52" t="s">
        <v>21</v>
      </c>
      <c r="E1264" s="47" t="s">
        <v>330</v>
      </c>
      <c r="F1264" s="47">
        <v>1</v>
      </c>
      <c r="G1264" s="47" t="str">
        <f>_xlfn.XLOOKUP(E1264,TbdeEPI[EPI],TbdeEPI[TIPO],"Produção",0)</f>
        <v>EPI</v>
      </c>
      <c r="H1264" s="47" t="s">
        <v>108</v>
      </c>
      <c r="I1264" s="47" t="s">
        <v>336</v>
      </c>
      <c r="J1264" s="53"/>
      <c r="K1264" s="47">
        <f>COUNTIF($I$2:I1264,I1264)</f>
        <v>78</v>
      </c>
      <c r="L1264" s="47" t="str">
        <f>ControleProdução[[#This Row],[Recebido Por]]&amp;ControleProdução[[#This Row],[Qtd]]</f>
        <v>YVENS78</v>
      </c>
    </row>
    <row r="1265" spans="1:12" ht="20.100000000000001" customHeight="1" x14ac:dyDescent="0.25">
      <c r="A1265" s="52">
        <v>45342</v>
      </c>
      <c r="B1265" s="52" t="str">
        <f>UPPER(TEXT(ControleProdução[[#This Row],[Data]],"mmm"))</f>
        <v>FEV</v>
      </c>
      <c r="C1265" s="47">
        <f>YEAR(ControleProdução[[#This Row],[Data]])</f>
        <v>2024</v>
      </c>
      <c r="D1265" s="52" t="s">
        <v>21</v>
      </c>
      <c r="E1265" s="47" t="s">
        <v>169</v>
      </c>
      <c r="F1265" s="47">
        <v>6</v>
      </c>
      <c r="G1265" s="47" t="str">
        <f>_xlfn.XLOOKUP(E1265,TbdeEPI[EPI],TbdeEPI[TIPO],"Produção",0)</f>
        <v>Produção</v>
      </c>
      <c r="H1265" s="47" t="s">
        <v>108</v>
      </c>
      <c r="I1265" s="47" t="s">
        <v>336</v>
      </c>
      <c r="J1265" s="53"/>
      <c r="K1265" s="47">
        <f>COUNTIF($I$2:I1265,I1265)</f>
        <v>79</v>
      </c>
      <c r="L1265" s="47" t="str">
        <f>ControleProdução[[#This Row],[Recebido Por]]&amp;ControleProdução[[#This Row],[Qtd]]</f>
        <v>YVENS79</v>
      </c>
    </row>
    <row r="1266" spans="1:12" ht="20.100000000000001" customHeight="1" x14ac:dyDescent="0.25">
      <c r="A1266" s="52">
        <v>45342</v>
      </c>
      <c r="B1266" s="52" t="str">
        <f>UPPER(TEXT(ControleProdução[[#This Row],[Data]],"mmm"))</f>
        <v>FEV</v>
      </c>
      <c r="C1266" s="47">
        <f>YEAR(ControleProdução[[#This Row],[Data]])</f>
        <v>2024</v>
      </c>
      <c r="D1266" s="52" t="s">
        <v>21</v>
      </c>
      <c r="E1266" s="47" t="s">
        <v>1</v>
      </c>
      <c r="F1266" s="47">
        <v>2</v>
      </c>
      <c r="G1266" s="47" t="str">
        <f>_xlfn.XLOOKUP(E1266,TbdeEPI[EPI],TbdeEPI[TIPO],"Produção",0)</f>
        <v>Produção</v>
      </c>
      <c r="H1266" s="47" t="s">
        <v>108</v>
      </c>
      <c r="I1266" s="47" t="s">
        <v>336</v>
      </c>
      <c r="J1266" s="53"/>
      <c r="K1266" s="47">
        <f>COUNTIF($I$2:I1266,I1266)</f>
        <v>80</v>
      </c>
      <c r="L1266" s="47" t="str">
        <f>ControleProdução[[#This Row],[Recebido Por]]&amp;ControleProdução[[#This Row],[Qtd]]</f>
        <v>YVENS80</v>
      </c>
    </row>
    <row r="1267" spans="1:12" ht="20.100000000000001" customHeight="1" x14ac:dyDescent="0.25">
      <c r="A1267" s="52">
        <v>45342</v>
      </c>
      <c r="B1267" s="52" t="str">
        <f>UPPER(TEXT(ControleProdução[[#This Row],[Data]],"mmm"))</f>
        <v>FEV</v>
      </c>
      <c r="C1267" s="47">
        <f>YEAR(ControleProdução[[#This Row],[Data]])</f>
        <v>2024</v>
      </c>
      <c r="D1267" s="52" t="s">
        <v>21</v>
      </c>
      <c r="E1267" s="47" t="s">
        <v>393</v>
      </c>
      <c r="F1267" s="47">
        <v>1</v>
      </c>
      <c r="G1267" s="47" t="str">
        <f>_xlfn.XLOOKUP(E1267,TbdeEPI[EPI],TbdeEPI[TIPO],"Produção",0)</f>
        <v>EPI</v>
      </c>
      <c r="H1267" s="47" t="s">
        <v>108</v>
      </c>
      <c r="I1267" s="47" t="s">
        <v>140</v>
      </c>
      <c r="J1267" s="53"/>
      <c r="K1267" s="47">
        <f>COUNTIF($I$2:I1267,I1267)</f>
        <v>42</v>
      </c>
      <c r="L1267" s="47" t="str">
        <f>ControleProdução[[#This Row],[Recebido Por]]&amp;ControleProdução[[#This Row],[Qtd]]</f>
        <v>ARTHUR42</v>
      </c>
    </row>
    <row r="1268" spans="1:12" ht="20.100000000000001" customHeight="1" x14ac:dyDescent="0.25">
      <c r="A1268" s="52">
        <v>45342</v>
      </c>
      <c r="B1268" s="52" t="str">
        <f>UPPER(TEXT(ControleProdução[[#This Row],[Data]],"mmm"))</f>
        <v>FEV</v>
      </c>
      <c r="C1268" s="47">
        <f>YEAR(ControleProdução[[#This Row],[Data]])</f>
        <v>2024</v>
      </c>
      <c r="D1268" s="52" t="s">
        <v>21</v>
      </c>
      <c r="E1268" s="47" t="s">
        <v>74</v>
      </c>
      <c r="F1268" s="47">
        <v>1</v>
      </c>
      <c r="G1268" s="47" t="str">
        <f>_xlfn.XLOOKUP(E1268,TbdeEPI[EPI],TbdeEPI[TIPO],"Produção",0)</f>
        <v>Produção</v>
      </c>
      <c r="H1268" s="47" t="s">
        <v>108</v>
      </c>
      <c r="I1268" s="47" t="s">
        <v>152</v>
      </c>
      <c r="J1268" s="53"/>
      <c r="K1268" s="47">
        <f>COUNTIF($I$2:I1268,I1268)</f>
        <v>17</v>
      </c>
      <c r="L1268" s="47" t="str">
        <f>ControleProdução[[#This Row],[Recebido Por]]&amp;ControleProdução[[#This Row],[Qtd]]</f>
        <v>ROBERTO17</v>
      </c>
    </row>
    <row r="1269" spans="1:12" ht="20.100000000000001" customHeight="1" x14ac:dyDescent="0.25">
      <c r="A1269" s="52">
        <v>45342</v>
      </c>
      <c r="B1269" s="52" t="str">
        <f>UPPER(TEXT(ControleProdução[[#This Row],[Data]],"mmm"))</f>
        <v>FEV</v>
      </c>
      <c r="C1269" s="47">
        <f>YEAR(ControleProdução[[#This Row],[Data]])</f>
        <v>2024</v>
      </c>
      <c r="D1269" s="52" t="s">
        <v>21</v>
      </c>
      <c r="E1269" s="47" t="s">
        <v>92</v>
      </c>
      <c r="F1269" s="47">
        <v>1</v>
      </c>
      <c r="G1269" s="47" t="str">
        <f>_xlfn.XLOOKUP(E1269,TbdeEPI[EPI],TbdeEPI[TIPO],"Produção",0)</f>
        <v>Produção</v>
      </c>
      <c r="H1269" s="47" t="s">
        <v>108</v>
      </c>
      <c r="I1269" s="47" t="s">
        <v>157</v>
      </c>
      <c r="J1269" s="53"/>
      <c r="K1269" s="47">
        <f>COUNTIF($I$2:I1269,I1269)</f>
        <v>23</v>
      </c>
      <c r="L1269" s="47" t="str">
        <f>ControleProdução[[#This Row],[Recebido Por]]&amp;ControleProdução[[#This Row],[Qtd]]</f>
        <v>MATHEUS LUCAS23</v>
      </c>
    </row>
    <row r="1270" spans="1:12" ht="20.100000000000001" customHeight="1" x14ac:dyDescent="0.25">
      <c r="A1270" s="52">
        <v>45342</v>
      </c>
      <c r="B1270" s="52" t="str">
        <f>UPPER(TEXT(ControleProdução[[#This Row],[Data]],"mmm"))</f>
        <v>FEV</v>
      </c>
      <c r="C1270" s="47">
        <f>YEAR(ControleProdução[[#This Row],[Data]])</f>
        <v>2024</v>
      </c>
      <c r="D1270" s="52" t="s">
        <v>21</v>
      </c>
      <c r="E1270" s="47" t="s">
        <v>9</v>
      </c>
      <c r="F1270" s="47">
        <v>1</v>
      </c>
      <c r="G1270" s="47" t="str">
        <f>_xlfn.XLOOKUP(E1270,TbdeEPI[EPI],TbdeEPI[TIPO],"Produção",0)</f>
        <v>EPI</v>
      </c>
      <c r="H1270" s="47" t="s">
        <v>108</v>
      </c>
      <c r="I1270" s="47" t="s">
        <v>351</v>
      </c>
      <c r="J1270" s="53"/>
      <c r="K1270" s="47">
        <f>COUNTIF($I$2:I1270,I1270)</f>
        <v>27</v>
      </c>
      <c r="L1270" s="47" t="str">
        <f>ControleProdução[[#This Row],[Recebido Por]]&amp;ControleProdução[[#This Row],[Qtd]]</f>
        <v>DEYVID27</v>
      </c>
    </row>
    <row r="1271" spans="1:12" ht="20.100000000000001" customHeight="1" x14ac:dyDescent="0.25">
      <c r="A1271" s="52">
        <v>45342</v>
      </c>
      <c r="B1271" s="52" t="str">
        <f>UPPER(TEXT(ControleProdução[[#This Row],[Data]],"mmm"))</f>
        <v>FEV</v>
      </c>
      <c r="C1271" s="47">
        <f>YEAR(ControleProdução[[#This Row],[Data]])</f>
        <v>2024</v>
      </c>
      <c r="D1271" s="52" t="s">
        <v>21</v>
      </c>
      <c r="E1271" s="47" t="s">
        <v>27</v>
      </c>
      <c r="F1271" s="47">
        <v>1</v>
      </c>
      <c r="G1271" s="47" t="str">
        <f>_xlfn.XLOOKUP(E1271,TbdeEPI[EPI],TbdeEPI[TIPO],"Produção",0)</f>
        <v>Produção</v>
      </c>
      <c r="H1271" s="47" t="s">
        <v>108</v>
      </c>
      <c r="I1271" s="47" t="s">
        <v>155</v>
      </c>
      <c r="J1271" s="53"/>
      <c r="K1271" s="47">
        <f>COUNTIF($I$2:I1271,I1271)</f>
        <v>64</v>
      </c>
      <c r="L1271" s="47" t="str">
        <f>ControleProdução[[#This Row],[Recebido Por]]&amp;ControleProdução[[#This Row],[Qtd]]</f>
        <v>ASNAN64</v>
      </c>
    </row>
    <row r="1272" spans="1:12" ht="20.100000000000001" customHeight="1" x14ac:dyDescent="0.25">
      <c r="A1272" s="52">
        <v>45342</v>
      </c>
      <c r="B1272" s="52" t="str">
        <f>UPPER(TEXT(ControleProdução[[#This Row],[Data]],"mmm"))</f>
        <v>FEV</v>
      </c>
      <c r="C1272" s="47">
        <f>YEAR(ControleProdução[[#This Row],[Data]])</f>
        <v>2024</v>
      </c>
      <c r="D1272" s="52" t="s">
        <v>21</v>
      </c>
      <c r="E1272" s="47" t="s">
        <v>14</v>
      </c>
      <c r="F1272" s="47">
        <v>1</v>
      </c>
      <c r="G1272" s="47" t="str">
        <f>_xlfn.XLOOKUP(E1272,TbdeEPI[EPI],TbdeEPI[TIPO],"Produção",0)</f>
        <v>Produção</v>
      </c>
      <c r="H1272" s="47" t="s">
        <v>108</v>
      </c>
      <c r="I1272" s="47" t="s">
        <v>149</v>
      </c>
      <c r="J1272" s="53"/>
      <c r="K1272" s="47">
        <f>COUNTIF($I$2:I1272,I1272)</f>
        <v>39</v>
      </c>
      <c r="L1272" s="47" t="str">
        <f>ControleProdução[[#This Row],[Recebido Por]]&amp;ControleProdução[[#This Row],[Qtd]]</f>
        <v>RAFAEL39</v>
      </c>
    </row>
    <row r="1273" spans="1:12" ht="20.100000000000001" customHeight="1" x14ac:dyDescent="0.25">
      <c r="A1273" s="52">
        <v>45343</v>
      </c>
      <c r="B1273" s="52" t="str">
        <f>UPPER(TEXT(ControleProdução[[#This Row],[Data]],"mmm"))</f>
        <v>FEV</v>
      </c>
      <c r="C1273" s="47">
        <f>YEAR(ControleProdução[[#This Row],[Data]])</f>
        <v>2024</v>
      </c>
      <c r="D1273" s="52" t="s">
        <v>21</v>
      </c>
      <c r="E1273" s="47" t="s">
        <v>394</v>
      </c>
      <c r="F1273" s="47">
        <v>2</v>
      </c>
      <c r="G1273" s="47" t="str">
        <f>_xlfn.XLOOKUP(E1273,TbdeEPI[EPI],TbdeEPI[TIPO],"Produção",0)</f>
        <v>Produção</v>
      </c>
      <c r="H1273" s="47" t="s">
        <v>108</v>
      </c>
      <c r="I1273" s="47" t="s">
        <v>351</v>
      </c>
      <c r="J1273" s="53"/>
      <c r="K1273" s="47">
        <f>COUNTIF($I$2:I1273,I1273)</f>
        <v>28</v>
      </c>
      <c r="L1273" s="47" t="str">
        <f>ControleProdução[[#This Row],[Recebido Por]]&amp;ControleProdução[[#This Row],[Qtd]]</f>
        <v>DEYVID28</v>
      </c>
    </row>
    <row r="1274" spans="1:12" ht="20.100000000000001" customHeight="1" x14ac:dyDescent="0.25">
      <c r="A1274" s="52">
        <v>45343</v>
      </c>
      <c r="B1274" s="52" t="str">
        <f>UPPER(TEXT(ControleProdução[[#This Row],[Data]],"mmm"))</f>
        <v>FEV</v>
      </c>
      <c r="C1274" s="47">
        <f>YEAR(ControleProdução[[#This Row],[Data]])</f>
        <v>2024</v>
      </c>
      <c r="D1274" s="52" t="s">
        <v>21</v>
      </c>
      <c r="E1274" s="47" t="s">
        <v>74</v>
      </c>
      <c r="F1274" s="47">
        <v>8</v>
      </c>
      <c r="G1274" s="47" t="str">
        <f>_xlfn.XLOOKUP(E1274,TbdeEPI[EPI],TbdeEPI[TIPO],"Produção",0)</f>
        <v>Produção</v>
      </c>
      <c r="H1274" s="47" t="s">
        <v>108</v>
      </c>
      <c r="I1274" s="47" t="s">
        <v>351</v>
      </c>
      <c r="J1274" s="53"/>
      <c r="K1274" s="47">
        <f>COUNTIF($I$2:I1274,I1274)</f>
        <v>29</v>
      </c>
      <c r="L1274" s="47" t="str">
        <f>ControleProdução[[#This Row],[Recebido Por]]&amp;ControleProdução[[#This Row],[Qtd]]</f>
        <v>DEYVID29</v>
      </c>
    </row>
    <row r="1275" spans="1:12" ht="20.100000000000001" customHeight="1" x14ac:dyDescent="0.25">
      <c r="A1275" s="52">
        <v>45343</v>
      </c>
      <c r="B1275" s="52" t="str">
        <f>UPPER(TEXT(ControleProdução[[#This Row],[Data]],"mmm"))</f>
        <v>FEV</v>
      </c>
      <c r="C1275" s="47">
        <f>YEAR(ControleProdução[[#This Row],[Data]])</f>
        <v>2024</v>
      </c>
      <c r="D1275" s="52" t="s">
        <v>21</v>
      </c>
      <c r="E1275" s="47" t="s">
        <v>75</v>
      </c>
      <c r="F1275" s="47">
        <v>6</v>
      </c>
      <c r="G1275" s="47" t="str">
        <f>_xlfn.XLOOKUP(E1275,TbdeEPI[EPI],TbdeEPI[TIPO],"Produção",0)</f>
        <v>Produção</v>
      </c>
      <c r="H1275" s="47" t="s">
        <v>108</v>
      </c>
      <c r="I1275" s="47" t="s">
        <v>351</v>
      </c>
      <c r="J1275" s="53"/>
      <c r="K1275" s="47">
        <f>COUNTIF($I$2:I1275,I1275)</f>
        <v>30</v>
      </c>
      <c r="L1275" s="47" t="str">
        <f>ControleProdução[[#This Row],[Recebido Por]]&amp;ControleProdução[[#This Row],[Qtd]]</f>
        <v>DEYVID30</v>
      </c>
    </row>
    <row r="1276" spans="1:12" ht="20.100000000000001" customHeight="1" x14ac:dyDescent="0.25">
      <c r="A1276" s="52">
        <v>45343</v>
      </c>
      <c r="B1276" s="52" t="str">
        <f>UPPER(TEXT(ControleProdução[[#This Row],[Data]],"mmm"))</f>
        <v>FEV</v>
      </c>
      <c r="C1276" s="47">
        <f>YEAR(ControleProdução[[#This Row],[Data]])</f>
        <v>2024</v>
      </c>
      <c r="D1276" s="52" t="s">
        <v>21</v>
      </c>
      <c r="E1276" s="47" t="s">
        <v>78</v>
      </c>
      <c r="F1276" s="47">
        <v>2</v>
      </c>
      <c r="G1276" s="47" t="str">
        <f>_xlfn.XLOOKUP(E1276,TbdeEPI[EPI],TbdeEPI[TIPO],"Produção",0)</f>
        <v>Produção</v>
      </c>
      <c r="H1276" s="47" t="s">
        <v>108</v>
      </c>
      <c r="I1276" s="47" t="s">
        <v>351</v>
      </c>
      <c r="J1276" s="53"/>
      <c r="K1276" s="47">
        <f>COUNTIF($I$2:I1276,I1276)</f>
        <v>31</v>
      </c>
      <c r="L1276" s="47" t="str">
        <f>ControleProdução[[#This Row],[Recebido Por]]&amp;ControleProdução[[#This Row],[Qtd]]</f>
        <v>DEYVID31</v>
      </c>
    </row>
    <row r="1277" spans="1:12" ht="20.100000000000001" customHeight="1" x14ac:dyDescent="0.25">
      <c r="A1277" s="52">
        <v>45343</v>
      </c>
      <c r="B1277" s="52" t="str">
        <f>UPPER(TEXT(ControleProdução[[#This Row],[Data]],"mmm"))</f>
        <v>FEV</v>
      </c>
      <c r="C1277" s="47">
        <f>YEAR(ControleProdução[[#This Row],[Data]])</f>
        <v>2024</v>
      </c>
      <c r="D1277" s="52" t="s">
        <v>21</v>
      </c>
      <c r="E1277" s="47" t="s">
        <v>330</v>
      </c>
      <c r="F1277" s="47">
        <v>1</v>
      </c>
      <c r="G1277" s="47" t="str">
        <f>_xlfn.XLOOKUP(E1277,TbdeEPI[EPI],TbdeEPI[TIPO],"Produção",0)</f>
        <v>EPI</v>
      </c>
      <c r="H1277" s="47" t="s">
        <v>108</v>
      </c>
      <c r="I1277" s="47" t="s">
        <v>388</v>
      </c>
      <c r="J1277" s="53"/>
      <c r="K1277" s="47">
        <f>COUNTIF($I$2:I1277,I1277)</f>
        <v>3</v>
      </c>
      <c r="L1277" s="47" t="str">
        <f>ControleProdução[[#This Row],[Recebido Por]]&amp;ControleProdução[[#This Row],[Qtd]]</f>
        <v>ESTER3</v>
      </c>
    </row>
    <row r="1278" spans="1:12" ht="20.100000000000001" customHeight="1" x14ac:dyDescent="0.25">
      <c r="A1278" s="52">
        <v>45343</v>
      </c>
      <c r="B1278" s="52" t="str">
        <f>UPPER(TEXT(ControleProdução[[#This Row],[Data]],"mmm"))</f>
        <v>FEV</v>
      </c>
      <c r="C1278" s="47">
        <f>YEAR(ControleProdução[[#This Row],[Data]])</f>
        <v>2024</v>
      </c>
      <c r="D1278" s="52" t="s">
        <v>21</v>
      </c>
      <c r="E1278" s="47" t="s">
        <v>330</v>
      </c>
      <c r="F1278" s="47">
        <v>1</v>
      </c>
      <c r="G1278" s="47" t="str">
        <f>_xlfn.XLOOKUP(E1278,TbdeEPI[EPI],TbdeEPI[TIPO],"Produção",0)</f>
        <v>EPI</v>
      </c>
      <c r="H1278" s="47" t="s">
        <v>108</v>
      </c>
      <c r="I1278" s="47" t="s">
        <v>395</v>
      </c>
      <c r="J1278" s="53"/>
      <c r="K1278" s="47">
        <f>COUNTIF($I$2:I1278,I1278)</f>
        <v>1</v>
      </c>
      <c r="L1278" s="47" t="str">
        <f>ControleProdução[[#This Row],[Recebido Por]]&amp;ControleProdução[[#This Row],[Qtd]]</f>
        <v>MIKAELY1</v>
      </c>
    </row>
    <row r="1279" spans="1:12" ht="20.100000000000001" customHeight="1" x14ac:dyDescent="0.25">
      <c r="A1279" s="52">
        <v>45343</v>
      </c>
      <c r="B1279" s="52" t="str">
        <f>UPPER(TEXT(ControleProdução[[#This Row],[Data]],"mmm"))</f>
        <v>FEV</v>
      </c>
      <c r="C1279" s="47">
        <f>YEAR(ControleProdução[[#This Row],[Data]])</f>
        <v>2024</v>
      </c>
      <c r="D1279" s="52" t="s">
        <v>21</v>
      </c>
      <c r="E1279" s="47" t="s">
        <v>12</v>
      </c>
      <c r="F1279" s="47">
        <v>1</v>
      </c>
      <c r="G1279" s="47" t="str">
        <f>_xlfn.XLOOKUP(E1279,TbdeEPI[EPI],TbdeEPI[TIPO],"Produção",0)</f>
        <v>Produção</v>
      </c>
      <c r="H1279" s="47" t="s">
        <v>108</v>
      </c>
      <c r="I1279" s="47" t="s">
        <v>336</v>
      </c>
      <c r="J1279" s="53"/>
      <c r="K1279" s="47">
        <f>COUNTIF($I$2:I1279,I1279)</f>
        <v>81</v>
      </c>
      <c r="L1279" s="47" t="str">
        <f>ControleProdução[[#This Row],[Recebido Por]]&amp;ControleProdução[[#This Row],[Qtd]]</f>
        <v>YVENS81</v>
      </c>
    </row>
    <row r="1280" spans="1:12" ht="20.100000000000001" customHeight="1" x14ac:dyDescent="0.25">
      <c r="A1280" s="52">
        <v>45343</v>
      </c>
      <c r="B1280" s="52" t="str">
        <f>UPPER(TEXT(ControleProdução[[#This Row],[Data]],"mmm"))</f>
        <v>FEV</v>
      </c>
      <c r="C1280" s="47">
        <f>YEAR(ControleProdução[[#This Row],[Data]])</f>
        <v>2024</v>
      </c>
      <c r="D1280" s="52" t="s">
        <v>21</v>
      </c>
      <c r="E1280" s="47" t="s">
        <v>95</v>
      </c>
      <c r="F1280" s="47">
        <v>5</v>
      </c>
      <c r="G1280" s="47" t="str">
        <f>_xlfn.XLOOKUP(E1280,TbdeEPI[EPI],TbdeEPI[TIPO],"Produção",0)</f>
        <v>Produção</v>
      </c>
      <c r="H1280" s="47" t="s">
        <v>108</v>
      </c>
      <c r="I1280" s="47" t="s">
        <v>157</v>
      </c>
      <c r="J1280" s="53"/>
      <c r="K1280" s="47">
        <f>COUNTIF($I$2:I1280,I1280)</f>
        <v>24</v>
      </c>
      <c r="L1280" s="47" t="str">
        <f>ControleProdução[[#This Row],[Recebido Por]]&amp;ControleProdução[[#This Row],[Qtd]]</f>
        <v>MATHEUS LUCAS24</v>
      </c>
    </row>
    <row r="1281" spans="1:12" ht="20.100000000000001" customHeight="1" x14ac:dyDescent="0.25">
      <c r="A1281" s="52">
        <v>45343</v>
      </c>
      <c r="B1281" s="52" t="str">
        <f>UPPER(TEXT(ControleProdução[[#This Row],[Data]],"mmm"))</f>
        <v>FEV</v>
      </c>
      <c r="C1281" s="47">
        <f>YEAR(ControleProdução[[#This Row],[Data]])</f>
        <v>2024</v>
      </c>
      <c r="D1281" s="52" t="s">
        <v>21</v>
      </c>
      <c r="E1281" s="47" t="s">
        <v>92</v>
      </c>
      <c r="F1281" s="47">
        <v>1</v>
      </c>
      <c r="G1281" s="47" t="str">
        <f>_xlfn.XLOOKUP(E1281,TbdeEPI[EPI],TbdeEPI[TIPO],"Produção",0)</f>
        <v>Produção</v>
      </c>
      <c r="H1281" s="47" t="s">
        <v>108</v>
      </c>
      <c r="I1281" s="47" t="s">
        <v>157</v>
      </c>
      <c r="J1281" s="53"/>
      <c r="K1281" s="47">
        <f>COUNTIF($I$2:I1281,I1281)</f>
        <v>25</v>
      </c>
      <c r="L1281" s="47" t="str">
        <f>ControleProdução[[#This Row],[Recebido Por]]&amp;ControleProdução[[#This Row],[Qtd]]</f>
        <v>MATHEUS LUCAS25</v>
      </c>
    </row>
    <row r="1282" spans="1:12" ht="20.100000000000001" customHeight="1" x14ac:dyDescent="0.25">
      <c r="A1282" s="52">
        <v>45343</v>
      </c>
      <c r="B1282" s="52" t="str">
        <f>UPPER(TEXT(ControleProdução[[#This Row],[Data]],"mmm"))</f>
        <v>FEV</v>
      </c>
      <c r="C1282" s="47">
        <f>YEAR(ControleProdução[[#This Row],[Data]])</f>
        <v>2024</v>
      </c>
      <c r="D1282" s="52" t="s">
        <v>21</v>
      </c>
      <c r="E1282" s="47" t="s">
        <v>94</v>
      </c>
      <c r="F1282" s="47">
        <v>1</v>
      </c>
      <c r="G1282" s="47" t="str">
        <f>_xlfn.XLOOKUP(E1282,TbdeEPI[EPI],TbdeEPI[TIPO],"Produção",0)</f>
        <v>Produção</v>
      </c>
      <c r="H1282" s="47" t="s">
        <v>108</v>
      </c>
      <c r="I1282" s="47" t="s">
        <v>388</v>
      </c>
      <c r="J1282" s="53"/>
      <c r="K1282" s="47">
        <f>COUNTIF($I$2:I1282,I1282)</f>
        <v>4</v>
      </c>
      <c r="L1282" s="47" t="str">
        <f>ControleProdução[[#This Row],[Recebido Por]]&amp;ControleProdução[[#This Row],[Qtd]]</f>
        <v>ESTER4</v>
      </c>
    </row>
    <row r="1283" spans="1:12" ht="20.100000000000001" customHeight="1" x14ac:dyDescent="0.25">
      <c r="A1283" s="52">
        <v>45343</v>
      </c>
      <c r="B1283" s="52" t="str">
        <f>UPPER(TEXT(ControleProdução[[#This Row],[Data]],"mmm"))</f>
        <v>FEV</v>
      </c>
      <c r="C1283" s="47">
        <f>YEAR(ControleProdução[[#This Row],[Data]])</f>
        <v>2024</v>
      </c>
      <c r="D1283" s="52" t="s">
        <v>21</v>
      </c>
      <c r="E1283" s="47" t="s">
        <v>14</v>
      </c>
      <c r="F1283" s="47">
        <v>1</v>
      </c>
      <c r="G1283" s="47" t="str">
        <f>_xlfn.XLOOKUP(E1283,TbdeEPI[EPI],TbdeEPI[TIPO],"Produção",0)</f>
        <v>Produção</v>
      </c>
      <c r="H1283" s="47" t="s">
        <v>108</v>
      </c>
      <c r="I1283" s="47" t="s">
        <v>388</v>
      </c>
      <c r="J1283" s="53"/>
      <c r="K1283" s="47">
        <f>COUNTIF($I$2:I1283,I1283)</f>
        <v>5</v>
      </c>
      <c r="L1283" s="47" t="str">
        <f>ControleProdução[[#This Row],[Recebido Por]]&amp;ControleProdução[[#This Row],[Qtd]]</f>
        <v>ESTER5</v>
      </c>
    </row>
    <row r="1284" spans="1:12" ht="20.100000000000001" customHeight="1" x14ac:dyDescent="0.25">
      <c r="A1284" s="52">
        <v>45343</v>
      </c>
      <c r="B1284" s="52" t="str">
        <f>UPPER(TEXT(ControleProdução[[#This Row],[Data]],"mmm"))</f>
        <v>FEV</v>
      </c>
      <c r="C1284" s="47">
        <f>YEAR(ControleProdução[[#This Row],[Data]])</f>
        <v>2024</v>
      </c>
      <c r="D1284" s="52" t="s">
        <v>21</v>
      </c>
      <c r="E1284" s="47" t="s">
        <v>382</v>
      </c>
      <c r="F1284" s="47">
        <v>4</v>
      </c>
      <c r="G1284" s="47" t="str">
        <f>_xlfn.XLOOKUP(E1284,TbdeEPI[EPI],TbdeEPI[TIPO],"Produção",0)</f>
        <v>Produção</v>
      </c>
      <c r="H1284" s="47" t="s">
        <v>108</v>
      </c>
      <c r="I1284" s="47" t="s">
        <v>300</v>
      </c>
      <c r="J1284" s="53"/>
      <c r="K1284" s="47">
        <f>COUNTIF($I$2:I1284,I1284)</f>
        <v>19</v>
      </c>
      <c r="L1284" s="47" t="str">
        <f>ControleProdução[[#This Row],[Recebido Por]]&amp;ControleProdução[[#This Row],[Qtd]]</f>
        <v>JOSE ORLANDO19</v>
      </c>
    </row>
    <row r="1285" spans="1:12" ht="20.100000000000001" customHeight="1" x14ac:dyDescent="0.25">
      <c r="A1285" s="52">
        <v>45344</v>
      </c>
      <c r="B1285" s="52" t="str">
        <f>UPPER(TEXT(ControleProdução[[#This Row],[Data]],"mmm"))</f>
        <v>FEV</v>
      </c>
      <c r="C1285" s="47">
        <f>YEAR(ControleProdução[[#This Row],[Data]])</f>
        <v>2024</v>
      </c>
      <c r="D1285" s="52" t="s">
        <v>21</v>
      </c>
      <c r="E1285" s="47" t="s">
        <v>352</v>
      </c>
      <c r="F1285" s="47">
        <v>5</v>
      </c>
      <c r="G1285" s="47" t="str">
        <f>_xlfn.XLOOKUP(E1285,TbdeEPI[EPI],TbdeEPI[TIPO],"Produção",0)</f>
        <v>Produção</v>
      </c>
      <c r="H1285" s="47" t="s">
        <v>108</v>
      </c>
      <c r="I1285" s="47" t="s">
        <v>336</v>
      </c>
      <c r="J1285" s="53"/>
      <c r="K1285" s="47">
        <f>COUNTIF($I$2:I1285,I1285)</f>
        <v>82</v>
      </c>
      <c r="L1285" s="47" t="str">
        <f>ControleProdução[[#This Row],[Recebido Por]]&amp;ControleProdução[[#This Row],[Qtd]]</f>
        <v>YVENS82</v>
      </c>
    </row>
    <row r="1286" spans="1:12" ht="20.100000000000001" customHeight="1" x14ac:dyDescent="0.25">
      <c r="A1286" s="52">
        <v>45344</v>
      </c>
      <c r="B1286" s="52" t="str">
        <f>UPPER(TEXT(ControleProdução[[#This Row],[Data]],"mmm"))</f>
        <v>FEV</v>
      </c>
      <c r="C1286" s="47">
        <f>YEAR(ControleProdução[[#This Row],[Data]])</f>
        <v>2024</v>
      </c>
      <c r="D1286" s="52" t="s">
        <v>21</v>
      </c>
      <c r="E1286" s="47" t="s">
        <v>1</v>
      </c>
      <c r="F1286" s="47">
        <v>1</v>
      </c>
      <c r="G1286" s="47" t="str">
        <f>_xlfn.XLOOKUP(E1286,TbdeEPI[EPI],TbdeEPI[TIPO],"Produção",0)</f>
        <v>Produção</v>
      </c>
      <c r="H1286" s="47" t="s">
        <v>108</v>
      </c>
      <c r="I1286" s="47" t="s">
        <v>336</v>
      </c>
      <c r="J1286" s="53"/>
      <c r="K1286" s="47">
        <f>COUNTIF($I$2:I1286,I1286)</f>
        <v>83</v>
      </c>
      <c r="L1286" s="47" t="str">
        <f>ControleProdução[[#This Row],[Recebido Por]]&amp;ControleProdução[[#This Row],[Qtd]]</f>
        <v>YVENS83</v>
      </c>
    </row>
    <row r="1287" spans="1:12" ht="20.100000000000001" customHeight="1" x14ac:dyDescent="0.25">
      <c r="A1287" s="52">
        <v>45344</v>
      </c>
      <c r="B1287" s="52" t="str">
        <f>UPPER(TEXT(ControleProdução[[#This Row],[Data]],"mmm"))</f>
        <v>FEV</v>
      </c>
      <c r="C1287" s="47">
        <f>YEAR(ControleProdução[[#This Row],[Data]])</f>
        <v>2024</v>
      </c>
      <c r="D1287" s="52" t="s">
        <v>21</v>
      </c>
      <c r="E1287" s="47" t="s">
        <v>14</v>
      </c>
      <c r="F1287" s="47">
        <v>2</v>
      </c>
      <c r="G1287" s="47" t="str">
        <f>_xlfn.XLOOKUP(E1287,TbdeEPI[EPI],TbdeEPI[TIPO],"Produção",0)</f>
        <v>Produção</v>
      </c>
      <c r="H1287" s="47" t="s">
        <v>108</v>
      </c>
      <c r="I1287" s="47" t="s">
        <v>336</v>
      </c>
      <c r="J1287" s="53"/>
      <c r="K1287" s="47">
        <f>COUNTIF($I$2:I1287,I1287)</f>
        <v>84</v>
      </c>
      <c r="L1287" s="47" t="str">
        <f>ControleProdução[[#This Row],[Recebido Por]]&amp;ControleProdução[[#This Row],[Qtd]]</f>
        <v>YVENS84</v>
      </c>
    </row>
    <row r="1288" spans="1:12" ht="20.100000000000001" customHeight="1" x14ac:dyDescent="0.25">
      <c r="A1288" s="52">
        <v>45344</v>
      </c>
      <c r="B1288" s="52" t="str">
        <f>UPPER(TEXT(ControleProdução[[#This Row],[Data]],"mmm"))</f>
        <v>FEV</v>
      </c>
      <c r="C1288" s="47">
        <f>YEAR(ControleProdução[[#This Row],[Data]])</f>
        <v>2024</v>
      </c>
      <c r="D1288" s="52" t="s">
        <v>21</v>
      </c>
      <c r="E1288" s="47" t="s">
        <v>394</v>
      </c>
      <c r="F1288" s="47">
        <v>6</v>
      </c>
      <c r="G1288" s="47" t="str">
        <f>_xlfn.XLOOKUP(E1288,TbdeEPI[EPI],TbdeEPI[TIPO],"Produção",0)</f>
        <v>Produção</v>
      </c>
      <c r="H1288" s="47" t="s">
        <v>108</v>
      </c>
      <c r="I1288" s="47" t="s">
        <v>336</v>
      </c>
      <c r="J1288" s="53"/>
      <c r="K1288" s="47">
        <f>COUNTIF($I$2:I1288,I1288)</f>
        <v>85</v>
      </c>
      <c r="L1288" s="47" t="str">
        <f>ControleProdução[[#This Row],[Recebido Por]]&amp;ControleProdução[[#This Row],[Qtd]]</f>
        <v>YVENS85</v>
      </c>
    </row>
    <row r="1289" spans="1:12" ht="20.100000000000001" customHeight="1" x14ac:dyDescent="0.25">
      <c r="A1289" s="52">
        <v>45344</v>
      </c>
      <c r="B1289" s="52" t="str">
        <f>UPPER(TEXT(ControleProdução[[#This Row],[Data]],"mmm"))</f>
        <v>FEV</v>
      </c>
      <c r="C1289" s="47">
        <f>YEAR(ControleProdução[[#This Row],[Data]])</f>
        <v>2024</v>
      </c>
      <c r="D1289" s="52" t="s">
        <v>21</v>
      </c>
      <c r="E1289" s="47" t="s">
        <v>93</v>
      </c>
      <c r="F1289" s="47">
        <v>2</v>
      </c>
      <c r="G1289" s="47" t="str">
        <f>_xlfn.XLOOKUP(E1289,TbdeEPI[EPI],TbdeEPI[TIPO],"Produção",0)</f>
        <v>Produção</v>
      </c>
      <c r="H1289" s="47" t="s">
        <v>108</v>
      </c>
      <c r="I1289" s="47" t="s">
        <v>112</v>
      </c>
      <c r="J1289" s="53"/>
      <c r="K1289" s="47">
        <f>COUNTIF($I$2:I1289,I1289)</f>
        <v>31</v>
      </c>
      <c r="L1289" s="47" t="str">
        <f>ControleProdução[[#This Row],[Recebido Por]]&amp;ControleProdução[[#This Row],[Qtd]]</f>
        <v>JEFERSON31</v>
      </c>
    </row>
    <row r="1290" spans="1:12" ht="20.100000000000001" customHeight="1" x14ac:dyDescent="0.25">
      <c r="A1290" s="52">
        <v>45344</v>
      </c>
      <c r="B1290" s="52" t="str">
        <f>UPPER(TEXT(ControleProdução[[#This Row],[Data]],"mmm"))</f>
        <v>FEV</v>
      </c>
      <c r="C1290" s="47">
        <f>YEAR(ControleProdução[[#This Row],[Data]])</f>
        <v>2024</v>
      </c>
      <c r="D1290" s="52" t="s">
        <v>21</v>
      </c>
      <c r="E1290" s="47" t="s">
        <v>94</v>
      </c>
      <c r="F1290" s="47">
        <v>1</v>
      </c>
      <c r="G1290" s="47" t="str">
        <f>_xlfn.XLOOKUP(E1290,TbdeEPI[EPI],TbdeEPI[TIPO],"Produção",0)</f>
        <v>Produção</v>
      </c>
      <c r="H1290" s="47" t="s">
        <v>108</v>
      </c>
      <c r="I1290" s="47" t="s">
        <v>112</v>
      </c>
      <c r="J1290" s="53"/>
      <c r="K1290" s="47">
        <f>COUNTIF($I$2:I1290,I1290)</f>
        <v>32</v>
      </c>
      <c r="L1290" s="47" t="str">
        <f>ControleProdução[[#This Row],[Recebido Por]]&amp;ControleProdução[[#This Row],[Qtd]]</f>
        <v>JEFERSON32</v>
      </c>
    </row>
    <row r="1291" spans="1:12" ht="20.100000000000001" customHeight="1" x14ac:dyDescent="0.25">
      <c r="A1291" s="52">
        <v>45344</v>
      </c>
      <c r="B1291" s="52" t="str">
        <f>UPPER(TEXT(ControleProdução[[#This Row],[Data]],"mmm"))</f>
        <v>FEV</v>
      </c>
      <c r="C1291" s="47">
        <f>YEAR(ControleProdução[[#This Row],[Data]])</f>
        <v>2024</v>
      </c>
      <c r="D1291" s="52" t="s">
        <v>21</v>
      </c>
      <c r="E1291" s="47" t="s">
        <v>75</v>
      </c>
      <c r="F1291" s="47">
        <v>4</v>
      </c>
      <c r="G1291" s="47" t="str">
        <f>_xlfn.XLOOKUP(E1291,TbdeEPI[EPI],TbdeEPI[TIPO],"Produção",0)</f>
        <v>Produção</v>
      </c>
      <c r="H1291" s="47" t="s">
        <v>108</v>
      </c>
      <c r="I1291" s="47" t="s">
        <v>355</v>
      </c>
      <c r="J1291" s="53"/>
      <c r="K1291" s="47">
        <f>COUNTIF($I$2:I1291,I1291)</f>
        <v>5</v>
      </c>
      <c r="L1291" s="47" t="str">
        <f>ControleProdução[[#This Row],[Recebido Por]]&amp;ControleProdução[[#This Row],[Qtd]]</f>
        <v>JUAN5</v>
      </c>
    </row>
    <row r="1292" spans="1:12" ht="20.100000000000001" customHeight="1" x14ac:dyDescent="0.25">
      <c r="A1292" s="52">
        <v>45344</v>
      </c>
      <c r="B1292" s="52" t="str">
        <f>UPPER(TEXT(ControleProdução[[#This Row],[Data]],"mmm"))</f>
        <v>FEV</v>
      </c>
      <c r="C1292" s="47">
        <f>YEAR(ControleProdução[[#This Row],[Data]])</f>
        <v>2024</v>
      </c>
      <c r="D1292" s="52" t="s">
        <v>21</v>
      </c>
      <c r="E1292" s="47" t="s">
        <v>89</v>
      </c>
      <c r="F1292" s="47">
        <v>2</v>
      </c>
      <c r="G1292" s="47" t="str">
        <f>_xlfn.XLOOKUP(E1292,TbdeEPI[EPI],TbdeEPI[TIPO],"Produção",0)</f>
        <v>Produção</v>
      </c>
      <c r="H1292" s="47" t="s">
        <v>108</v>
      </c>
      <c r="I1292" s="47" t="s">
        <v>248</v>
      </c>
      <c r="J1292" s="53"/>
      <c r="K1292" s="47">
        <f>COUNTIF($I$2:I1292,I1292)</f>
        <v>9</v>
      </c>
      <c r="L1292" s="47" t="str">
        <f>ControleProdução[[#This Row],[Recebido Por]]&amp;ControleProdução[[#This Row],[Qtd]]</f>
        <v>JAIME9</v>
      </c>
    </row>
    <row r="1293" spans="1:12" ht="20.100000000000001" customHeight="1" x14ac:dyDescent="0.25">
      <c r="A1293" s="52">
        <v>45344</v>
      </c>
      <c r="B1293" s="52" t="str">
        <f>UPPER(TEXT(ControleProdução[[#This Row],[Data]],"mmm"))</f>
        <v>FEV</v>
      </c>
      <c r="C1293" s="47">
        <f>YEAR(ControleProdução[[#This Row],[Data]])</f>
        <v>2024</v>
      </c>
      <c r="D1293" s="52" t="s">
        <v>21</v>
      </c>
      <c r="E1293" s="47" t="s">
        <v>352</v>
      </c>
      <c r="F1293" s="47">
        <v>2</v>
      </c>
      <c r="G1293" s="47" t="str">
        <f>_xlfn.XLOOKUP(E1293,TbdeEPI[EPI],TbdeEPI[TIPO],"Produção",0)</f>
        <v>Produção</v>
      </c>
      <c r="H1293" s="47" t="s">
        <v>108</v>
      </c>
      <c r="I1293" s="47" t="s">
        <v>248</v>
      </c>
      <c r="J1293" s="53"/>
      <c r="K1293" s="47">
        <f>COUNTIF($I$2:I1293,I1293)</f>
        <v>10</v>
      </c>
      <c r="L1293" s="47" t="str">
        <f>ControleProdução[[#This Row],[Recebido Por]]&amp;ControleProdução[[#This Row],[Qtd]]</f>
        <v>JAIME10</v>
      </c>
    </row>
    <row r="1294" spans="1:12" ht="20.100000000000001" customHeight="1" x14ac:dyDescent="0.25">
      <c r="A1294" s="52">
        <v>45344</v>
      </c>
      <c r="B1294" s="52" t="str">
        <f>UPPER(TEXT(ControleProdução[[#This Row],[Data]],"mmm"))</f>
        <v>FEV</v>
      </c>
      <c r="C1294" s="47">
        <f>YEAR(ControleProdução[[#This Row],[Data]])</f>
        <v>2024</v>
      </c>
      <c r="D1294" s="52" t="s">
        <v>21</v>
      </c>
      <c r="E1294" s="47" t="s">
        <v>74</v>
      </c>
      <c r="F1294" s="47">
        <v>1</v>
      </c>
      <c r="G1294" s="47" t="str">
        <f>_xlfn.XLOOKUP(E1294,TbdeEPI[EPI],TbdeEPI[TIPO],"Produção",0)</f>
        <v>Produção</v>
      </c>
      <c r="H1294" s="47" t="s">
        <v>108</v>
      </c>
      <c r="I1294" s="47" t="s">
        <v>116</v>
      </c>
      <c r="J1294" s="53"/>
      <c r="K1294" s="47">
        <f>COUNTIF($I$2:I1294,I1294)</f>
        <v>11</v>
      </c>
      <c r="L1294" s="47" t="str">
        <f>ControleProdução[[#This Row],[Recebido Por]]&amp;ControleProdução[[#This Row],[Qtd]]</f>
        <v>ALDENOR11</v>
      </c>
    </row>
    <row r="1295" spans="1:12" ht="20.100000000000001" customHeight="1" x14ac:dyDescent="0.25">
      <c r="A1295" s="52">
        <v>45344</v>
      </c>
      <c r="B1295" s="52" t="str">
        <f>UPPER(TEXT(ControleProdução[[#This Row],[Data]],"mmm"))</f>
        <v>FEV</v>
      </c>
      <c r="C1295" s="47">
        <f>YEAR(ControleProdução[[#This Row],[Data]])</f>
        <v>2024</v>
      </c>
      <c r="D1295" s="52" t="s">
        <v>21</v>
      </c>
      <c r="E1295" s="47" t="s">
        <v>1</v>
      </c>
      <c r="F1295" s="47">
        <v>1</v>
      </c>
      <c r="G1295" s="47" t="str">
        <f>_xlfn.XLOOKUP(E1295,TbdeEPI[EPI],TbdeEPI[TIPO],"Produção",0)</f>
        <v>Produção</v>
      </c>
      <c r="H1295" s="47" t="s">
        <v>108</v>
      </c>
      <c r="I1295" s="47" t="s">
        <v>388</v>
      </c>
      <c r="J1295" s="53"/>
      <c r="K1295" s="47">
        <f>COUNTIF($I$2:I1295,I1295)</f>
        <v>6</v>
      </c>
      <c r="L1295" s="47" t="str">
        <f>ControleProdução[[#This Row],[Recebido Por]]&amp;ControleProdução[[#This Row],[Qtd]]</f>
        <v>ESTER6</v>
      </c>
    </row>
    <row r="1296" spans="1:12" ht="20.100000000000001" customHeight="1" x14ac:dyDescent="0.25">
      <c r="A1296" s="52">
        <v>45344</v>
      </c>
      <c r="B1296" s="52" t="str">
        <f>UPPER(TEXT(ControleProdução[[#This Row],[Data]],"mmm"))</f>
        <v>FEV</v>
      </c>
      <c r="C1296" s="47">
        <f>YEAR(ControleProdução[[#This Row],[Data]])</f>
        <v>2024</v>
      </c>
      <c r="D1296" s="52" t="s">
        <v>21</v>
      </c>
      <c r="E1296" s="47" t="s">
        <v>78</v>
      </c>
      <c r="F1296" s="47">
        <v>1</v>
      </c>
      <c r="G1296" s="47" t="str">
        <f>_xlfn.XLOOKUP(E1296,TbdeEPI[EPI],TbdeEPI[TIPO],"Produção",0)</f>
        <v>Produção</v>
      </c>
      <c r="H1296" s="47" t="s">
        <v>108</v>
      </c>
      <c r="I1296" s="47" t="s">
        <v>396</v>
      </c>
      <c r="J1296" s="53"/>
      <c r="K1296" s="47">
        <f>COUNTIF($I$2:I1296,I1296)</f>
        <v>1</v>
      </c>
      <c r="L1296" s="47" t="str">
        <f>ControleProdução[[#This Row],[Recebido Por]]&amp;ControleProdução[[#This Row],[Qtd]]</f>
        <v>TARSON1</v>
      </c>
    </row>
    <row r="1297" spans="1:12" ht="20.100000000000001" customHeight="1" x14ac:dyDescent="0.25">
      <c r="A1297" s="52">
        <v>45344</v>
      </c>
      <c r="B1297" s="52" t="str">
        <f>UPPER(TEXT(ControleProdução[[#This Row],[Data]],"mmm"))</f>
        <v>FEV</v>
      </c>
      <c r="C1297" s="47">
        <f>YEAR(ControleProdução[[#This Row],[Data]])</f>
        <v>2024</v>
      </c>
      <c r="D1297" s="52" t="s">
        <v>21</v>
      </c>
      <c r="E1297" s="47" t="s">
        <v>95</v>
      </c>
      <c r="F1297" s="47">
        <v>5</v>
      </c>
      <c r="G1297" s="47" t="str">
        <f>_xlfn.XLOOKUP(E1297,TbdeEPI[EPI],TbdeEPI[TIPO],"Produção",0)</f>
        <v>Produção</v>
      </c>
      <c r="H1297" s="47" t="s">
        <v>108</v>
      </c>
      <c r="I1297" s="47" t="s">
        <v>157</v>
      </c>
      <c r="J1297" s="53"/>
      <c r="K1297" s="47">
        <f>COUNTIF($I$2:I1297,I1297)</f>
        <v>26</v>
      </c>
      <c r="L1297" s="47" t="str">
        <f>ControleProdução[[#This Row],[Recebido Por]]&amp;ControleProdução[[#This Row],[Qtd]]</f>
        <v>MATHEUS LUCAS26</v>
      </c>
    </row>
    <row r="1298" spans="1:12" ht="20.100000000000001" customHeight="1" x14ac:dyDescent="0.25">
      <c r="A1298" s="52">
        <v>45344</v>
      </c>
      <c r="B1298" s="52" t="str">
        <f>UPPER(TEXT(ControleProdução[[#This Row],[Data]],"mmm"))</f>
        <v>FEV</v>
      </c>
      <c r="C1298" s="47">
        <f>YEAR(ControleProdução[[#This Row],[Data]])</f>
        <v>2024</v>
      </c>
      <c r="D1298" s="52" t="s">
        <v>21</v>
      </c>
      <c r="E1298" s="47" t="s">
        <v>27</v>
      </c>
      <c r="F1298" s="47">
        <v>2</v>
      </c>
      <c r="G1298" s="47" t="str">
        <f>_xlfn.XLOOKUP(E1298,TbdeEPI[EPI],TbdeEPI[TIPO],"Produção",0)</f>
        <v>Produção</v>
      </c>
      <c r="H1298" s="47" t="s">
        <v>108</v>
      </c>
      <c r="I1298" s="47" t="s">
        <v>324</v>
      </c>
      <c r="J1298" s="53"/>
      <c r="K1298" s="47">
        <f>COUNTIF($I$2:I1298,I1298)</f>
        <v>5</v>
      </c>
      <c r="L1298" s="47" t="str">
        <f>ControleProdução[[#This Row],[Recebido Por]]&amp;ControleProdução[[#This Row],[Qtd]]</f>
        <v>YARA5</v>
      </c>
    </row>
    <row r="1299" spans="1:12" ht="20.100000000000001" customHeight="1" x14ac:dyDescent="0.25">
      <c r="A1299" s="52">
        <v>45345</v>
      </c>
      <c r="B1299" s="52" t="str">
        <f>UPPER(TEXT(ControleProdução[[#This Row],[Data]],"mmm"))</f>
        <v>FEV</v>
      </c>
      <c r="C1299" s="47">
        <f>YEAR(ControleProdução[[#This Row],[Data]])</f>
        <v>2024</v>
      </c>
      <c r="D1299" s="52" t="s">
        <v>21</v>
      </c>
      <c r="E1299" s="47" t="s">
        <v>74</v>
      </c>
      <c r="F1299" s="47">
        <v>15</v>
      </c>
      <c r="G1299" s="47" t="str">
        <f>_xlfn.XLOOKUP(E1299,TbdeEPI[EPI],TbdeEPI[TIPO],"Produção",0)</f>
        <v>Produção</v>
      </c>
      <c r="H1299" s="47" t="s">
        <v>108</v>
      </c>
      <c r="I1299" s="47" t="s">
        <v>336</v>
      </c>
      <c r="J1299" s="53"/>
      <c r="K1299" s="47">
        <f>COUNTIF($I$2:I1299,I1299)</f>
        <v>86</v>
      </c>
      <c r="L1299" s="47" t="str">
        <f>ControleProdução[[#This Row],[Recebido Por]]&amp;ControleProdução[[#This Row],[Qtd]]</f>
        <v>YVENS86</v>
      </c>
    </row>
    <row r="1300" spans="1:12" ht="20.100000000000001" customHeight="1" x14ac:dyDescent="0.25">
      <c r="A1300" s="52">
        <v>45345</v>
      </c>
      <c r="B1300" s="52" t="str">
        <f>UPPER(TEXT(ControleProdução[[#This Row],[Data]],"mmm"))</f>
        <v>FEV</v>
      </c>
      <c r="C1300" s="47">
        <f>YEAR(ControleProdução[[#This Row],[Data]])</f>
        <v>2024</v>
      </c>
      <c r="D1300" s="52" t="s">
        <v>21</v>
      </c>
      <c r="E1300" s="47" t="s">
        <v>79</v>
      </c>
      <c r="F1300" s="47">
        <v>1</v>
      </c>
      <c r="G1300" s="47" t="str">
        <f>_xlfn.XLOOKUP(E1300,TbdeEPI[EPI],TbdeEPI[TIPO],"Produção",0)</f>
        <v>Produção</v>
      </c>
      <c r="H1300" s="47" t="s">
        <v>108</v>
      </c>
      <c r="I1300" s="47" t="s">
        <v>336</v>
      </c>
      <c r="J1300" s="53"/>
      <c r="K1300" s="47">
        <f>COUNTIF($I$2:I1300,I1300)</f>
        <v>87</v>
      </c>
      <c r="L1300" s="47" t="str">
        <f>ControleProdução[[#This Row],[Recebido Por]]&amp;ControleProdução[[#This Row],[Qtd]]</f>
        <v>YVENS87</v>
      </c>
    </row>
    <row r="1301" spans="1:12" ht="20.100000000000001" customHeight="1" x14ac:dyDescent="0.25">
      <c r="A1301" s="52">
        <v>45345</v>
      </c>
      <c r="B1301" s="52" t="str">
        <f>UPPER(TEXT(ControleProdução[[#This Row],[Data]],"mmm"))</f>
        <v>FEV</v>
      </c>
      <c r="C1301" s="47">
        <f>YEAR(ControleProdução[[#This Row],[Data]])</f>
        <v>2024</v>
      </c>
      <c r="D1301" s="52" t="s">
        <v>21</v>
      </c>
      <c r="E1301" s="47" t="s">
        <v>27</v>
      </c>
      <c r="F1301" s="47">
        <v>2</v>
      </c>
      <c r="G1301" s="47" t="str">
        <f>_xlfn.XLOOKUP(E1301,TbdeEPI[EPI],TbdeEPI[TIPO],"Produção",0)</f>
        <v>Produção</v>
      </c>
      <c r="H1301" s="47" t="s">
        <v>108</v>
      </c>
      <c r="I1301" s="47" t="s">
        <v>336</v>
      </c>
      <c r="J1301" s="53"/>
      <c r="K1301" s="47">
        <f>COUNTIF($I$2:I1301,I1301)</f>
        <v>88</v>
      </c>
      <c r="L1301" s="47" t="str">
        <f>ControleProdução[[#This Row],[Recebido Por]]&amp;ControleProdução[[#This Row],[Qtd]]</f>
        <v>YVENS88</v>
      </c>
    </row>
    <row r="1302" spans="1:12" ht="20.100000000000001" customHeight="1" x14ac:dyDescent="0.25">
      <c r="A1302" s="52">
        <v>45345</v>
      </c>
      <c r="B1302" s="52" t="str">
        <f>UPPER(TEXT(ControleProdução[[#This Row],[Data]],"mmm"))</f>
        <v>FEV</v>
      </c>
      <c r="C1302" s="47">
        <f>YEAR(ControleProdução[[#This Row],[Data]])</f>
        <v>2024</v>
      </c>
      <c r="D1302" s="52" t="s">
        <v>21</v>
      </c>
      <c r="E1302" s="47" t="s">
        <v>330</v>
      </c>
      <c r="F1302" s="47">
        <v>1</v>
      </c>
      <c r="G1302" s="47" t="str">
        <f>_xlfn.XLOOKUP(E1302,TbdeEPI[EPI],TbdeEPI[TIPO],"Produção",0)</f>
        <v>EPI</v>
      </c>
      <c r="H1302" s="47" t="s">
        <v>108</v>
      </c>
      <c r="I1302" s="47" t="s">
        <v>351</v>
      </c>
      <c r="J1302" s="53"/>
      <c r="K1302" s="47">
        <f>COUNTIF($I$2:I1302,I1302)</f>
        <v>32</v>
      </c>
      <c r="L1302" s="47" t="str">
        <f>ControleProdução[[#This Row],[Recebido Por]]&amp;ControleProdução[[#This Row],[Qtd]]</f>
        <v>DEYVID32</v>
      </c>
    </row>
    <row r="1303" spans="1:12" ht="20.100000000000001" customHeight="1" x14ac:dyDescent="0.25">
      <c r="A1303" s="52">
        <v>45345</v>
      </c>
      <c r="B1303" s="52" t="str">
        <f>UPPER(TEXT(ControleProdução[[#This Row],[Data]],"mmm"))</f>
        <v>FEV</v>
      </c>
      <c r="C1303" s="47">
        <f>YEAR(ControleProdução[[#This Row],[Data]])</f>
        <v>2024</v>
      </c>
      <c r="D1303" s="52" t="s">
        <v>21</v>
      </c>
      <c r="E1303" s="47" t="s">
        <v>9</v>
      </c>
      <c r="F1303" s="47">
        <v>1</v>
      </c>
      <c r="G1303" s="47" t="str">
        <f>_xlfn.XLOOKUP(E1303,TbdeEPI[EPI],TbdeEPI[TIPO],"Produção",0)</f>
        <v>EPI</v>
      </c>
      <c r="H1303" s="47" t="s">
        <v>108</v>
      </c>
      <c r="I1303" s="47" t="s">
        <v>351</v>
      </c>
      <c r="J1303" s="53"/>
      <c r="K1303" s="47">
        <f>COUNTIF($I$2:I1303,I1303)</f>
        <v>33</v>
      </c>
      <c r="L1303" s="47" t="str">
        <f>ControleProdução[[#This Row],[Recebido Por]]&amp;ControleProdução[[#This Row],[Qtd]]</f>
        <v>DEYVID33</v>
      </c>
    </row>
    <row r="1304" spans="1:12" ht="20.100000000000001" customHeight="1" x14ac:dyDescent="0.25">
      <c r="A1304" s="52">
        <v>45345</v>
      </c>
      <c r="B1304" s="52" t="str">
        <f>UPPER(TEXT(ControleProdução[[#This Row],[Data]],"mmm"))</f>
        <v>FEV</v>
      </c>
      <c r="C1304" s="47">
        <f>YEAR(ControleProdução[[#This Row],[Data]])</f>
        <v>2024</v>
      </c>
      <c r="D1304" s="52" t="s">
        <v>21</v>
      </c>
      <c r="E1304" s="47" t="s">
        <v>393</v>
      </c>
      <c r="F1304" s="47">
        <v>1</v>
      </c>
      <c r="G1304" s="47" t="str">
        <f>_xlfn.XLOOKUP(E1304,TbdeEPI[EPI],TbdeEPI[TIPO],"Produção",0)</f>
        <v>EPI</v>
      </c>
      <c r="H1304" s="47" t="s">
        <v>108</v>
      </c>
      <c r="I1304" s="47" t="s">
        <v>326</v>
      </c>
      <c r="J1304" s="53"/>
      <c r="K1304" s="47">
        <f>COUNTIF($I$2:I1304,I1304)</f>
        <v>6</v>
      </c>
      <c r="L1304" s="47" t="str">
        <f>ControleProdução[[#This Row],[Recebido Por]]&amp;ControleProdução[[#This Row],[Qtd]]</f>
        <v>CRISTIANO6</v>
      </c>
    </row>
    <row r="1305" spans="1:12" ht="20.100000000000001" customHeight="1" x14ac:dyDescent="0.25">
      <c r="A1305" s="52">
        <v>45345</v>
      </c>
      <c r="B1305" s="52" t="str">
        <f>UPPER(TEXT(ControleProdução[[#This Row],[Data]],"mmm"))</f>
        <v>FEV</v>
      </c>
      <c r="C1305" s="47">
        <f>YEAR(ControleProdução[[#This Row],[Data]])</f>
        <v>2024</v>
      </c>
      <c r="D1305" s="52" t="s">
        <v>21</v>
      </c>
      <c r="E1305" s="47" t="s">
        <v>9</v>
      </c>
      <c r="F1305" s="47">
        <v>1</v>
      </c>
      <c r="G1305" s="47" t="str">
        <f>_xlfn.XLOOKUP(E1305,TbdeEPI[EPI],TbdeEPI[TIPO],"Produção",0)</f>
        <v>EPI</v>
      </c>
      <c r="H1305" s="47" t="s">
        <v>108</v>
      </c>
      <c r="I1305" s="47" t="s">
        <v>336</v>
      </c>
      <c r="J1305" s="53"/>
      <c r="K1305" s="47">
        <f>COUNTIF($I$2:I1305,I1305)</f>
        <v>89</v>
      </c>
      <c r="L1305" s="47" t="str">
        <f>ControleProdução[[#This Row],[Recebido Por]]&amp;ControleProdução[[#This Row],[Qtd]]</f>
        <v>YVENS89</v>
      </c>
    </row>
    <row r="1306" spans="1:12" ht="20.100000000000001" customHeight="1" x14ac:dyDescent="0.25">
      <c r="A1306" s="52">
        <v>45345</v>
      </c>
      <c r="B1306" s="52" t="str">
        <f>UPPER(TEXT(ControleProdução[[#This Row],[Data]],"mmm"))</f>
        <v>FEV</v>
      </c>
      <c r="C1306" s="47">
        <f>YEAR(ControleProdução[[#This Row],[Data]])</f>
        <v>2024</v>
      </c>
      <c r="D1306" s="52" t="s">
        <v>21</v>
      </c>
      <c r="E1306" s="47" t="s">
        <v>330</v>
      </c>
      <c r="F1306" s="47">
        <v>1</v>
      </c>
      <c r="G1306" s="47" t="str">
        <f>_xlfn.XLOOKUP(E1306,TbdeEPI[EPI],TbdeEPI[TIPO],"Produção",0)</f>
        <v>EPI</v>
      </c>
      <c r="H1306" s="47" t="s">
        <v>108</v>
      </c>
      <c r="I1306" s="47" t="s">
        <v>336</v>
      </c>
      <c r="J1306" s="53"/>
      <c r="K1306" s="47">
        <f>COUNTIF($I$2:I1306,I1306)</f>
        <v>90</v>
      </c>
      <c r="L1306" s="47" t="str">
        <f>ControleProdução[[#This Row],[Recebido Por]]&amp;ControleProdução[[#This Row],[Qtd]]</f>
        <v>YVENS90</v>
      </c>
    </row>
    <row r="1307" spans="1:12" ht="20.100000000000001" customHeight="1" x14ac:dyDescent="0.25">
      <c r="A1307" s="52">
        <v>45345</v>
      </c>
      <c r="B1307" s="52" t="str">
        <f>UPPER(TEXT(ControleProdução[[#This Row],[Data]],"mmm"))</f>
        <v>FEV</v>
      </c>
      <c r="C1307" s="47">
        <f>YEAR(ControleProdução[[#This Row],[Data]])</f>
        <v>2024</v>
      </c>
      <c r="D1307" s="52" t="s">
        <v>21</v>
      </c>
      <c r="E1307" s="47" t="s">
        <v>393</v>
      </c>
      <c r="F1307" s="47">
        <v>1</v>
      </c>
      <c r="G1307" s="47" t="str">
        <f>_xlfn.XLOOKUP(E1307,TbdeEPI[EPI],TbdeEPI[TIPO],"Produção",0)</f>
        <v>EPI</v>
      </c>
      <c r="H1307" s="47" t="s">
        <v>108</v>
      </c>
      <c r="I1307" s="47" t="s">
        <v>110</v>
      </c>
      <c r="J1307" s="53"/>
      <c r="K1307" s="47">
        <f>COUNTIF($I$2:I1307,I1307)</f>
        <v>250</v>
      </c>
      <c r="L1307" s="47" t="str">
        <f>ControleProdução[[#This Row],[Recebido Por]]&amp;ControleProdução[[#This Row],[Qtd]]</f>
        <v>FELIPE250</v>
      </c>
    </row>
    <row r="1308" spans="1:12" ht="20.100000000000001" customHeight="1" x14ac:dyDescent="0.25">
      <c r="A1308" s="52">
        <v>45345</v>
      </c>
      <c r="B1308" s="52" t="str">
        <f>UPPER(TEXT(ControleProdução[[#This Row],[Data]],"mmm"))</f>
        <v>FEV</v>
      </c>
      <c r="C1308" s="47">
        <f>YEAR(ControleProdução[[#This Row],[Data]])</f>
        <v>2024</v>
      </c>
      <c r="D1308" s="52" t="s">
        <v>21</v>
      </c>
      <c r="E1308" s="47" t="s">
        <v>393</v>
      </c>
      <c r="F1308" s="47">
        <v>1</v>
      </c>
      <c r="G1308" s="47" t="str">
        <f>_xlfn.XLOOKUP(E1308,TbdeEPI[EPI],TbdeEPI[TIPO],"Produção",0)</f>
        <v>EPI</v>
      </c>
      <c r="H1308" s="47" t="s">
        <v>108</v>
      </c>
      <c r="I1308" s="47" t="s">
        <v>277</v>
      </c>
      <c r="J1308" s="53"/>
      <c r="K1308" s="47">
        <f>COUNTIF($I$2:I1308,I1308)</f>
        <v>5</v>
      </c>
      <c r="L1308" s="47" t="str">
        <f>ControleProdução[[#This Row],[Recebido Por]]&amp;ControleProdução[[#This Row],[Qtd]]</f>
        <v>LEANDRO5</v>
      </c>
    </row>
    <row r="1309" spans="1:12" ht="20.100000000000001" customHeight="1" x14ac:dyDescent="0.25">
      <c r="A1309" s="52">
        <v>45346</v>
      </c>
      <c r="B1309" s="52" t="str">
        <f>UPPER(TEXT(ControleProdução[[#This Row],[Data]],"mmm"))</f>
        <v>FEV</v>
      </c>
      <c r="C1309" s="47">
        <f>YEAR(ControleProdução[[#This Row],[Data]])</f>
        <v>2024</v>
      </c>
      <c r="D1309" s="52" t="s">
        <v>21</v>
      </c>
      <c r="E1309" s="47" t="s">
        <v>352</v>
      </c>
      <c r="F1309" s="47">
        <v>1</v>
      </c>
      <c r="G1309" s="47" t="str">
        <f>_xlfn.XLOOKUP(E1309,TbdeEPI[EPI],TbdeEPI[TIPO],"Produção",0)</f>
        <v>Produção</v>
      </c>
      <c r="H1309" s="47" t="s">
        <v>108</v>
      </c>
      <c r="I1309" s="47" t="s">
        <v>265</v>
      </c>
      <c r="J1309" s="53"/>
      <c r="K1309" s="47">
        <f>COUNTIF($I$2:I1309,I1309)</f>
        <v>24</v>
      </c>
      <c r="L1309" s="47" t="str">
        <f>ControleProdução[[#This Row],[Recebido Por]]&amp;ControleProdução[[#This Row],[Qtd]]</f>
        <v>GILDSON24</v>
      </c>
    </row>
    <row r="1310" spans="1:12" ht="20.100000000000001" customHeight="1" x14ac:dyDescent="0.25">
      <c r="A1310" s="52">
        <v>45346</v>
      </c>
      <c r="B1310" s="52" t="str">
        <f>UPPER(TEXT(ControleProdução[[#This Row],[Data]],"mmm"))</f>
        <v>FEV</v>
      </c>
      <c r="C1310" s="47">
        <f>YEAR(ControleProdução[[#This Row],[Data]])</f>
        <v>2024</v>
      </c>
      <c r="D1310" s="52" t="s">
        <v>21</v>
      </c>
      <c r="E1310" s="47" t="s">
        <v>382</v>
      </c>
      <c r="F1310" s="47">
        <v>5</v>
      </c>
      <c r="G1310" s="47" t="str">
        <f>_xlfn.XLOOKUP(E1310,TbdeEPI[EPI],TbdeEPI[TIPO],"Produção",0)</f>
        <v>Produção</v>
      </c>
      <c r="H1310" s="47" t="s">
        <v>108</v>
      </c>
      <c r="I1310" s="47" t="s">
        <v>300</v>
      </c>
      <c r="J1310" s="53"/>
      <c r="K1310" s="47">
        <f>COUNTIF($I$2:I1310,I1310)</f>
        <v>20</v>
      </c>
      <c r="L1310" s="47" t="str">
        <f>ControleProdução[[#This Row],[Recebido Por]]&amp;ControleProdução[[#This Row],[Qtd]]</f>
        <v>JOSE ORLANDO20</v>
      </c>
    </row>
    <row r="1311" spans="1:12" ht="20.100000000000001" customHeight="1" x14ac:dyDescent="0.25">
      <c r="A1311" s="52">
        <v>45346</v>
      </c>
      <c r="B1311" s="52" t="str">
        <f>UPPER(TEXT(ControleProdução[[#This Row],[Data]],"mmm"))</f>
        <v>FEV</v>
      </c>
      <c r="C1311" s="47">
        <f>YEAR(ControleProdução[[#This Row],[Data]])</f>
        <v>2024</v>
      </c>
      <c r="D1311" s="52" t="s">
        <v>21</v>
      </c>
      <c r="E1311" s="47" t="s">
        <v>397</v>
      </c>
      <c r="F1311" s="47">
        <v>1</v>
      </c>
      <c r="G1311" s="47" t="str">
        <f>_xlfn.XLOOKUP(E1311,TbdeEPI[EPI],TbdeEPI[TIPO],"Produção",0)</f>
        <v>Produção</v>
      </c>
      <c r="H1311" s="47" t="s">
        <v>108</v>
      </c>
      <c r="I1311" s="47" t="s">
        <v>300</v>
      </c>
      <c r="J1311" s="53"/>
      <c r="K1311" s="47">
        <f>COUNTIF($I$2:I1311,I1311)</f>
        <v>21</v>
      </c>
      <c r="L1311" s="47" t="str">
        <f>ControleProdução[[#This Row],[Recebido Por]]&amp;ControleProdução[[#This Row],[Qtd]]</f>
        <v>JOSE ORLANDO21</v>
      </c>
    </row>
    <row r="1312" spans="1:12" ht="20.100000000000001" customHeight="1" x14ac:dyDescent="0.25">
      <c r="A1312" s="52">
        <v>45346</v>
      </c>
      <c r="B1312" s="52" t="str">
        <f>UPPER(TEXT(ControleProdução[[#This Row],[Data]],"mmm"))</f>
        <v>FEV</v>
      </c>
      <c r="C1312" s="47">
        <f>YEAR(ControleProdução[[#This Row],[Data]])</f>
        <v>2024</v>
      </c>
      <c r="D1312" s="52" t="s">
        <v>21</v>
      </c>
      <c r="E1312" s="47" t="s">
        <v>398</v>
      </c>
      <c r="F1312" s="47">
        <v>25</v>
      </c>
      <c r="G1312" s="47" t="str">
        <f>_xlfn.XLOOKUP(E1312,TbdeEPI[EPI],TbdeEPI[TIPO],"Produção",0)</f>
        <v>Produção</v>
      </c>
      <c r="H1312" s="47" t="s">
        <v>108</v>
      </c>
      <c r="I1312" s="47" t="s">
        <v>300</v>
      </c>
      <c r="J1312" s="53"/>
      <c r="K1312" s="47">
        <f>COUNTIF($I$2:I1312,I1312)</f>
        <v>22</v>
      </c>
      <c r="L1312" s="47" t="str">
        <f>ControleProdução[[#This Row],[Recebido Por]]&amp;ControleProdução[[#This Row],[Qtd]]</f>
        <v>JOSE ORLANDO22</v>
      </c>
    </row>
    <row r="1313" spans="1:12" ht="20.100000000000001" customHeight="1" x14ac:dyDescent="0.25">
      <c r="A1313" s="52">
        <v>45348</v>
      </c>
      <c r="B1313" s="52" t="str">
        <f>UPPER(TEXT(ControleProdução[[#This Row],[Data]],"mmm"))</f>
        <v>FEV</v>
      </c>
      <c r="C1313" s="47">
        <f>YEAR(ControleProdução[[#This Row],[Data]])</f>
        <v>2024</v>
      </c>
      <c r="D1313" s="52" t="s">
        <v>21</v>
      </c>
      <c r="E1313" s="47" t="s">
        <v>78</v>
      </c>
      <c r="F1313" s="47">
        <v>1</v>
      </c>
      <c r="G1313" s="47" t="str">
        <f>_xlfn.XLOOKUP(E1313,TbdeEPI[EPI],TbdeEPI[TIPO],"Produção",0)</f>
        <v>Produção</v>
      </c>
      <c r="H1313" s="47" t="s">
        <v>108</v>
      </c>
      <c r="I1313" s="47" t="s">
        <v>173</v>
      </c>
      <c r="J1313" s="53"/>
      <c r="K1313" s="47">
        <f>COUNTIF($I$2:I1313,I1313)</f>
        <v>42</v>
      </c>
      <c r="L1313" s="47" t="str">
        <f>ControleProdução[[#This Row],[Recebido Por]]&amp;ControleProdução[[#This Row],[Qtd]]</f>
        <v>JACKSON42</v>
      </c>
    </row>
    <row r="1314" spans="1:12" ht="20.100000000000001" customHeight="1" x14ac:dyDescent="0.25">
      <c r="A1314" s="52">
        <v>45348</v>
      </c>
      <c r="B1314" s="52" t="str">
        <f>UPPER(TEXT(ControleProdução[[#This Row],[Data]],"mmm"))</f>
        <v>FEV</v>
      </c>
      <c r="C1314" s="47">
        <f>YEAR(ControleProdução[[#This Row],[Data]])</f>
        <v>2024</v>
      </c>
      <c r="D1314" s="52" t="s">
        <v>21</v>
      </c>
      <c r="E1314" s="47" t="s">
        <v>1</v>
      </c>
      <c r="F1314" s="47">
        <v>2</v>
      </c>
      <c r="G1314" s="47" t="str">
        <f>_xlfn.XLOOKUP(E1314,TbdeEPI[EPI],TbdeEPI[TIPO],"Produção",0)</f>
        <v>Produção</v>
      </c>
      <c r="H1314" s="47" t="s">
        <v>108</v>
      </c>
      <c r="I1314" s="47" t="s">
        <v>155</v>
      </c>
      <c r="J1314" s="53"/>
      <c r="K1314" s="47">
        <f>COUNTIF($I$2:I1314,I1314)</f>
        <v>65</v>
      </c>
      <c r="L1314" s="47" t="str">
        <f>ControleProdução[[#This Row],[Recebido Por]]&amp;ControleProdução[[#This Row],[Qtd]]</f>
        <v>ASNAN65</v>
      </c>
    </row>
    <row r="1315" spans="1:12" ht="20.100000000000001" customHeight="1" x14ac:dyDescent="0.25">
      <c r="A1315" s="52">
        <v>45348</v>
      </c>
      <c r="B1315" s="52" t="str">
        <f>UPPER(TEXT(ControleProdução[[#This Row],[Data]],"mmm"))</f>
        <v>FEV</v>
      </c>
      <c r="C1315" s="47">
        <f>YEAR(ControleProdução[[#This Row],[Data]])</f>
        <v>2024</v>
      </c>
      <c r="D1315" s="52" t="s">
        <v>21</v>
      </c>
      <c r="E1315" s="47" t="s">
        <v>1</v>
      </c>
      <c r="F1315" s="47">
        <v>2</v>
      </c>
      <c r="G1315" s="47" t="str">
        <f>_xlfn.XLOOKUP(E1315,TbdeEPI[EPI],TbdeEPI[TIPO],"Produção",0)</f>
        <v>Produção</v>
      </c>
      <c r="H1315" s="47" t="s">
        <v>108</v>
      </c>
      <c r="I1315" s="47" t="s">
        <v>351</v>
      </c>
      <c r="J1315" s="53"/>
      <c r="K1315" s="47">
        <f>COUNTIF($I$2:I1315,I1315)</f>
        <v>34</v>
      </c>
      <c r="L1315" s="47" t="str">
        <f>ControleProdução[[#This Row],[Recebido Por]]&amp;ControleProdução[[#This Row],[Qtd]]</f>
        <v>DEYVID34</v>
      </c>
    </row>
    <row r="1316" spans="1:12" ht="20.100000000000001" customHeight="1" x14ac:dyDescent="0.25">
      <c r="A1316" s="52">
        <v>45348</v>
      </c>
      <c r="B1316" s="52" t="str">
        <f>UPPER(TEXT(ControleProdução[[#This Row],[Data]],"mmm"))</f>
        <v>FEV</v>
      </c>
      <c r="C1316" s="47">
        <f>YEAR(ControleProdução[[#This Row],[Data]])</f>
        <v>2024</v>
      </c>
      <c r="D1316" s="52" t="s">
        <v>21</v>
      </c>
      <c r="E1316" s="47" t="s">
        <v>330</v>
      </c>
      <c r="F1316" s="47">
        <v>1</v>
      </c>
      <c r="G1316" s="47" t="str">
        <f>_xlfn.XLOOKUP(E1316,TbdeEPI[EPI],TbdeEPI[TIPO],"Produção",0)</f>
        <v>EPI</v>
      </c>
      <c r="H1316" s="47" t="s">
        <v>108</v>
      </c>
      <c r="I1316" s="47" t="s">
        <v>351</v>
      </c>
      <c r="J1316" s="53"/>
      <c r="K1316" s="47">
        <f>COUNTIF($I$2:I1316,I1316)</f>
        <v>35</v>
      </c>
      <c r="L1316" s="47" t="str">
        <f>ControleProdução[[#This Row],[Recebido Por]]&amp;ControleProdução[[#This Row],[Qtd]]</f>
        <v>DEYVID35</v>
      </c>
    </row>
    <row r="1317" spans="1:12" ht="20.100000000000001" customHeight="1" x14ac:dyDescent="0.25">
      <c r="A1317" s="52">
        <v>45348</v>
      </c>
      <c r="B1317" s="52" t="str">
        <f>UPPER(TEXT(ControleProdução[[#This Row],[Data]],"mmm"))</f>
        <v>FEV</v>
      </c>
      <c r="C1317" s="47">
        <f>YEAR(ControleProdução[[#This Row],[Data]])</f>
        <v>2024</v>
      </c>
      <c r="D1317" s="52" t="s">
        <v>21</v>
      </c>
      <c r="E1317" s="47" t="s">
        <v>75</v>
      </c>
      <c r="F1317" s="47">
        <v>6</v>
      </c>
      <c r="G1317" s="47" t="str">
        <f>_xlfn.XLOOKUP(E1317,TbdeEPI[EPI],TbdeEPI[TIPO],"Produção",0)</f>
        <v>Produção</v>
      </c>
      <c r="H1317" s="47" t="s">
        <v>108</v>
      </c>
      <c r="I1317" s="47" t="s">
        <v>171</v>
      </c>
      <c r="J1317" s="53"/>
      <c r="K1317" s="47">
        <f>COUNTIF($I$2:I1317,I1317)</f>
        <v>25</v>
      </c>
      <c r="L1317" s="47" t="str">
        <f>ControleProdução[[#This Row],[Recebido Por]]&amp;ControleProdução[[#This Row],[Qtd]]</f>
        <v>KEVIN25</v>
      </c>
    </row>
    <row r="1318" spans="1:12" ht="20.100000000000001" customHeight="1" x14ac:dyDescent="0.25">
      <c r="A1318" s="52">
        <v>45348</v>
      </c>
      <c r="B1318" s="52" t="str">
        <f>UPPER(TEXT(ControleProdução[[#This Row],[Data]],"mmm"))</f>
        <v>FEV</v>
      </c>
      <c r="C1318" s="47">
        <f>YEAR(ControleProdução[[#This Row],[Data]])</f>
        <v>2024</v>
      </c>
      <c r="D1318" s="52" t="s">
        <v>21</v>
      </c>
      <c r="E1318" s="47" t="s">
        <v>74</v>
      </c>
      <c r="F1318" s="47">
        <v>15</v>
      </c>
      <c r="G1318" s="47" t="str">
        <f>_xlfn.XLOOKUP(E1318,TbdeEPI[EPI],TbdeEPI[TIPO],"Produção",0)</f>
        <v>Produção</v>
      </c>
      <c r="H1318" s="47" t="s">
        <v>108</v>
      </c>
      <c r="I1318" s="47" t="s">
        <v>336</v>
      </c>
      <c r="J1318" s="53"/>
      <c r="K1318" s="47">
        <f>COUNTIF($I$2:I1318,I1318)</f>
        <v>91</v>
      </c>
      <c r="L1318" s="47" t="str">
        <f>ControleProdução[[#This Row],[Recebido Por]]&amp;ControleProdução[[#This Row],[Qtd]]</f>
        <v>YVENS91</v>
      </c>
    </row>
    <row r="1319" spans="1:12" ht="20.100000000000001" customHeight="1" x14ac:dyDescent="0.25">
      <c r="A1319" s="52">
        <v>45348</v>
      </c>
      <c r="B1319" s="52" t="str">
        <f>UPPER(TEXT(ControleProdução[[#This Row],[Data]],"mmm"))</f>
        <v>FEV</v>
      </c>
      <c r="C1319" s="47">
        <f>YEAR(ControleProdução[[#This Row],[Data]])</f>
        <v>2024</v>
      </c>
      <c r="D1319" s="52" t="s">
        <v>21</v>
      </c>
      <c r="E1319" s="47" t="s">
        <v>27</v>
      </c>
      <c r="F1319" s="47">
        <v>1</v>
      </c>
      <c r="G1319" s="47" t="str">
        <f>_xlfn.XLOOKUP(E1319,TbdeEPI[EPI],TbdeEPI[TIPO],"Produção",0)</f>
        <v>Produção</v>
      </c>
      <c r="H1319" s="47" t="s">
        <v>108</v>
      </c>
      <c r="I1319" s="47" t="s">
        <v>155</v>
      </c>
      <c r="J1319" s="53"/>
      <c r="K1319" s="47">
        <f>COUNTIF($I$2:I1319,I1319)</f>
        <v>66</v>
      </c>
      <c r="L1319" s="47" t="str">
        <f>ControleProdução[[#This Row],[Recebido Por]]&amp;ControleProdução[[#This Row],[Qtd]]</f>
        <v>ASNAN66</v>
      </c>
    </row>
    <row r="1320" spans="1:12" ht="20.100000000000001" customHeight="1" x14ac:dyDescent="0.25">
      <c r="A1320" s="52">
        <v>45348</v>
      </c>
      <c r="B1320" s="52" t="str">
        <f>UPPER(TEXT(ControleProdução[[#This Row],[Data]],"mmm"))</f>
        <v>FEV</v>
      </c>
      <c r="C1320" s="47">
        <f>YEAR(ControleProdução[[#This Row],[Data]])</f>
        <v>2024</v>
      </c>
      <c r="D1320" s="52" t="s">
        <v>21</v>
      </c>
      <c r="E1320" s="47" t="s">
        <v>394</v>
      </c>
      <c r="F1320" s="47">
        <v>4</v>
      </c>
      <c r="G1320" s="47" t="str">
        <f>_xlfn.XLOOKUP(E1320,TbdeEPI[EPI],TbdeEPI[TIPO],"Produção",0)</f>
        <v>Produção</v>
      </c>
      <c r="H1320" s="47" t="s">
        <v>108</v>
      </c>
      <c r="I1320" s="47" t="s">
        <v>149</v>
      </c>
      <c r="J1320" s="53"/>
      <c r="K1320" s="47">
        <f>COUNTIF($I$2:I1320,I1320)</f>
        <v>40</v>
      </c>
      <c r="L1320" s="47" t="str">
        <f>ControleProdução[[#This Row],[Recebido Por]]&amp;ControleProdução[[#This Row],[Qtd]]</f>
        <v>RAFAEL40</v>
      </c>
    </row>
    <row r="1321" spans="1:12" ht="20.100000000000001" customHeight="1" x14ac:dyDescent="0.25">
      <c r="A1321" s="52">
        <v>45348</v>
      </c>
      <c r="B1321" s="52" t="str">
        <f>UPPER(TEXT(ControleProdução[[#This Row],[Data]],"mmm"))</f>
        <v>FEV</v>
      </c>
      <c r="C1321" s="47">
        <f>YEAR(ControleProdução[[#This Row],[Data]])</f>
        <v>2024</v>
      </c>
      <c r="D1321" s="52" t="s">
        <v>21</v>
      </c>
      <c r="E1321" s="47" t="s">
        <v>169</v>
      </c>
      <c r="F1321" s="47">
        <v>2</v>
      </c>
      <c r="G1321" s="47" t="str">
        <f>_xlfn.XLOOKUP(E1321,TbdeEPI[EPI],TbdeEPI[TIPO],"Produção",0)</f>
        <v>Produção</v>
      </c>
      <c r="H1321" s="47" t="s">
        <v>108</v>
      </c>
      <c r="I1321" s="47" t="s">
        <v>149</v>
      </c>
      <c r="J1321" s="53"/>
      <c r="K1321" s="47">
        <f>COUNTIF($I$2:I1321,I1321)</f>
        <v>41</v>
      </c>
      <c r="L1321" s="47" t="str">
        <f>ControleProdução[[#This Row],[Recebido Por]]&amp;ControleProdução[[#This Row],[Qtd]]</f>
        <v>RAFAEL41</v>
      </c>
    </row>
    <row r="1322" spans="1:12" ht="20.100000000000001" customHeight="1" x14ac:dyDescent="0.25">
      <c r="A1322" s="52">
        <v>45348</v>
      </c>
      <c r="B1322" s="52" t="str">
        <f>UPPER(TEXT(ControleProdução[[#This Row],[Data]],"mmm"))</f>
        <v>FEV</v>
      </c>
      <c r="C1322" s="47">
        <f>YEAR(ControleProdução[[#This Row],[Data]])</f>
        <v>2024</v>
      </c>
      <c r="D1322" s="52" t="s">
        <v>20</v>
      </c>
      <c r="E1322" s="47" t="s">
        <v>353</v>
      </c>
      <c r="F1322" s="47">
        <v>10</v>
      </c>
      <c r="G1322" s="47" t="str">
        <f>_xlfn.XLOOKUP(E1322,TbdeEPI[EPI],TbdeEPI[TIPO],"Produção",0)</f>
        <v>Produção</v>
      </c>
      <c r="H1322" s="47" t="s">
        <v>150</v>
      </c>
      <c r="I1322" s="47" t="s">
        <v>108</v>
      </c>
      <c r="J1322" s="53"/>
      <c r="K1322" s="47">
        <f>COUNTIF($I$2:I1322,I1322)</f>
        <v>103</v>
      </c>
      <c r="L1322" s="47" t="str">
        <f>ControleProdução[[#This Row],[Recebido Por]]&amp;ControleProdução[[#This Row],[Qtd]]</f>
        <v>RHUAN103</v>
      </c>
    </row>
    <row r="1323" spans="1:12" ht="20.100000000000001" customHeight="1" x14ac:dyDescent="0.25">
      <c r="A1323" s="52">
        <v>45348</v>
      </c>
      <c r="B1323" s="52" t="str">
        <f>UPPER(TEXT(ControleProdução[[#This Row],[Data]],"mmm"))</f>
        <v>FEV</v>
      </c>
      <c r="C1323" s="47">
        <f>YEAR(ControleProdução[[#This Row],[Data]])</f>
        <v>2024</v>
      </c>
      <c r="D1323" s="52" t="s">
        <v>21</v>
      </c>
      <c r="E1323" s="47" t="s">
        <v>14</v>
      </c>
      <c r="F1323" s="47">
        <v>2</v>
      </c>
      <c r="G1323" s="47" t="str">
        <f>_xlfn.XLOOKUP(E1323,TbdeEPI[EPI],TbdeEPI[TIPO],"Produção",0)</f>
        <v>Produção</v>
      </c>
      <c r="H1323" s="47" t="s">
        <v>108</v>
      </c>
      <c r="I1323" s="47" t="s">
        <v>112</v>
      </c>
      <c r="J1323" s="53"/>
      <c r="K1323" s="47">
        <f>COUNTIF($I$2:I1323,I1323)</f>
        <v>33</v>
      </c>
      <c r="L1323" s="47" t="str">
        <f>ControleProdução[[#This Row],[Recebido Por]]&amp;ControleProdução[[#This Row],[Qtd]]</f>
        <v>JEFERSON33</v>
      </c>
    </row>
    <row r="1324" spans="1:12" ht="20.100000000000001" customHeight="1" x14ac:dyDescent="0.25">
      <c r="A1324" s="52">
        <v>45348</v>
      </c>
      <c r="B1324" s="52" t="str">
        <f>UPPER(TEXT(ControleProdução[[#This Row],[Data]],"mmm"))</f>
        <v>FEV</v>
      </c>
      <c r="C1324" s="47">
        <f>YEAR(ControleProdução[[#This Row],[Data]])</f>
        <v>2024</v>
      </c>
      <c r="D1324" s="52" t="s">
        <v>21</v>
      </c>
      <c r="E1324" s="47" t="s">
        <v>85</v>
      </c>
      <c r="F1324" s="47">
        <v>2</v>
      </c>
      <c r="G1324" s="47" t="str">
        <f>_xlfn.XLOOKUP(E1324,TbdeEPI[EPI],TbdeEPI[TIPO],"Produção",0)</f>
        <v>Produção</v>
      </c>
      <c r="H1324" s="47" t="s">
        <v>108</v>
      </c>
      <c r="I1324" s="47" t="s">
        <v>112</v>
      </c>
      <c r="J1324" s="53"/>
      <c r="K1324" s="47">
        <f>COUNTIF($I$2:I1324,I1324)</f>
        <v>34</v>
      </c>
      <c r="L1324" s="47" t="str">
        <f>ControleProdução[[#This Row],[Recebido Por]]&amp;ControleProdução[[#This Row],[Qtd]]</f>
        <v>JEFERSON34</v>
      </c>
    </row>
    <row r="1325" spans="1:12" ht="20.100000000000001" customHeight="1" x14ac:dyDescent="0.25">
      <c r="A1325" s="52">
        <v>45348</v>
      </c>
      <c r="B1325" s="52" t="str">
        <f>UPPER(TEXT(ControleProdução[[#This Row],[Data]],"mmm"))</f>
        <v>FEV</v>
      </c>
      <c r="C1325" s="47">
        <f>YEAR(ControleProdução[[#This Row],[Data]])</f>
        <v>2024</v>
      </c>
      <c r="D1325" s="52" t="s">
        <v>21</v>
      </c>
      <c r="E1325" s="47" t="s">
        <v>79</v>
      </c>
      <c r="F1325" s="47">
        <v>2</v>
      </c>
      <c r="G1325" s="47" t="str">
        <f>_xlfn.XLOOKUP(E1325,TbdeEPI[EPI],TbdeEPI[TIPO],"Produção",0)</f>
        <v>Produção</v>
      </c>
      <c r="H1325" s="47" t="s">
        <v>108</v>
      </c>
      <c r="I1325" s="47" t="s">
        <v>112</v>
      </c>
      <c r="J1325" s="53"/>
      <c r="K1325" s="47">
        <f>COUNTIF($I$2:I1325,I1325)</f>
        <v>35</v>
      </c>
      <c r="L1325" s="47" t="str">
        <f>ControleProdução[[#This Row],[Recebido Por]]&amp;ControleProdução[[#This Row],[Qtd]]</f>
        <v>JEFERSON35</v>
      </c>
    </row>
    <row r="1326" spans="1:12" ht="20.100000000000001" customHeight="1" x14ac:dyDescent="0.25">
      <c r="A1326" s="52">
        <v>45348</v>
      </c>
      <c r="B1326" s="52" t="str">
        <f>UPPER(TEXT(ControleProdução[[#This Row],[Data]],"mmm"))</f>
        <v>FEV</v>
      </c>
      <c r="C1326" s="47">
        <f>YEAR(ControleProdução[[#This Row],[Data]])</f>
        <v>2024</v>
      </c>
      <c r="D1326" s="52" t="s">
        <v>21</v>
      </c>
      <c r="E1326" s="47" t="s">
        <v>352</v>
      </c>
      <c r="F1326" s="47">
        <v>1</v>
      </c>
      <c r="G1326" s="47" t="str">
        <f>_xlfn.XLOOKUP(E1326,TbdeEPI[EPI],TbdeEPI[TIPO],"Produção",0)</f>
        <v>Produção</v>
      </c>
      <c r="H1326" s="47" t="s">
        <v>108</v>
      </c>
      <c r="I1326" s="47" t="s">
        <v>356</v>
      </c>
      <c r="J1326" s="53"/>
      <c r="K1326" s="47">
        <f>COUNTIF($I$2:I1326,I1326)</f>
        <v>3</v>
      </c>
      <c r="L1326" s="47" t="str">
        <f>ControleProdução[[#This Row],[Recebido Por]]&amp;ControleProdução[[#This Row],[Qtd]]</f>
        <v>LUIZA3</v>
      </c>
    </row>
    <row r="1327" spans="1:12" ht="20.100000000000001" customHeight="1" x14ac:dyDescent="0.25">
      <c r="A1327" s="52">
        <v>45348</v>
      </c>
      <c r="B1327" s="52" t="str">
        <f>UPPER(TEXT(ControleProdução[[#This Row],[Data]],"mmm"))</f>
        <v>FEV</v>
      </c>
      <c r="C1327" s="47">
        <f>YEAR(ControleProdução[[#This Row],[Data]])</f>
        <v>2024</v>
      </c>
      <c r="D1327" s="52" t="s">
        <v>21</v>
      </c>
      <c r="E1327" s="47" t="s">
        <v>14</v>
      </c>
      <c r="F1327" s="47">
        <v>1</v>
      </c>
      <c r="G1327" s="47" t="str">
        <f>_xlfn.XLOOKUP(E1327,TbdeEPI[EPI],TbdeEPI[TIPO],"Produção",0)</f>
        <v>Produção</v>
      </c>
      <c r="H1327" s="47" t="s">
        <v>108</v>
      </c>
      <c r="I1327" s="47" t="s">
        <v>388</v>
      </c>
      <c r="J1327" s="53"/>
      <c r="K1327" s="47">
        <f>COUNTIF($I$2:I1327,I1327)</f>
        <v>7</v>
      </c>
      <c r="L1327" s="47" t="str">
        <f>ControleProdução[[#This Row],[Recebido Por]]&amp;ControleProdução[[#This Row],[Qtd]]</f>
        <v>ESTER7</v>
      </c>
    </row>
    <row r="1328" spans="1:12" ht="20.100000000000001" customHeight="1" x14ac:dyDescent="0.25">
      <c r="A1328" s="52">
        <v>45348</v>
      </c>
      <c r="B1328" s="52" t="str">
        <f>UPPER(TEXT(ControleProdução[[#This Row],[Data]],"mmm"))</f>
        <v>FEV</v>
      </c>
      <c r="C1328" s="47">
        <f>YEAR(ControleProdução[[#This Row],[Data]])</f>
        <v>2024</v>
      </c>
      <c r="D1328" s="52" t="s">
        <v>21</v>
      </c>
      <c r="E1328" s="47" t="s">
        <v>1</v>
      </c>
      <c r="F1328" s="47">
        <v>2</v>
      </c>
      <c r="G1328" s="47" t="str">
        <f>_xlfn.XLOOKUP(E1328,TbdeEPI[EPI],TbdeEPI[TIPO],"Produção",0)</f>
        <v>Produção</v>
      </c>
      <c r="H1328" s="47" t="s">
        <v>108</v>
      </c>
      <c r="I1328" s="47" t="s">
        <v>395</v>
      </c>
      <c r="J1328" s="53"/>
      <c r="K1328" s="47">
        <f>COUNTIF($I$2:I1328,I1328)</f>
        <v>2</v>
      </c>
      <c r="L1328" s="47" t="str">
        <f>ControleProdução[[#This Row],[Recebido Por]]&amp;ControleProdução[[#This Row],[Qtd]]</f>
        <v>MIKAELY2</v>
      </c>
    </row>
    <row r="1329" spans="1:12" ht="20.100000000000001" customHeight="1" x14ac:dyDescent="0.25">
      <c r="A1329" s="52">
        <v>45348</v>
      </c>
      <c r="B1329" s="52" t="str">
        <f>UPPER(TEXT(ControleProdução[[#This Row],[Data]],"mmm"))</f>
        <v>FEV</v>
      </c>
      <c r="C1329" s="47">
        <f>YEAR(ControleProdução[[#This Row],[Data]])</f>
        <v>2024</v>
      </c>
      <c r="D1329" s="52" t="s">
        <v>21</v>
      </c>
      <c r="E1329" s="47" t="s">
        <v>94</v>
      </c>
      <c r="F1329" s="47">
        <v>1</v>
      </c>
      <c r="G1329" s="47" t="str">
        <f>_xlfn.XLOOKUP(E1329,TbdeEPI[EPI],TbdeEPI[TIPO],"Produção",0)</f>
        <v>Produção</v>
      </c>
      <c r="H1329" s="47" t="s">
        <v>108</v>
      </c>
      <c r="I1329" s="47" t="s">
        <v>395</v>
      </c>
      <c r="J1329" s="53"/>
      <c r="K1329" s="47">
        <f>COUNTIF($I$2:I1329,I1329)</f>
        <v>3</v>
      </c>
      <c r="L1329" s="47" t="str">
        <f>ControleProdução[[#This Row],[Recebido Por]]&amp;ControleProdução[[#This Row],[Qtd]]</f>
        <v>MIKAELY3</v>
      </c>
    </row>
    <row r="1330" spans="1:12" ht="20.100000000000001" customHeight="1" x14ac:dyDescent="0.25">
      <c r="A1330" s="52">
        <v>45348</v>
      </c>
      <c r="B1330" s="52" t="str">
        <f>UPPER(TEXT(ControleProdução[[#This Row],[Data]],"mmm"))</f>
        <v>FEV</v>
      </c>
      <c r="C1330" s="47">
        <f>YEAR(ControleProdução[[#This Row],[Data]])</f>
        <v>2024</v>
      </c>
      <c r="D1330" s="52" t="s">
        <v>21</v>
      </c>
      <c r="E1330" s="47" t="s">
        <v>162</v>
      </c>
      <c r="F1330" s="47">
        <v>1</v>
      </c>
      <c r="G1330" s="47" t="str">
        <f>_xlfn.XLOOKUP(E1330,TbdeEPI[EPI],TbdeEPI[TIPO],"Produção",0)</f>
        <v>Produção</v>
      </c>
      <c r="H1330" s="47" t="s">
        <v>108</v>
      </c>
      <c r="I1330" s="47" t="s">
        <v>395</v>
      </c>
      <c r="J1330" s="53"/>
      <c r="K1330" s="47">
        <f>COUNTIF($I$2:I1330,I1330)</f>
        <v>4</v>
      </c>
      <c r="L1330" s="47" t="str">
        <f>ControleProdução[[#This Row],[Recebido Por]]&amp;ControleProdução[[#This Row],[Qtd]]</f>
        <v>MIKAELY4</v>
      </c>
    </row>
    <row r="1331" spans="1:12" ht="20.100000000000001" customHeight="1" x14ac:dyDescent="0.25">
      <c r="A1331" s="52">
        <v>45348</v>
      </c>
      <c r="B1331" s="52" t="str">
        <f>UPPER(TEXT(ControleProdução[[#This Row],[Data]],"mmm"))</f>
        <v>FEV</v>
      </c>
      <c r="C1331" s="47">
        <f>YEAR(ControleProdução[[#This Row],[Data]])</f>
        <v>2024</v>
      </c>
      <c r="D1331" s="52" t="s">
        <v>21</v>
      </c>
      <c r="E1331" s="47" t="s">
        <v>393</v>
      </c>
      <c r="F1331" s="47">
        <v>1</v>
      </c>
      <c r="G1331" s="47" t="str">
        <f>_xlfn.XLOOKUP(E1331,TbdeEPI[EPI],TbdeEPI[TIPO],"Produção",0)</f>
        <v>EPI</v>
      </c>
      <c r="H1331" s="47" t="s">
        <v>108</v>
      </c>
      <c r="I1331" s="47" t="s">
        <v>140</v>
      </c>
      <c r="J1331" s="53"/>
      <c r="K1331" s="47">
        <f>COUNTIF($I$2:I1331,I1331)</f>
        <v>43</v>
      </c>
      <c r="L1331" s="47" t="str">
        <f>ControleProdução[[#This Row],[Recebido Por]]&amp;ControleProdução[[#This Row],[Qtd]]</f>
        <v>ARTHUR43</v>
      </c>
    </row>
    <row r="1332" spans="1:12" ht="20.100000000000001" customHeight="1" x14ac:dyDescent="0.25">
      <c r="A1332" s="52">
        <v>45348</v>
      </c>
      <c r="B1332" s="52" t="str">
        <f>UPPER(TEXT(ControleProdução[[#This Row],[Data]],"mmm"))</f>
        <v>FEV</v>
      </c>
      <c r="C1332" s="47">
        <f>YEAR(ControleProdução[[#This Row],[Data]])</f>
        <v>2024</v>
      </c>
      <c r="D1332" s="52" t="s">
        <v>21</v>
      </c>
      <c r="E1332" s="47" t="s">
        <v>394</v>
      </c>
      <c r="F1332" s="47">
        <v>6</v>
      </c>
      <c r="G1332" s="47" t="str">
        <f>_xlfn.XLOOKUP(E1332,TbdeEPI[EPI],TbdeEPI[TIPO],"Produção",0)</f>
        <v>Produção</v>
      </c>
      <c r="H1332" s="47" t="s">
        <v>108</v>
      </c>
      <c r="I1332" s="47" t="s">
        <v>113</v>
      </c>
      <c r="J1332" s="53"/>
      <c r="K1332" s="47">
        <f>COUNTIF($I$2:I1332,I1332)</f>
        <v>63</v>
      </c>
      <c r="L1332" s="47" t="str">
        <f>ControleProdução[[#This Row],[Recebido Por]]&amp;ControleProdução[[#This Row],[Qtd]]</f>
        <v>MOISES63</v>
      </c>
    </row>
    <row r="1333" spans="1:12" ht="20.100000000000001" customHeight="1" x14ac:dyDescent="0.25">
      <c r="A1333" s="52">
        <v>45348</v>
      </c>
      <c r="B1333" s="52" t="str">
        <f>UPPER(TEXT(ControleProdução[[#This Row],[Data]],"mmm"))</f>
        <v>FEV</v>
      </c>
      <c r="C1333" s="47">
        <f>YEAR(ControleProdução[[#This Row],[Data]])</f>
        <v>2024</v>
      </c>
      <c r="D1333" s="52" t="s">
        <v>21</v>
      </c>
      <c r="E1333" s="47" t="s">
        <v>92</v>
      </c>
      <c r="F1333" s="47">
        <v>1</v>
      </c>
      <c r="G1333" s="47" t="str">
        <f>_xlfn.XLOOKUP(E1333,TbdeEPI[EPI],TbdeEPI[TIPO],"Produção",0)</f>
        <v>Produção</v>
      </c>
      <c r="H1333" s="47" t="s">
        <v>108</v>
      </c>
      <c r="I1333" s="47" t="s">
        <v>157</v>
      </c>
      <c r="J1333" s="53"/>
      <c r="K1333" s="47">
        <f>COUNTIF($I$2:I1333,I1333)</f>
        <v>27</v>
      </c>
      <c r="L1333" s="47" t="str">
        <f>ControleProdução[[#This Row],[Recebido Por]]&amp;ControleProdução[[#This Row],[Qtd]]</f>
        <v>MATHEUS LUCAS27</v>
      </c>
    </row>
    <row r="1334" spans="1:12" ht="20.100000000000001" customHeight="1" x14ac:dyDescent="0.25">
      <c r="A1334" s="52">
        <v>45348</v>
      </c>
      <c r="B1334" s="52" t="str">
        <f>UPPER(TEXT(ControleProdução[[#This Row],[Data]],"mmm"))</f>
        <v>FEV</v>
      </c>
      <c r="C1334" s="47">
        <f>YEAR(ControleProdução[[#This Row],[Data]])</f>
        <v>2024</v>
      </c>
      <c r="D1334" s="52" t="s">
        <v>21</v>
      </c>
      <c r="E1334" s="47" t="s">
        <v>394</v>
      </c>
      <c r="F1334" s="47">
        <v>4</v>
      </c>
      <c r="G1334" s="47" t="str">
        <f>_xlfn.XLOOKUP(E1334,TbdeEPI[EPI],TbdeEPI[TIPO],"Produção",0)</f>
        <v>Produção</v>
      </c>
      <c r="H1334" s="47" t="s">
        <v>108</v>
      </c>
      <c r="I1334" s="47" t="s">
        <v>351</v>
      </c>
      <c r="J1334" s="53"/>
      <c r="K1334" s="47">
        <f>COUNTIF($I$2:I1334,I1334)</f>
        <v>36</v>
      </c>
      <c r="L1334" s="47" t="str">
        <f>ControleProdução[[#This Row],[Recebido Por]]&amp;ControleProdução[[#This Row],[Qtd]]</f>
        <v>DEYVID36</v>
      </c>
    </row>
    <row r="1335" spans="1:12" ht="20.100000000000001" customHeight="1" x14ac:dyDescent="0.25">
      <c r="A1335" s="52">
        <v>45349</v>
      </c>
      <c r="B1335" s="52" t="str">
        <f>UPPER(TEXT(ControleProdução[[#This Row],[Data]],"mmm"))</f>
        <v>FEV</v>
      </c>
      <c r="C1335" s="47">
        <f>YEAR(ControleProdução[[#This Row],[Data]])</f>
        <v>2024</v>
      </c>
      <c r="D1335" s="52" t="s">
        <v>21</v>
      </c>
      <c r="E1335" s="47" t="s">
        <v>352</v>
      </c>
      <c r="F1335" s="47">
        <v>2</v>
      </c>
      <c r="G1335" s="47" t="str">
        <f>_xlfn.XLOOKUP(E1335,TbdeEPI[EPI],TbdeEPI[TIPO],"Produção",0)</f>
        <v>Produção</v>
      </c>
      <c r="H1335" s="47" t="s">
        <v>108</v>
      </c>
      <c r="I1335" s="47" t="s">
        <v>173</v>
      </c>
      <c r="J1335" s="53"/>
      <c r="K1335" s="47">
        <f>COUNTIF($I$2:I1335,I1335)</f>
        <v>43</v>
      </c>
      <c r="L1335" s="47" t="str">
        <f>ControleProdução[[#This Row],[Recebido Por]]&amp;ControleProdução[[#This Row],[Qtd]]</f>
        <v>JACKSON43</v>
      </c>
    </row>
    <row r="1336" spans="1:12" ht="20.100000000000001" customHeight="1" x14ac:dyDescent="0.25">
      <c r="A1336" s="52">
        <v>45349</v>
      </c>
      <c r="B1336" s="52" t="str">
        <f>UPPER(TEXT(ControleProdução[[#This Row],[Data]],"mmm"))</f>
        <v>FEV</v>
      </c>
      <c r="C1336" s="47">
        <f>YEAR(ControleProdução[[#This Row],[Data]])</f>
        <v>2024</v>
      </c>
      <c r="D1336" s="52" t="s">
        <v>21</v>
      </c>
      <c r="E1336" s="47" t="s">
        <v>14</v>
      </c>
      <c r="F1336" s="47">
        <v>1</v>
      </c>
      <c r="G1336" s="47" t="str">
        <f>_xlfn.XLOOKUP(E1336,TbdeEPI[EPI],TbdeEPI[TIPO],"Produção",0)</f>
        <v>Produção</v>
      </c>
      <c r="H1336" s="47" t="s">
        <v>108</v>
      </c>
      <c r="I1336" s="47" t="s">
        <v>351</v>
      </c>
      <c r="J1336" s="53"/>
      <c r="K1336" s="47">
        <f>COUNTIF($I$2:I1336,I1336)</f>
        <v>37</v>
      </c>
      <c r="L1336" s="47" t="str">
        <f>ControleProdução[[#This Row],[Recebido Por]]&amp;ControleProdução[[#This Row],[Qtd]]</f>
        <v>DEYVID37</v>
      </c>
    </row>
    <row r="1337" spans="1:12" ht="20.100000000000001" customHeight="1" x14ac:dyDescent="0.25">
      <c r="A1337" s="52">
        <v>45349</v>
      </c>
      <c r="B1337" s="52" t="str">
        <f>UPPER(TEXT(ControleProdução[[#This Row],[Data]],"mmm"))</f>
        <v>FEV</v>
      </c>
      <c r="C1337" s="47">
        <f>YEAR(ControleProdução[[#This Row],[Data]])</f>
        <v>2024</v>
      </c>
      <c r="D1337" s="52" t="s">
        <v>21</v>
      </c>
      <c r="E1337" s="47" t="s">
        <v>354</v>
      </c>
      <c r="F1337" s="47">
        <v>2</v>
      </c>
      <c r="G1337" s="47" t="str">
        <f>_xlfn.XLOOKUP(E1337,TbdeEPI[EPI],TbdeEPI[TIPO],"Produção",0)</f>
        <v>Produção</v>
      </c>
      <c r="H1337" s="47" t="s">
        <v>108</v>
      </c>
      <c r="I1337" s="47" t="s">
        <v>336</v>
      </c>
      <c r="J1337" s="53"/>
      <c r="K1337" s="47">
        <f>COUNTIF($I$2:I1337,I1337)</f>
        <v>92</v>
      </c>
      <c r="L1337" s="47" t="str">
        <f>ControleProdução[[#This Row],[Recebido Por]]&amp;ControleProdução[[#This Row],[Qtd]]</f>
        <v>YVENS92</v>
      </c>
    </row>
    <row r="1338" spans="1:12" ht="20.100000000000001" customHeight="1" x14ac:dyDescent="0.25">
      <c r="A1338" s="52">
        <v>45349</v>
      </c>
      <c r="B1338" s="52" t="str">
        <f>UPPER(TEXT(ControleProdução[[#This Row],[Data]],"mmm"))</f>
        <v>FEV</v>
      </c>
      <c r="C1338" s="47">
        <f>YEAR(ControleProdução[[#This Row],[Data]])</f>
        <v>2024</v>
      </c>
      <c r="D1338" s="52" t="s">
        <v>21</v>
      </c>
      <c r="E1338" s="47" t="s">
        <v>27</v>
      </c>
      <c r="F1338" s="47">
        <v>5</v>
      </c>
      <c r="G1338" s="47" t="str">
        <f>_xlfn.XLOOKUP(E1338,TbdeEPI[EPI],TbdeEPI[TIPO],"Produção",0)</f>
        <v>Produção</v>
      </c>
      <c r="H1338" s="47" t="s">
        <v>108</v>
      </c>
      <c r="I1338" s="47" t="s">
        <v>148</v>
      </c>
      <c r="J1338" s="53"/>
      <c r="K1338" s="47">
        <f>COUNTIF($I$2:I1338,I1338)</f>
        <v>3</v>
      </c>
      <c r="L1338" s="47" t="str">
        <f>ControleProdução[[#This Row],[Recebido Por]]&amp;ControleProdução[[#This Row],[Qtd]]</f>
        <v>NEURILENE3</v>
      </c>
    </row>
    <row r="1339" spans="1:12" ht="20.100000000000001" customHeight="1" x14ac:dyDescent="0.25">
      <c r="A1339" s="52">
        <v>45349</v>
      </c>
      <c r="B1339" s="52" t="str">
        <f>UPPER(TEXT(ControleProdução[[#This Row],[Data]],"mmm"))</f>
        <v>FEV</v>
      </c>
      <c r="C1339" s="47">
        <f>YEAR(ControleProdução[[#This Row],[Data]])</f>
        <v>2024</v>
      </c>
      <c r="D1339" s="52" t="s">
        <v>21</v>
      </c>
      <c r="E1339" s="47" t="s">
        <v>394</v>
      </c>
      <c r="F1339" s="47">
        <v>4</v>
      </c>
      <c r="G1339" s="47" t="str">
        <f>_xlfn.XLOOKUP(E1339,TbdeEPI[EPI],TbdeEPI[TIPO],"Produção",0)</f>
        <v>Produção</v>
      </c>
      <c r="H1339" s="47" t="s">
        <v>108</v>
      </c>
      <c r="I1339" s="47" t="s">
        <v>351</v>
      </c>
      <c r="J1339" s="53"/>
      <c r="K1339" s="47">
        <f>COUNTIF($I$2:I1339,I1339)</f>
        <v>38</v>
      </c>
      <c r="L1339" s="47" t="str">
        <f>ControleProdução[[#This Row],[Recebido Por]]&amp;ControleProdução[[#This Row],[Qtd]]</f>
        <v>DEYVID38</v>
      </c>
    </row>
    <row r="1340" spans="1:12" ht="20.100000000000001" customHeight="1" x14ac:dyDescent="0.25">
      <c r="A1340" s="52">
        <v>45349</v>
      </c>
      <c r="B1340" s="52" t="str">
        <f>UPPER(TEXT(ControleProdução[[#This Row],[Data]],"mmm"))</f>
        <v>FEV</v>
      </c>
      <c r="C1340" s="47">
        <f>YEAR(ControleProdução[[#This Row],[Data]])</f>
        <v>2024</v>
      </c>
      <c r="D1340" s="52" t="s">
        <v>21</v>
      </c>
      <c r="E1340" s="47" t="s">
        <v>14</v>
      </c>
      <c r="F1340" s="47">
        <v>1</v>
      </c>
      <c r="G1340" s="47" t="str">
        <f>_xlfn.XLOOKUP(E1340,TbdeEPI[EPI],TbdeEPI[TIPO],"Produção",0)</f>
        <v>Produção</v>
      </c>
      <c r="H1340" s="47" t="s">
        <v>108</v>
      </c>
      <c r="I1340" s="47" t="s">
        <v>265</v>
      </c>
      <c r="J1340" s="53"/>
      <c r="K1340" s="47">
        <f>COUNTIF($I$2:I1340,I1340)</f>
        <v>25</v>
      </c>
      <c r="L1340" s="47" t="str">
        <f>ControleProdução[[#This Row],[Recebido Por]]&amp;ControleProdução[[#This Row],[Qtd]]</f>
        <v>GILDSON25</v>
      </c>
    </row>
    <row r="1341" spans="1:12" ht="20.100000000000001" customHeight="1" x14ac:dyDescent="0.25">
      <c r="A1341" s="52">
        <v>45349</v>
      </c>
      <c r="B1341" s="52" t="str">
        <f>UPPER(TEXT(ControleProdução[[#This Row],[Data]],"mmm"))</f>
        <v>FEV</v>
      </c>
      <c r="C1341" s="47">
        <f>YEAR(ControleProdução[[#This Row],[Data]])</f>
        <v>2024</v>
      </c>
      <c r="D1341" s="52" t="s">
        <v>21</v>
      </c>
      <c r="E1341" s="47" t="s">
        <v>79</v>
      </c>
      <c r="F1341" s="47">
        <v>1</v>
      </c>
      <c r="G1341" s="47" t="str">
        <f>_xlfn.XLOOKUP(E1341,TbdeEPI[EPI],TbdeEPI[TIPO],"Produção",0)</f>
        <v>Produção</v>
      </c>
      <c r="H1341" s="47" t="s">
        <v>108</v>
      </c>
      <c r="I1341" s="47" t="s">
        <v>265</v>
      </c>
      <c r="J1341" s="53"/>
      <c r="K1341" s="47">
        <f>COUNTIF($I$2:I1341,I1341)</f>
        <v>26</v>
      </c>
      <c r="L1341" s="47" t="str">
        <f>ControleProdução[[#This Row],[Recebido Por]]&amp;ControleProdução[[#This Row],[Qtd]]</f>
        <v>GILDSON26</v>
      </c>
    </row>
    <row r="1342" spans="1:12" ht="20.100000000000001" customHeight="1" x14ac:dyDescent="0.25">
      <c r="A1342" s="52">
        <v>45349</v>
      </c>
      <c r="B1342" s="52" t="str">
        <f>UPPER(TEXT(ControleProdução[[#This Row],[Data]],"mmm"))</f>
        <v>FEV</v>
      </c>
      <c r="C1342" s="47">
        <f>YEAR(ControleProdução[[#This Row],[Data]])</f>
        <v>2024</v>
      </c>
      <c r="D1342" s="52" t="s">
        <v>21</v>
      </c>
      <c r="E1342" s="47" t="s">
        <v>89</v>
      </c>
      <c r="F1342" s="47">
        <v>1</v>
      </c>
      <c r="G1342" s="47" t="str">
        <f>_xlfn.XLOOKUP(E1342,TbdeEPI[EPI],TbdeEPI[TIPO],"Produção",0)</f>
        <v>Produção</v>
      </c>
      <c r="H1342" s="47" t="s">
        <v>108</v>
      </c>
      <c r="I1342" s="47" t="s">
        <v>321</v>
      </c>
      <c r="J1342" s="53"/>
      <c r="K1342" s="47">
        <f>COUNTIF($I$2:I1342,I1342)</f>
        <v>27</v>
      </c>
      <c r="L1342" s="47" t="str">
        <f>ControleProdução[[#This Row],[Recebido Por]]&amp;ControleProdução[[#This Row],[Qtd]]</f>
        <v>FLAVIO27</v>
      </c>
    </row>
    <row r="1343" spans="1:12" ht="20.100000000000001" customHeight="1" x14ac:dyDescent="0.25">
      <c r="A1343" s="52">
        <v>45349</v>
      </c>
      <c r="B1343" s="52" t="str">
        <f>UPPER(TEXT(ControleProdução[[#This Row],[Data]],"mmm"))</f>
        <v>FEV</v>
      </c>
      <c r="C1343" s="47">
        <f>YEAR(ControleProdução[[#This Row],[Data]])</f>
        <v>2024</v>
      </c>
      <c r="D1343" s="52" t="s">
        <v>21</v>
      </c>
      <c r="E1343" s="47" t="s">
        <v>329</v>
      </c>
      <c r="F1343" s="47">
        <v>1</v>
      </c>
      <c r="G1343" s="47" t="str">
        <f>_xlfn.XLOOKUP(E1343,TbdeEPI[EPI],TbdeEPI[TIPO],"Produção",0)</f>
        <v>Produção</v>
      </c>
      <c r="H1343" s="47" t="s">
        <v>108</v>
      </c>
      <c r="I1343" s="47" t="s">
        <v>155</v>
      </c>
      <c r="J1343" s="53"/>
      <c r="K1343" s="47">
        <f>COUNTIF($I$2:I1343,I1343)</f>
        <v>67</v>
      </c>
      <c r="L1343" s="47" t="str">
        <f>ControleProdução[[#This Row],[Recebido Por]]&amp;ControleProdução[[#This Row],[Qtd]]</f>
        <v>ASNAN67</v>
      </c>
    </row>
    <row r="1344" spans="1:12" ht="20.100000000000001" customHeight="1" x14ac:dyDescent="0.25">
      <c r="A1344" s="52">
        <v>45349</v>
      </c>
      <c r="B1344" s="52" t="str">
        <f>UPPER(TEXT(ControleProdução[[#This Row],[Data]],"mmm"))</f>
        <v>FEV</v>
      </c>
      <c r="C1344" s="47">
        <f>YEAR(ControleProdução[[#This Row],[Data]])</f>
        <v>2024</v>
      </c>
      <c r="D1344" s="52" t="s">
        <v>21</v>
      </c>
      <c r="E1344" s="47" t="s">
        <v>393</v>
      </c>
      <c r="F1344" s="47">
        <v>2</v>
      </c>
      <c r="G1344" s="47" t="str">
        <f>_xlfn.XLOOKUP(E1344,TbdeEPI[EPI],TbdeEPI[TIPO],"Produção",0)</f>
        <v>EPI</v>
      </c>
      <c r="H1344" s="47" t="s">
        <v>108</v>
      </c>
      <c r="I1344" s="47" t="s">
        <v>399</v>
      </c>
      <c r="J1344" s="53"/>
      <c r="K1344" s="47">
        <f>COUNTIF($I$2:I1344,I1344)</f>
        <v>1</v>
      </c>
      <c r="L1344" s="47" t="str">
        <f>ControleProdução[[#This Row],[Recebido Por]]&amp;ControleProdução[[#This Row],[Qtd]]</f>
        <v>ARNALDO1</v>
      </c>
    </row>
    <row r="1345" spans="1:12" ht="20.100000000000001" customHeight="1" x14ac:dyDescent="0.25">
      <c r="A1345" s="52">
        <v>45350</v>
      </c>
      <c r="B1345" s="52" t="str">
        <f>UPPER(TEXT(ControleProdução[[#This Row],[Data]],"mmm"))</f>
        <v>FEV</v>
      </c>
      <c r="C1345" s="47">
        <f>YEAR(ControleProdução[[#This Row],[Data]])</f>
        <v>2024</v>
      </c>
      <c r="D1345" s="52" t="s">
        <v>21</v>
      </c>
      <c r="E1345" s="47" t="s">
        <v>78</v>
      </c>
      <c r="F1345" s="47">
        <v>1</v>
      </c>
      <c r="G1345" s="47" t="str">
        <f>_xlfn.XLOOKUP(E1345,TbdeEPI[EPI],TbdeEPI[TIPO],"Produção",0)</f>
        <v>Produção</v>
      </c>
      <c r="H1345" s="47" t="s">
        <v>108</v>
      </c>
      <c r="I1345" s="47" t="s">
        <v>388</v>
      </c>
      <c r="J1345" s="53"/>
      <c r="K1345" s="47">
        <f>COUNTIF($I$2:I1345,I1345)</f>
        <v>8</v>
      </c>
      <c r="L1345" s="47" t="str">
        <f>ControleProdução[[#This Row],[Recebido Por]]&amp;ControleProdução[[#This Row],[Qtd]]</f>
        <v>ESTER8</v>
      </c>
    </row>
    <row r="1346" spans="1:12" ht="20.100000000000001" customHeight="1" x14ac:dyDescent="0.25">
      <c r="A1346" s="52">
        <v>45350</v>
      </c>
      <c r="B1346" s="52" t="str">
        <f>UPPER(TEXT(ControleProdução[[#This Row],[Data]],"mmm"))</f>
        <v>FEV</v>
      </c>
      <c r="C1346" s="47">
        <f>YEAR(ControleProdução[[#This Row],[Data]])</f>
        <v>2024</v>
      </c>
      <c r="D1346" s="52" t="s">
        <v>21</v>
      </c>
      <c r="E1346" s="47" t="s">
        <v>9</v>
      </c>
      <c r="F1346" s="47">
        <v>1</v>
      </c>
      <c r="G1346" s="47" t="str">
        <f>_xlfn.XLOOKUP(E1346,TbdeEPI[EPI],TbdeEPI[TIPO],"Produção",0)</f>
        <v>EPI</v>
      </c>
      <c r="H1346" s="47" t="s">
        <v>108</v>
      </c>
      <c r="I1346" s="47" t="s">
        <v>113</v>
      </c>
      <c r="J1346" s="53"/>
      <c r="K1346" s="47">
        <f>COUNTIF($I$2:I1346,I1346)</f>
        <v>64</v>
      </c>
      <c r="L1346" s="47" t="str">
        <f>ControleProdução[[#This Row],[Recebido Por]]&amp;ControleProdução[[#This Row],[Qtd]]</f>
        <v>MOISES64</v>
      </c>
    </row>
    <row r="1347" spans="1:12" ht="20.100000000000001" customHeight="1" x14ac:dyDescent="0.25">
      <c r="A1347" s="52">
        <v>45350</v>
      </c>
      <c r="B1347" s="52" t="str">
        <f>UPPER(TEXT(ControleProdução[[#This Row],[Data]],"mmm"))</f>
        <v>FEV</v>
      </c>
      <c r="C1347" s="47">
        <f>YEAR(ControleProdução[[#This Row],[Data]])</f>
        <v>2024</v>
      </c>
      <c r="D1347" s="52" t="s">
        <v>21</v>
      </c>
      <c r="E1347" s="47" t="s">
        <v>394</v>
      </c>
      <c r="F1347" s="47">
        <v>6</v>
      </c>
      <c r="G1347" s="47" t="str">
        <f>_xlfn.XLOOKUP(E1347,TbdeEPI[EPI],TbdeEPI[TIPO],"Produção",0)</f>
        <v>Produção</v>
      </c>
      <c r="H1347" s="47" t="s">
        <v>108</v>
      </c>
      <c r="I1347" s="47" t="s">
        <v>336</v>
      </c>
      <c r="J1347" s="53"/>
      <c r="K1347" s="47">
        <f>COUNTIF($I$2:I1347,I1347)</f>
        <v>93</v>
      </c>
      <c r="L1347" s="47" t="str">
        <f>ControleProdução[[#This Row],[Recebido Por]]&amp;ControleProdução[[#This Row],[Qtd]]</f>
        <v>YVENS93</v>
      </c>
    </row>
    <row r="1348" spans="1:12" ht="20.100000000000001" customHeight="1" x14ac:dyDescent="0.25">
      <c r="A1348" s="52">
        <v>45350</v>
      </c>
      <c r="B1348" s="52" t="str">
        <f>UPPER(TEXT(ControleProdução[[#This Row],[Data]],"mmm"))</f>
        <v>FEV</v>
      </c>
      <c r="C1348" s="47">
        <f>YEAR(ControleProdução[[#This Row],[Data]])</f>
        <v>2024</v>
      </c>
      <c r="D1348" s="52" t="s">
        <v>21</v>
      </c>
      <c r="E1348" s="47" t="s">
        <v>78</v>
      </c>
      <c r="F1348" s="47">
        <v>1</v>
      </c>
      <c r="G1348" s="47" t="str">
        <f>_xlfn.XLOOKUP(E1348,TbdeEPI[EPI],TbdeEPI[TIPO],"Produção",0)</f>
        <v>Produção</v>
      </c>
      <c r="H1348" s="47" t="s">
        <v>108</v>
      </c>
      <c r="I1348" s="47" t="s">
        <v>336</v>
      </c>
      <c r="J1348" s="53"/>
      <c r="K1348" s="47">
        <f>COUNTIF($I$2:I1348,I1348)</f>
        <v>94</v>
      </c>
      <c r="L1348" s="47" t="str">
        <f>ControleProdução[[#This Row],[Recebido Por]]&amp;ControleProdução[[#This Row],[Qtd]]</f>
        <v>YVENS94</v>
      </c>
    </row>
    <row r="1349" spans="1:12" ht="20.100000000000001" customHeight="1" x14ac:dyDescent="0.25">
      <c r="A1349" s="52">
        <v>45350</v>
      </c>
      <c r="B1349" s="52" t="str">
        <f>UPPER(TEXT(ControleProdução[[#This Row],[Data]],"mmm"))</f>
        <v>FEV</v>
      </c>
      <c r="C1349" s="47">
        <f>YEAR(ControleProdução[[#This Row],[Data]])</f>
        <v>2024</v>
      </c>
      <c r="D1349" s="52" t="s">
        <v>21</v>
      </c>
      <c r="E1349" s="47" t="s">
        <v>27</v>
      </c>
      <c r="F1349" s="47">
        <v>1</v>
      </c>
      <c r="G1349" s="47" t="str">
        <f>_xlfn.XLOOKUP(E1349,TbdeEPI[EPI],TbdeEPI[TIPO],"Produção",0)</f>
        <v>Produção</v>
      </c>
      <c r="H1349" s="47" t="s">
        <v>108</v>
      </c>
      <c r="I1349" s="47" t="s">
        <v>336</v>
      </c>
      <c r="J1349" s="53"/>
      <c r="K1349" s="47">
        <f>COUNTIF($I$2:I1349,I1349)</f>
        <v>95</v>
      </c>
      <c r="L1349" s="47" t="str">
        <f>ControleProdução[[#This Row],[Recebido Por]]&amp;ControleProdução[[#This Row],[Qtd]]</f>
        <v>YVENS95</v>
      </c>
    </row>
    <row r="1350" spans="1:12" ht="20.100000000000001" customHeight="1" x14ac:dyDescent="0.25">
      <c r="A1350" s="52">
        <v>45350</v>
      </c>
      <c r="B1350" s="52" t="str">
        <f>UPPER(TEXT(ControleProdução[[#This Row],[Data]],"mmm"))</f>
        <v>FEV</v>
      </c>
      <c r="C1350" s="47">
        <f>YEAR(ControleProdução[[#This Row],[Data]])</f>
        <v>2024</v>
      </c>
      <c r="D1350" s="52" t="s">
        <v>21</v>
      </c>
      <c r="E1350" s="47" t="s">
        <v>9</v>
      </c>
      <c r="F1350" s="47">
        <v>1</v>
      </c>
      <c r="G1350" s="47" t="str">
        <f>_xlfn.XLOOKUP(E1350,TbdeEPI[EPI],TbdeEPI[TIPO],"Produção",0)</f>
        <v>EPI</v>
      </c>
      <c r="H1350" s="47" t="s">
        <v>108</v>
      </c>
      <c r="I1350" s="47" t="s">
        <v>351</v>
      </c>
      <c r="J1350" s="53"/>
      <c r="K1350" s="47">
        <f>COUNTIF($I$2:I1350,I1350)</f>
        <v>39</v>
      </c>
      <c r="L1350" s="47" t="str">
        <f>ControleProdução[[#This Row],[Recebido Por]]&amp;ControleProdução[[#This Row],[Qtd]]</f>
        <v>DEYVID39</v>
      </c>
    </row>
    <row r="1351" spans="1:12" ht="20.100000000000001" customHeight="1" x14ac:dyDescent="0.25">
      <c r="A1351" s="52">
        <v>45350</v>
      </c>
      <c r="B1351" s="52" t="str">
        <f>UPPER(TEXT(ControleProdução[[#This Row],[Data]],"mmm"))</f>
        <v>FEV</v>
      </c>
      <c r="C1351" s="47">
        <f>YEAR(ControleProdução[[#This Row],[Data]])</f>
        <v>2024</v>
      </c>
      <c r="D1351" s="52" t="s">
        <v>21</v>
      </c>
      <c r="E1351" s="47" t="s">
        <v>330</v>
      </c>
      <c r="F1351" s="47">
        <v>1</v>
      </c>
      <c r="G1351" s="47" t="str">
        <f>_xlfn.XLOOKUP(E1351,TbdeEPI[EPI],TbdeEPI[TIPO],"Produção",0)</f>
        <v>EPI</v>
      </c>
      <c r="H1351" s="47" t="s">
        <v>108</v>
      </c>
      <c r="I1351" s="47" t="s">
        <v>351</v>
      </c>
      <c r="J1351" s="53"/>
      <c r="K1351" s="47">
        <f>COUNTIF($I$2:I1351,I1351)</f>
        <v>40</v>
      </c>
      <c r="L1351" s="47" t="str">
        <f>ControleProdução[[#This Row],[Recebido Por]]&amp;ControleProdução[[#This Row],[Qtd]]</f>
        <v>DEYVID40</v>
      </c>
    </row>
    <row r="1352" spans="1:12" ht="20.100000000000001" customHeight="1" x14ac:dyDescent="0.25">
      <c r="A1352" s="52">
        <v>45350</v>
      </c>
      <c r="B1352" s="52" t="str">
        <f>UPPER(TEXT(ControleProdução[[#This Row],[Data]],"mmm"))</f>
        <v>FEV</v>
      </c>
      <c r="C1352" s="47">
        <f>YEAR(ControleProdução[[#This Row],[Data]])</f>
        <v>2024</v>
      </c>
      <c r="D1352" s="52" t="s">
        <v>21</v>
      </c>
      <c r="E1352" s="47" t="s">
        <v>393</v>
      </c>
      <c r="F1352" s="47">
        <v>1</v>
      </c>
      <c r="G1352" s="47" t="str">
        <f>_xlfn.XLOOKUP(E1352,TbdeEPI[EPI],TbdeEPI[TIPO],"Produção",0)</f>
        <v>EPI</v>
      </c>
      <c r="H1352" s="47" t="s">
        <v>108</v>
      </c>
      <c r="I1352" s="47" t="s">
        <v>321</v>
      </c>
      <c r="J1352" s="53"/>
      <c r="K1352" s="47">
        <f>COUNTIF($I$2:I1352,I1352)</f>
        <v>28</v>
      </c>
      <c r="L1352" s="47" t="str">
        <f>ControleProdução[[#This Row],[Recebido Por]]&amp;ControleProdução[[#This Row],[Qtd]]</f>
        <v>FLAVIO28</v>
      </c>
    </row>
    <row r="1353" spans="1:12" ht="20.100000000000001" customHeight="1" x14ac:dyDescent="0.25">
      <c r="A1353" s="52">
        <v>45350</v>
      </c>
      <c r="B1353" s="52" t="str">
        <f>UPPER(TEXT(ControleProdução[[#This Row],[Data]],"mmm"))</f>
        <v>FEV</v>
      </c>
      <c r="C1353" s="47">
        <f>YEAR(ControleProdução[[#This Row],[Data]])</f>
        <v>2024</v>
      </c>
      <c r="D1353" s="52" t="s">
        <v>21</v>
      </c>
      <c r="E1353" s="47" t="s">
        <v>381</v>
      </c>
      <c r="F1353" s="47">
        <v>10</v>
      </c>
      <c r="G1353" s="47" t="str">
        <f>_xlfn.XLOOKUP(E1353,TbdeEPI[EPI],TbdeEPI[TIPO],"Produção",0)</f>
        <v>Produção</v>
      </c>
      <c r="H1353" s="47" t="s">
        <v>108</v>
      </c>
      <c r="I1353" s="47" t="s">
        <v>140</v>
      </c>
      <c r="J1353" s="53"/>
      <c r="K1353" s="47">
        <f>COUNTIF($I$2:I1353,I1353)</f>
        <v>44</v>
      </c>
      <c r="L1353" s="47" t="str">
        <f>ControleProdução[[#This Row],[Recebido Por]]&amp;ControleProdução[[#This Row],[Qtd]]</f>
        <v>ARTHUR44</v>
      </c>
    </row>
    <row r="1354" spans="1:12" ht="20.100000000000001" customHeight="1" x14ac:dyDescent="0.25">
      <c r="A1354" s="52">
        <v>45350</v>
      </c>
      <c r="B1354" s="52" t="str">
        <f>UPPER(TEXT(ControleProdução[[#This Row],[Data]],"mmm"))</f>
        <v>FEV</v>
      </c>
      <c r="C1354" s="47">
        <f>YEAR(ControleProdução[[#This Row],[Data]])</f>
        <v>2024</v>
      </c>
      <c r="D1354" s="52" t="s">
        <v>21</v>
      </c>
      <c r="E1354" s="47" t="s">
        <v>329</v>
      </c>
      <c r="F1354" s="47">
        <v>1</v>
      </c>
      <c r="G1354" s="47" t="str">
        <f>_xlfn.XLOOKUP(E1354,TbdeEPI[EPI],TbdeEPI[TIPO],"Produção",0)</f>
        <v>Produção</v>
      </c>
      <c r="H1354" s="47" t="s">
        <v>108</v>
      </c>
      <c r="I1354" s="47" t="s">
        <v>112</v>
      </c>
      <c r="J1354" s="53"/>
      <c r="K1354" s="47">
        <f>COUNTIF($I$2:I1354,I1354)</f>
        <v>36</v>
      </c>
      <c r="L1354" s="47" t="str">
        <f>ControleProdução[[#This Row],[Recebido Por]]&amp;ControleProdução[[#This Row],[Qtd]]</f>
        <v>JEFERSON36</v>
      </c>
    </row>
    <row r="1355" spans="1:12" ht="20.100000000000001" customHeight="1" x14ac:dyDescent="0.25">
      <c r="A1355" s="52">
        <v>45350</v>
      </c>
      <c r="B1355" s="52" t="str">
        <f>UPPER(TEXT(ControleProdução[[#This Row],[Data]],"mmm"))</f>
        <v>FEV</v>
      </c>
      <c r="C1355" s="47">
        <f>YEAR(ControleProdução[[#This Row],[Data]])</f>
        <v>2024</v>
      </c>
      <c r="D1355" s="52" t="s">
        <v>21</v>
      </c>
      <c r="E1355" s="47" t="s">
        <v>14</v>
      </c>
      <c r="F1355" s="47">
        <v>1</v>
      </c>
      <c r="G1355" s="47" t="str">
        <f>_xlfn.XLOOKUP(E1355,TbdeEPI[EPI],TbdeEPI[TIPO],"Produção",0)</f>
        <v>Produção</v>
      </c>
      <c r="H1355" s="47" t="s">
        <v>108</v>
      </c>
      <c r="I1355" s="47" t="s">
        <v>112</v>
      </c>
      <c r="J1355" s="53"/>
      <c r="K1355" s="47">
        <f>COUNTIF($I$2:I1355,I1355)</f>
        <v>37</v>
      </c>
      <c r="L1355" s="47" t="str">
        <f>ControleProdução[[#This Row],[Recebido Por]]&amp;ControleProdução[[#This Row],[Qtd]]</f>
        <v>JEFERSON37</v>
      </c>
    </row>
    <row r="1356" spans="1:12" ht="20.100000000000001" customHeight="1" x14ac:dyDescent="0.25">
      <c r="A1356" s="52">
        <v>45350</v>
      </c>
      <c r="B1356" s="52" t="str">
        <f>UPPER(TEXT(ControleProdução[[#This Row],[Data]],"mmm"))</f>
        <v>FEV</v>
      </c>
      <c r="C1356" s="47">
        <f>YEAR(ControleProdução[[#This Row],[Data]])</f>
        <v>2024</v>
      </c>
      <c r="D1356" s="52" t="s">
        <v>21</v>
      </c>
      <c r="E1356" s="47" t="s">
        <v>14</v>
      </c>
      <c r="F1356" s="47">
        <v>1</v>
      </c>
      <c r="G1356" s="47" t="str">
        <f>_xlfn.XLOOKUP(E1356,TbdeEPI[EPI],TbdeEPI[TIPO],"Produção",0)</f>
        <v>Produção</v>
      </c>
      <c r="H1356" s="47" t="s">
        <v>108</v>
      </c>
      <c r="I1356" s="47" t="s">
        <v>351</v>
      </c>
      <c r="J1356" s="53"/>
      <c r="K1356" s="47">
        <f>COUNTIF($I$2:I1356,I1356)</f>
        <v>41</v>
      </c>
      <c r="L1356" s="47" t="str">
        <f>ControleProdução[[#This Row],[Recebido Por]]&amp;ControleProdução[[#This Row],[Qtd]]</f>
        <v>DEYVID41</v>
      </c>
    </row>
    <row r="1357" spans="1:12" ht="20.100000000000001" customHeight="1" x14ac:dyDescent="0.25">
      <c r="A1357" s="52">
        <v>45350</v>
      </c>
      <c r="B1357" s="52" t="str">
        <f>UPPER(TEXT(ControleProdução[[#This Row],[Data]],"mmm"))</f>
        <v>FEV</v>
      </c>
      <c r="C1357" s="47">
        <f>YEAR(ControleProdução[[#This Row],[Data]])</f>
        <v>2024</v>
      </c>
      <c r="D1357" s="52" t="s">
        <v>21</v>
      </c>
      <c r="E1357" s="47" t="s">
        <v>74</v>
      </c>
      <c r="F1357" s="47">
        <v>4</v>
      </c>
      <c r="G1357" s="47" t="str">
        <f>_xlfn.XLOOKUP(E1357,TbdeEPI[EPI],TbdeEPI[TIPO],"Produção",0)</f>
        <v>Produção</v>
      </c>
      <c r="H1357" s="47" t="s">
        <v>108</v>
      </c>
      <c r="I1357" s="47" t="s">
        <v>155</v>
      </c>
      <c r="J1357" s="53"/>
      <c r="K1357" s="47">
        <f>COUNTIF($I$2:I1357,I1357)</f>
        <v>68</v>
      </c>
      <c r="L1357" s="47" t="str">
        <f>ControleProdução[[#This Row],[Recebido Por]]&amp;ControleProdução[[#This Row],[Qtd]]</f>
        <v>ASNAN68</v>
      </c>
    </row>
    <row r="1358" spans="1:12" ht="20.100000000000001" customHeight="1" x14ac:dyDescent="0.25">
      <c r="A1358" s="52">
        <v>45350</v>
      </c>
      <c r="B1358" s="52" t="str">
        <f>UPPER(TEXT(ControleProdução[[#This Row],[Data]],"mmm"))</f>
        <v>FEV</v>
      </c>
      <c r="C1358" s="47">
        <f>YEAR(ControleProdução[[#This Row],[Data]])</f>
        <v>2024</v>
      </c>
      <c r="D1358" s="52" t="s">
        <v>21</v>
      </c>
      <c r="E1358" s="47" t="s">
        <v>394</v>
      </c>
      <c r="F1358" s="47">
        <v>2</v>
      </c>
      <c r="G1358" s="47" t="str">
        <f>_xlfn.XLOOKUP(E1358,TbdeEPI[EPI],TbdeEPI[TIPO],"Produção",0)</f>
        <v>Produção</v>
      </c>
      <c r="H1358" s="47" t="s">
        <v>108</v>
      </c>
      <c r="I1358" s="47" t="s">
        <v>155</v>
      </c>
      <c r="J1358" s="53"/>
      <c r="K1358" s="47">
        <f>COUNTIF($I$2:I1358,I1358)</f>
        <v>69</v>
      </c>
      <c r="L1358" s="47" t="str">
        <f>ControleProdução[[#This Row],[Recebido Por]]&amp;ControleProdução[[#This Row],[Qtd]]</f>
        <v>ASNAN69</v>
      </c>
    </row>
    <row r="1359" spans="1:12" ht="20.100000000000001" customHeight="1" x14ac:dyDescent="0.25">
      <c r="A1359" s="52">
        <v>45350</v>
      </c>
      <c r="B1359" s="52" t="str">
        <f>UPPER(TEXT(ControleProdução[[#This Row],[Data]],"mmm"))</f>
        <v>FEV</v>
      </c>
      <c r="C1359" s="47">
        <f>YEAR(ControleProdução[[#This Row],[Data]])</f>
        <v>2024</v>
      </c>
      <c r="D1359" s="52" t="s">
        <v>21</v>
      </c>
      <c r="E1359" s="47" t="s">
        <v>169</v>
      </c>
      <c r="F1359" s="47">
        <v>2</v>
      </c>
      <c r="G1359" s="47" t="str">
        <f>_xlfn.XLOOKUP(E1359,TbdeEPI[EPI],TbdeEPI[TIPO],"Produção",0)</f>
        <v>Produção</v>
      </c>
      <c r="H1359" s="47" t="s">
        <v>108</v>
      </c>
      <c r="I1359" s="47" t="s">
        <v>155</v>
      </c>
      <c r="J1359" s="53"/>
      <c r="K1359" s="47">
        <f>COUNTIF($I$2:I1359,I1359)</f>
        <v>70</v>
      </c>
      <c r="L1359" s="47" t="str">
        <f>ControleProdução[[#This Row],[Recebido Por]]&amp;ControleProdução[[#This Row],[Qtd]]</f>
        <v>ASNAN70</v>
      </c>
    </row>
    <row r="1360" spans="1:12" ht="20.100000000000001" customHeight="1" x14ac:dyDescent="0.25">
      <c r="A1360" s="52">
        <v>45350</v>
      </c>
      <c r="B1360" s="52" t="str">
        <f>UPPER(TEXT(ControleProdução[[#This Row],[Data]],"mmm"))</f>
        <v>FEV</v>
      </c>
      <c r="C1360" s="47">
        <f>YEAR(ControleProdução[[#This Row],[Data]])</f>
        <v>2024</v>
      </c>
      <c r="D1360" s="52" t="s">
        <v>21</v>
      </c>
      <c r="E1360" s="47" t="s">
        <v>330</v>
      </c>
      <c r="F1360" s="47">
        <v>1</v>
      </c>
      <c r="G1360" s="47" t="str">
        <f>_xlfn.XLOOKUP(E1360,TbdeEPI[EPI],TbdeEPI[TIPO],"Produção",0)</f>
        <v>EPI</v>
      </c>
      <c r="H1360" s="47" t="s">
        <v>108</v>
      </c>
      <c r="I1360" s="47" t="s">
        <v>265</v>
      </c>
      <c r="J1360" s="53"/>
      <c r="K1360" s="47">
        <f>COUNTIF($I$2:I1360,I1360)</f>
        <v>27</v>
      </c>
      <c r="L1360" s="47" t="str">
        <f>ControleProdução[[#This Row],[Recebido Por]]&amp;ControleProdução[[#This Row],[Qtd]]</f>
        <v>GILDSON27</v>
      </c>
    </row>
    <row r="1361" spans="1:12" ht="20.100000000000001" customHeight="1" x14ac:dyDescent="0.25">
      <c r="A1361" s="52">
        <v>45350</v>
      </c>
      <c r="B1361" s="52" t="str">
        <f>UPPER(TEXT(ControleProdução[[#This Row],[Data]],"mmm"))</f>
        <v>FEV</v>
      </c>
      <c r="C1361" s="47">
        <f>YEAR(ControleProdução[[#This Row],[Data]])</f>
        <v>2024</v>
      </c>
      <c r="D1361" s="52" t="s">
        <v>21</v>
      </c>
      <c r="E1361" s="47" t="s">
        <v>392</v>
      </c>
      <c r="F1361" s="47">
        <v>1</v>
      </c>
      <c r="G1361" s="47" t="str">
        <f>_xlfn.XLOOKUP(E1361,TbdeEPI[EPI],TbdeEPI[TIPO],"Produção",0)</f>
        <v>Produção</v>
      </c>
      <c r="H1361" s="47" t="s">
        <v>108</v>
      </c>
      <c r="I1361" s="47" t="s">
        <v>116</v>
      </c>
      <c r="J1361" s="53"/>
      <c r="K1361" s="47">
        <f>COUNTIF($I$2:I1361,I1361)</f>
        <v>12</v>
      </c>
      <c r="L1361" s="47" t="str">
        <f>ControleProdução[[#This Row],[Recebido Por]]&amp;ControleProdução[[#This Row],[Qtd]]</f>
        <v>ALDENOR12</v>
      </c>
    </row>
    <row r="1362" spans="1:12" ht="20.100000000000001" customHeight="1" x14ac:dyDescent="0.25">
      <c r="A1362" s="52">
        <v>45350</v>
      </c>
      <c r="B1362" s="52" t="str">
        <f>UPPER(TEXT(ControleProdução[[#This Row],[Data]],"mmm"))</f>
        <v>FEV</v>
      </c>
      <c r="C1362" s="47">
        <f>YEAR(ControleProdução[[#This Row],[Data]])</f>
        <v>2024</v>
      </c>
      <c r="D1362" s="52" t="s">
        <v>21</v>
      </c>
      <c r="E1362" s="47" t="s">
        <v>394</v>
      </c>
      <c r="F1362" s="47">
        <v>5</v>
      </c>
      <c r="G1362" s="47" t="str">
        <f>_xlfn.XLOOKUP(E1362,TbdeEPI[EPI],TbdeEPI[TIPO],"Produção",0)</f>
        <v>Produção</v>
      </c>
      <c r="H1362" s="47" t="s">
        <v>108</v>
      </c>
      <c r="I1362" s="47" t="s">
        <v>113</v>
      </c>
      <c r="J1362" s="53"/>
      <c r="K1362" s="47">
        <f>COUNTIF($I$2:I1362,I1362)</f>
        <v>65</v>
      </c>
      <c r="L1362" s="47" t="str">
        <f>ControleProdução[[#This Row],[Recebido Por]]&amp;ControleProdução[[#This Row],[Qtd]]</f>
        <v>MOISES65</v>
      </c>
    </row>
    <row r="1363" spans="1:12" ht="20.100000000000001" customHeight="1" x14ac:dyDescent="0.25">
      <c r="A1363" s="52">
        <v>45351</v>
      </c>
      <c r="B1363" s="52" t="str">
        <f>UPPER(TEXT(ControleProdução[[#This Row],[Data]],"mmm"))</f>
        <v>FEV</v>
      </c>
      <c r="C1363" s="47">
        <f>YEAR(ControleProdução[[#This Row],[Data]])</f>
        <v>2024</v>
      </c>
      <c r="D1363" s="52" t="s">
        <v>21</v>
      </c>
      <c r="E1363" s="47" t="s">
        <v>9</v>
      </c>
      <c r="F1363" s="47">
        <v>1</v>
      </c>
      <c r="G1363" s="47" t="str">
        <f>_xlfn.XLOOKUP(E1363,TbdeEPI[EPI],TbdeEPI[TIPO],"Produção",0)</f>
        <v>EPI</v>
      </c>
      <c r="H1363" s="47" t="s">
        <v>108</v>
      </c>
      <c r="I1363" s="47" t="s">
        <v>336</v>
      </c>
      <c r="J1363" s="53"/>
      <c r="K1363" s="47">
        <f>COUNTIF($I$2:I1363,I1363)</f>
        <v>96</v>
      </c>
      <c r="L1363" s="47" t="str">
        <f>ControleProdução[[#This Row],[Recebido Por]]&amp;ControleProdução[[#This Row],[Qtd]]</f>
        <v>YVENS96</v>
      </c>
    </row>
    <row r="1364" spans="1:12" ht="20.100000000000001" customHeight="1" x14ac:dyDescent="0.25">
      <c r="A1364" s="52">
        <v>45351</v>
      </c>
      <c r="B1364" s="52" t="str">
        <f>UPPER(TEXT(ControleProdução[[#This Row],[Data]],"mmm"))</f>
        <v>FEV</v>
      </c>
      <c r="C1364" s="47">
        <f>YEAR(ControleProdução[[#This Row],[Data]])</f>
        <v>2024</v>
      </c>
      <c r="D1364" s="52" t="s">
        <v>21</v>
      </c>
      <c r="E1364" s="47" t="s">
        <v>74</v>
      </c>
      <c r="F1364" s="47">
        <v>15</v>
      </c>
      <c r="G1364" s="47" t="str">
        <f>_xlfn.XLOOKUP(E1364,TbdeEPI[EPI],TbdeEPI[TIPO],"Produção",0)</f>
        <v>Produção</v>
      </c>
      <c r="H1364" s="47" t="s">
        <v>108</v>
      </c>
      <c r="I1364" s="47" t="s">
        <v>336</v>
      </c>
      <c r="J1364" s="53"/>
      <c r="K1364" s="47">
        <f>COUNTIF($I$2:I1364,I1364)</f>
        <v>97</v>
      </c>
      <c r="L1364" s="47" t="str">
        <f>ControleProdução[[#This Row],[Recebido Por]]&amp;ControleProdução[[#This Row],[Qtd]]</f>
        <v>YVENS97</v>
      </c>
    </row>
    <row r="1365" spans="1:12" ht="20.100000000000001" customHeight="1" x14ac:dyDescent="0.25">
      <c r="A1365" s="52">
        <v>45351</v>
      </c>
      <c r="B1365" s="52" t="str">
        <f>UPPER(TEXT(ControleProdução[[#This Row],[Data]],"mmm"))</f>
        <v>FEV</v>
      </c>
      <c r="C1365" s="47">
        <f>YEAR(ControleProdução[[#This Row],[Data]])</f>
        <v>2024</v>
      </c>
      <c r="D1365" s="52" t="s">
        <v>21</v>
      </c>
      <c r="E1365" s="47" t="s">
        <v>95</v>
      </c>
      <c r="F1365" s="47">
        <v>3</v>
      </c>
      <c r="G1365" s="47" t="str">
        <f>_xlfn.XLOOKUP(E1365,TbdeEPI[EPI],TbdeEPI[TIPO],"Produção",0)</f>
        <v>Produção</v>
      </c>
      <c r="H1365" s="47" t="s">
        <v>108</v>
      </c>
      <c r="I1365" s="47" t="s">
        <v>336</v>
      </c>
      <c r="J1365" s="53"/>
      <c r="K1365" s="47">
        <f>COUNTIF($I$2:I1365,I1365)</f>
        <v>98</v>
      </c>
      <c r="L1365" s="47" t="str">
        <f>ControleProdução[[#This Row],[Recebido Por]]&amp;ControleProdução[[#This Row],[Qtd]]</f>
        <v>YVENS98</v>
      </c>
    </row>
    <row r="1366" spans="1:12" ht="20.100000000000001" customHeight="1" x14ac:dyDescent="0.25">
      <c r="A1366" s="52">
        <v>45351</v>
      </c>
      <c r="B1366" s="52" t="str">
        <f>UPPER(TEXT(ControleProdução[[#This Row],[Data]],"mmm"))</f>
        <v>FEV</v>
      </c>
      <c r="C1366" s="47">
        <f>YEAR(ControleProdução[[#This Row],[Data]])</f>
        <v>2024</v>
      </c>
      <c r="D1366" s="52" t="s">
        <v>21</v>
      </c>
      <c r="E1366" s="47" t="s">
        <v>394</v>
      </c>
      <c r="F1366" s="47">
        <v>6</v>
      </c>
      <c r="G1366" s="47" t="str">
        <f>_xlfn.XLOOKUP(E1366,TbdeEPI[EPI],TbdeEPI[TIPO],"Produção",0)</f>
        <v>Produção</v>
      </c>
      <c r="H1366" s="47" t="s">
        <v>108</v>
      </c>
      <c r="I1366" s="47" t="s">
        <v>336</v>
      </c>
      <c r="J1366" s="53"/>
      <c r="K1366" s="47">
        <f>COUNTIF($I$2:I1366,I1366)</f>
        <v>99</v>
      </c>
      <c r="L1366" s="47" t="str">
        <f>ControleProdução[[#This Row],[Recebido Por]]&amp;ControleProdução[[#This Row],[Qtd]]</f>
        <v>YVENS99</v>
      </c>
    </row>
    <row r="1367" spans="1:12" ht="20.100000000000001" customHeight="1" x14ac:dyDescent="0.25">
      <c r="A1367" s="52">
        <v>45351</v>
      </c>
      <c r="B1367" s="52" t="str">
        <f>UPPER(TEXT(ControleProdução[[#This Row],[Data]],"mmm"))</f>
        <v>FEV</v>
      </c>
      <c r="C1367" s="47">
        <f>YEAR(ControleProdução[[#This Row],[Data]])</f>
        <v>2024</v>
      </c>
      <c r="D1367" s="52" t="s">
        <v>21</v>
      </c>
      <c r="E1367" s="47" t="s">
        <v>95</v>
      </c>
      <c r="F1367" s="47">
        <v>5</v>
      </c>
      <c r="G1367" s="47" t="str">
        <f>_xlfn.XLOOKUP(E1367,TbdeEPI[EPI],TbdeEPI[TIPO],"Produção",0)</f>
        <v>Produção</v>
      </c>
      <c r="H1367" s="47" t="s">
        <v>108</v>
      </c>
      <c r="I1367" s="47" t="s">
        <v>173</v>
      </c>
      <c r="J1367" s="53"/>
      <c r="K1367" s="47">
        <f>COUNTIF($I$2:I1367,I1367)</f>
        <v>44</v>
      </c>
      <c r="L1367" s="47" t="str">
        <f>ControleProdução[[#This Row],[Recebido Por]]&amp;ControleProdução[[#This Row],[Qtd]]</f>
        <v>JACKSON44</v>
      </c>
    </row>
    <row r="1368" spans="1:12" ht="20.100000000000001" customHeight="1" x14ac:dyDescent="0.25">
      <c r="A1368" s="52">
        <v>45351</v>
      </c>
      <c r="B1368" s="52" t="str">
        <f>UPPER(TEXT(ControleProdução[[#This Row],[Data]],"mmm"))</f>
        <v>FEV</v>
      </c>
      <c r="C1368" s="47">
        <f>YEAR(ControleProdução[[#This Row],[Data]])</f>
        <v>2024</v>
      </c>
      <c r="D1368" s="52" t="s">
        <v>21</v>
      </c>
      <c r="E1368" s="47" t="s">
        <v>169</v>
      </c>
      <c r="F1368" s="47">
        <v>2</v>
      </c>
      <c r="G1368" s="47" t="str">
        <f>_xlfn.XLOOKUP(E1368,TbdeEPI[EPI],TbdeEPI[TIPO],"Produção",0)</f>
        <v>Produção</v>
      </c>
      <c r="H1368" s="47" t="s">
        <v>108</v>
      </c>
      <c r="I1368" s="47" t="s">
        <v>173</v>
      </c>
      <c r="J1368" s="53"/>
      <c r="K1368" s="47">
        <f>COUNTIF($I$2:I1368,I1368)</f>
        <v>45</v>
      </c>
      <c r="L1368" s="47" t="str">
        <f>ControleProdução[[#This Row],[Recebido Por]]&amp;ControleProdução[[#This Row],[Qtd]]</f>
        <v>JACKSON45</v>
      </c>
    </row>
    <row r="1369" spans="1:12" ht="20.100000000000001" customHeight="1" x14ac:dyDescent="0.25">
      <c r="A1369" s="52">
        <v>45351</v>
      </c>
      <c r="B1369" s="52" t="str">
        <f>UPPER(TEXT(ControleProdução[[#This Row],[Data]],"mmm"))</f>
        <v>FEV</v>
      </c>
      <c r="C1369" s="47">
        <f>YEAR(ControleProdução[[#This Row],[Data]])</f>
        <v>2024</v>
      </c>
      <c r="D1369" s="52" t="s">
        <v>21</v>
      </c>
      <c r="E1369" s="47" t="s">
        <v>75</v>
      </c>
      <c r="F1369" s="47">
        <v>3</v>
      </c>
      <c r="G1369" s="47" t="str">
        <f>_xlfn.XLOOKUP(E1369,TbdeEPI[EPI],TbdeEPI[TIPO],"Produção",0)</f>
        <v>Produção</v>
      </c>
      <c r="H1369" s="47" t="s">
        <v>108</v>
      </c>
      <c r="I1369" s="47" t="s">
        <v>355</v>
      </c>
      <c r="J1369" s="53"/>
      <c r="K1369" s="47">
        <f>COUNTIF($I$2:I1369,I1369)</f>
        <v>6</v>
      </c>
      <c r="L1369" s="47" t="str">
        <f>ControleProdução[[#This Row],[Recebido Por]]&amp;ControleProdução[[#This Row],[Qtd]]</f>
        <v>JUAN6</v>
      </c>
    </row>
    <row r="1370" spans="1:12" ht="20.100000000000001" customHeight="1" x14ac:dyDescent="0.25">
      <c r="A1370" s="52">
        <v>45351</v>
      </c>
      <c r="B1370" s="52" t="str">
        <f>UPPER(TEXT(ControleProdução[[#This Row],[Data]],"mmm"))</f>
        <v>FEV</v>
      </c>
      <c r="C1370" s="47">
        <f>YEAR(ControleProdução[[#This Row],[Data]])</f>
        <v>2024</v>
      </c>
      <c r="D1370" s="52" t="s">
        <v>21</v>
      </c>
      <c r="E1370" s="47" t="s">
        <v>93</v>
      </c>
      <c r="F1370" s="47">
        <v>1</v>
      </c>
      <c r="G1370" s="47" t="str">
        <f>_xlfn.XLOOKUP(E1370,TbdeEPI[EPI],TbdeEPI[TIPO],"Produção",0)</f>
        <v>Produção</v>
      </c>
      <c r="H1370" s="47" t="s">
        <v>108</v>
      </c>
      <c r="I1370" s="47" t="s">
        <v>112</v>
      </c>
      <c r="J1370" s="53"/>
      <c r="K1370" s="47">
        <f>COUNTIF($I$2:I1370,I1370)</f>
        <v>38</v>
      </c>
      <c r="L1370" s="47" t="str">
        <f>ControleProdução[[#This Row],[Recebido Por]]&amp;ControleProdução[[#This Row],[Qtd]]</f>
        <v>JEFERSON38</v>
      </c>
    </row>
    <row r="1371" spans="1:12" ht="20.100000000000001" customHeight="1" x14ac:dyDescent="0.25">
      <c r="A1371" s="52">
        <v>45351</v>
      </c>
      <c r="B1371" s="52" t="str">
        <f>UPPER(TEXT(ControleProdução[[#This Row],[Data]],"mmm"))</f>
        <v>FEV</v>
      </c>
      <c r="C1371" s="47">
        <f>YEAR(ControleProdução[[#This Row],[Data]])</f>
        <v>2024</v>
      </c>
      <c r="D1371" s="52" t="s">
        <v>21</v>
      </c>
      <c r="E1371" s="47" t="s">
        <v>95</v>
      </c>
      <c r="F1371" s="47">
        <v>5</v>
      </c>
      <c r="G1371" s="47" t="str">
        <f>_xlfn.XLOOKUP(E1371,TbdeEPI[EPI],TbdeEPI[TIPO],"Produção",0)</f>
        <v>Produção</v>
      </c>
      <c r="H1371" s="47" t="s">
        <v>108</v>
      </c>
      <c r="I1371" s="47" t="s">
        <v>157</v>
      </c>
      <c r="J1371" s="53"/>
      <c r="K1371" s="47">
        <f>COUNTIF($I$2:I1371,I1371)</f>
        <v>28</v>
      </c>
      <c r="L1371" s="47" t="str">
        <f>ControleProdução[[#This Row],[Recebido Por]]&amp;ControleProdução[[#This Row],[Qtd]]</f>
        <v>MATHEUS LUCAS28</v>
      </c>
    </row>
    <row r="1372" spans="1:12" ht="20.100000000000001" customHeight="1" x14ac:dyDescent="0.25">
      <c r="A1372" s="52">
        <v>45351</v>
      </c>
      <c r="B1372" s="52" t="str">
        <f>UPPER(TEXT(ControleProdução[[#This Row],[Data]],"mmm"))</f>
        <v>FEV</v>
      </c>
      <c r="C1372" s="47">
        <f>YEAR(ControleProdução[[#This Row],[Data]])</f>
        <v>2024</v>
      </c>
      <c r="D1372" s="52" t="s">
        <v>21</v>
      </c>
      <c r="E1372" s="47" t="s">
        <v>74</v>
      </c>
      <c r="F1372" s="47">
        <v>1</v>
      </c>
      <c r="G1372" s="47" t="str">
        <f>_xlfn.XLOOKUP(E1372,TbdeEPI[EPI],TbdeEPI[TIPO],"Produção",0)</f>
        <v>Produção</v>
      </c>
      <c r="H1372" s="47" t="s">
        <v>108</v>
      </c>
      <c r="I1372" s="47" t="s">
        <v>258</v>
      </c>
      <c r="J1372" s="53"/>
      <c r="K1372" s="47">
        <f>COUNTIF($I$2:I1372,I1372)</f>
        <v>9</v>
      </c>
      <c r="L1372" s="47" t="str">
        <f>ControleProdução[[#This Row],[Recebido Por]]&amp;ControleProdução[[#This Row],[Qtd]]</f>
        <v>JUCIELY9</v>
      </c>
    </row>
    <row r="1373" spans="1:12" ht="20.100000000000001" customHeight="1" x14ac:dyDescent="0.25">
      <c r="A1373" s="52">
        <v>45351</v>
      </c>
      <c r="B1373" s="52" t="str">
        <f>UPPER(TEXT(ControleProdução[[#This Row],[Data]],"mmm"))</f>
        <v>FEV</v>
      </c>
      <c r="C1373" s="47">
        <f>YEAR(ControleProdução[[#This Row],[Data]])</f>
        <v>2024</v>
      </c>
      <c r="D1373" s="52" t="s">
        <v>21</v>
      </c>
      <c r="E1373" s="47" t="s">
        <v>75</v>
      </c>
      <c r="F1373" s="47">
        <v>2</v>
      </c>
      <c r="G1373" s="47" t="str">
        <f>_xlfn.XLOOKUP(E1373,TbdeEPI[EPI],TbdeEPI[TIPO],"Produção",0)</f>
        <v>Produção</v>
      </c>
      <c r="H1373" s="47" t="s">
        <v>108</v>
      </c>
      <c r="I1373" s="47" t="s">
        <v>258</v>
      </c>
      <c r="J1373" s="53"/>
      <c r="K1373" s="47">
        <f>COUNTIF($I$2:I1373,I1373)</f>
        <v>10</v>
      </c>
      <c r="L1373" s="47" t="str">
        <f>ControleProdução[[#This Row],[Recebido Por]]&amp;ControleProdução[[#This Row],[Qtd]]</f>
        <v>JUCIELY10</v>
      </c>
    </row>
    <row r="1374" spans="1:12" ht="20.100000000000001" customHeight="1" x14ac:dyDescent="0.25">
      <c r="A1374" s="52">
        <v>45351</v>
      </c>
      <c r="B1374" s="52" t="str">
        <f>UPPER(TEXT(ControleProdução[[#This Row],[Data]],"mmm"))</f>
        <v>FEV</v>
      </c>
      <c r="C1374" s="47">
        <f>YEAR(ControleProdução[[#This Row],[Data]])</f>
        <v>2024</v>
      </c>
      <c r="D1374" s="52" t="s">
        <v>21</v>
      </c>
      <c r="E1374" s="47" t="s">
        <v>347</v>
      </c>
      <c r="F1374" s="47">
        <v>1</v>
      </c>
      <c r="G1374" s="47" t="str">
        <f>_xlfn.XLOOKUP(E1374,TbdeEPI[EPI],TbdeEPI[TIPO],"Produção",0)</f>
        <v>Produção</v>
      </c>
      <c r="H1374" s="47" t="s">
        <v>108</v>
      </c>
      <c r="I1374" s="47" t="s">
        <v>150</v>
      </c>
      <c r="J1374" s="53"/>
      <c r="K1374" s="47">
        <f>COUNTIF($I$2:I1374,I1374)</f>
        <v>2</v>
      </c>
      <c r="L1374" s="47" t="str">
        <f>ControleProdução[[#This Row],[Recebido Por]]&amp;ControleProdução[[#This Row],[Qtd]]</f>
        <v>ROBSON2</v>
      </c>
    </row>
    <row r="1375" spans="1:12" ht="20.100000000000001" customHeight="1" x14ac:dyDescent="0.25">
      <c r="A1375" s="52">
        <v>45351</v>
      </c>
      <c r="B1375" s="52" t="str">
        <f>UPPER(TEXT(ControleProdução[[#This Row],[Data]],"mmm"))</f>
        <v>FEV</v>
      </c>
      <c r="C1375" s="47">
        <f>YEAR(ControleProdução[[#This Row],[Data]])</f>
        <v>2024</v>
      </c>
      <c r="D1375" s="52" t="s">
        <v>21</v>
      </c>
      <c r="E1375" s="47" t="s">
        <v>89</v>
      </c>
      <c r="F1375" s="47">
        <v>1</v>
      </c>
      <c r="G1375" s="47" t="str">
        <f>_xlfn.XLOOKUP(E1375,TbdeEPI[EPI],TbdeEPI[TIPO],"Produção",0)</f>
        <v>Produção</v>
      </c>
      <c r="H1375" s="47" t="s">
        <v>108</v>
      </c>
      <c r="I1375" s="47" t="s">
        <v>321</v>
      </c>
      <c r="J1375" s="53"/>
      <c r="K1375" s="47">
        <f>COUNTIF($I$2:I1375,I1375)</f>
        <v>29</v>
      </c>
      <c r="L1375" s="47" t="str">
        <f>ControleProdução[[#This Row],[Recebido Por]]&amp;ControleProdução[[#This Row],[Qtd]]</f>
        <v>FLAVIO29</v>
      </c>
    </row>
    <row r="1376" spans="1:12" ht="20.100000000000001" customHeight="1" x14ac:dyDescent="0.25">
      <c r="A1376" s="52">
        <v>45351</v>
      </c>
      <c r="B1376" s="52" t="str">
        <f>UPPER(TEXT(ControleProdução[[#This Row],[Data]],"mmm"))</f>
        <v>FEV</v>
      </c>
      <c r="C1376" s="47">
        <f>YEAR(ControleProdução[[#This Row],[Data]])</f>
        <v>2024</v>
      </c>
      <c r="D1376" s="52" t="s">
        <v>21</v>
      </c>
      <c r="E1376" s="47" t="s">
        <v>9</v>
      </c>
      <c r="F1376" s="47">
        <v>1</v>
      </c>
      <c r="G1376" s="47" t="str">
        <f>_xlfn.XLOOKUP(E1376,TbdeEPI[EPI],TbdeEPI[TIPO],"Produção",0)</f>
        <v>EPI</v>
      </c>
      <c r="H1376" s="47" t="s">
        <v>108</v>
      </c>
      <c r="I1376" s="47" t="s">
        <v>396</v>
      </c>
      <c r="J1376" s="53"/>
      <c r="K1376" s="47">
        <f>COUNTIF($I$2:I1376,I1376)</f>
        <v>2</v>
      </c>
      <c r="L1376" s="47" t="str">
        <f>ControleProdução[[#This Row],[Recebido Por]]&amp;ControleProdução[[#This Row],[Qtd]]</f>
        <v>TARSON2</v>
      </c>
    </row>
    <row r="1377" spans="1:12" ht="20.100000000000001" customHeight="1" x14ac:dyDescent="0.25">
      <c r="A1377" s="52">
        <v>45351</v>
      </c>
      <c r="B1377" s="52" t="str">
        <f>UPPER(TEXT(ControleProdução[[#This Row],[Data]],"mmm"))</f>
        <v>FEV</v>
      </c>
      <c r="C1377" s="47">
        <f>YEAR(ControleProdução[[#This Row],[Data]])</f>
        <v>2024</v>
      </c>
      <c r="D1377" s="52" t="s">
        <v>21</v>
      </c>
      <c r="E1377" s="47" t="s">
        <v>9</v>
      </c>
      <c r="F1377" s="47">
        <v>1</v>
      </c>
      <c r="G1377" s="47" t="str">
        <f>_xlfn.XLOOKUP(E1377,TbdeEPI[EPI],TbdeEPI[TIPO],"Produção",0)</f>
        <v>EPI</v>
      </c>
      <c r="H1377" s="47" t="s">
        <v>108</v>
      </c>
      <c r="I1377" s="47" t="s">
        <v>258</v>
      </c>
      <c r="J1377" s="53"/>
      <c r="K1377" s="47">
        <f>COUNTIF($I$2:I1377,I1377)</f>
        <v>11</v>
      </c>
      <c r="L1377" s="47" t="str">
        <f>ControleProdução[[#This Row],[Recebido Por]]&amp;ControleProdução[[#This Row],[Qtd]]</f>
        <v>JUCIELY11</v>
      </c>
    </row>
    <row r="1378" spans="1:12" ht="20.100000000000001" customHeight="1" x14ac:dyDescent="0.25">
      <c r="A1378" s="52">
        <v>45351</v>
      </c>
      <c r="B1378" s="52" t="str">
        <f>UPPER(TEXT(ControleProdução[[#This Row],[Data]],"mmm"))</f>
        <v>FEV</v>
      </c>
      <c r="C1378" s="47">
        <f>YEAR(ControleProdução[[#This Row],[Data]])</f>
        <v>2024</v>
      </c>
      <c r="D1378" s="52" t="s">
        <v>21</v>
      </c>
      <c r="E1378" s="47" t="s">
        <v>394</v>
      </c>
      <c r="F1378" s="47">
        <v>2</v>
      </c>
      <c r="G1378" s="47" t="str">
        <f>_xlfn.XLOOKUP(E1378,TbdeEPI[EPI],TbdeEPI[TIPO],"Produção",0)</f>
        <v>Produção</v>
      </c>
      <c r="H1378" s="47" t="s">
        <v>108</v>
      </c>
      <c r="I1378" s="47" t="s">
        <v>173</v>
      </c>
      <c r="J1378" s="53"/>
      <c r="K1378" s="47">
        <f>COUNTIF($I$2:I1378,I1378)</f>
        <v>46</v>
      </c>
      <c r="L1378" s="47" t="str">
        <f>ControleProdução[[#This Row],[Recebido Por]]&amp;ControleProdução[[#This Row],[Qtd]]</f>
        <v>JACKSON46</v>
      </c>
    </row>
    <row r="1379" spans="1:12" ht="20.100000000000001" customHeight="1" x14ac:dyDescent="0.25">
      <c r="A1379" s="52">
        <v>45351</v>
      </c>
      <c r="B1379" s="52" t="str">
        <f>UPPER(TEXT(ControleProdução[[#This Row],[Data]],"mmm"))</f>
        <v>FEV</v>
      </c>
      <c r="C1379" s="47">
        <f>YEAR(ControleProdução[[#This Row],[Data]])</f>
        <v>2024</v>
      </c>
      <c r="D1379" s="52" t="s">
        <v>21</v>
      </c>
      <c r="E1379" s="47" t="s">
        <v>93</v>
      </c>
      <c r="F1379" s="47">
        <v>2</v>
      </c>
      <c r="G1379" s="47" t="str">
        <f>_xlfn.XLOOKUP(E1379,TbdeEPI[EPI],TbdeEPI[TIPO],"Produção",0)</f>
        <v>Produção</v>
      </c>
      <c r="H1379" s="47" t="s">
        <v>108</v>
      </c>
      <c r="I1379" s="47" t="s">
        <v>173</v>
      </c>
      <c r="J1379" s="53"/>
      <c r="K1379" s="47">
        <f>COUNTIF($I$2:I1379,I1379)</f>
        <v>47</v>
      </c>
      <c r="L1379" s="47" t="str">
        <f>ControleProdução[[#This Row],[Recebido Por]]&amp;ControleProdução[[#This Row],[Qtd]]</f>
        <v>JACKSON47</v>
      </c>
    </row>
    <row r="1380" spans="1:12" ht="20.100000000000001" customHeight="1" x14ac:dyDescent="0.25">
      <c r="A1380" s="52">
        <v>45351</v>
      </c>
      <c r="B1380" s="52" t="str">
        <f>UPPER(TEXT(ControleProdução[[#This Row],[Data]],"mmm"))</f>
        <v>FEV</v>
      </c>
      <c r="C1380" s="47">
        <f>YEAR(ControleProdução[[#This Row],[Data]])</f>
        <v>2024</v>
      </c>
      <c r="D1380" s="52" t="s">
        <v>21</v>
      </c>
      <c r="E1380" s="47" t="s">
        <v>392</v>
      </c>
      <c r="F1380" s="47">
        <v>1</v>
      </c>
      <c r="G1380" s="47" t="str">
        <f>_xlfn.XLOOKUP(E1380,TbdeEPI[EPI],TbdeEPI[TIPO],"Produção",0)</f>
        <v>Produção</v>
      </c>
      <c r="H1380" s="47" t="s">
        <v>108</v>
      </c>
      <c r="I1380" s="47" t="s">
        <v>116</v>
      </c>
      <c r="J1380" s="53"/>
      <c r="K1380" s="47">
        <f>COUNTIF($I$2:I1380,I1380)</f>
        <v>13</v>
      </c>
      <c r="L1380" s="47" t="str">
        <f>ControleProdução[[#This Row],[Recebido Por]]&amp;ControleProdução[[#This Row],[Qtd]]</f>
        <v>ALDENOR13</v>
      </c>
    </row>
    <row r="1381" spans="1:12" ht="20.100000000000001" customHeight="1" x14ac:dyDescent="0.25">
      <c r="A1381" s="52">
        <v>45351</v>
      </c>
      <c r="B1381" s="52" t="str">
        <f>UPPER(TEXT(ControleProdução[[#This Row],[Data]],"mmm"))</f>
        <v>FEV</v>
      </c>
      <c r="C1381" s="47">
        <f>YEAR(ControleProdução[[#This Row],[Data]])</f>
        <v>2024</v>
      </c>
      <c r="D1381" s="52" t="s">
        <v>21</v>
      </c>
      <c r="E1381" s="47" t="s">
        <v>14</v>
      </c>
      <c r="F1381" s="47">
        <v>2</v>
      </c>
      <c r="G1381" s="47" t="str">
        <f>_xlfn.XLOOKUP(E1381,TbdeEPI[EPI],TbdeEPI[TIPO],"Produção",0)</f>
        <v>Produção</v>
      </c>
      <c r="H1381" s="47" t="s">
        <v>108</v>
      </c>
      <c r="I1381" s="47" t="s">
        <v>351</v>
      </c>
      <c r="J1381" s="53"/>
      <c r="K1381" s="47">
        <f>COUNTIF($I$2:I1381,I1381)</f>
        <v>42</v>
      </c>
      <c r="L1381" s="47" t="str">
        <f>ControleProdução[[#This Row],[Recebido Por]]&amp;ControleProdução[[#This Row],[Qtd]]</f>
        <v>DEYVID42</v>
      </c>
    </row>
    <row r="1382" spans="1:12" ht="20.100000000000001" customHeight="1" x14ac:dyDescent="0.25">
      <c r="A1382" s="52">
        <v>45352</v>
      </c>
      <c r="B1382" s="52" t="str">
        <f>UPPER(TEXT(ControleProdução[[#This Row],[Data]],"mmm"))</f>
        <v>MAR</v>
      </c>
      <c r="C1382" s="47">
        <f>YEAR(ControleProdução[[#This Row],[Data]])</f>
        <v>2024</v>
      </c>
      <c r="D1382" s="52" t="s">
        <v>21</v>
      </c>
      <c r="E1382" s="47" t="s">
        <v>9</v>
      </c>
      <c r="F1382" s="47">
        <v>1</v>
      </c>
      <c r="G1382" s="47" t="str">
        <f>_xlfn.XLOOKUP(E1382,TbdeEPI[EPI],TbdeEPI[TIPO],"Produção",0)</f>
        <v>EPI</v>
      </c>
      <c r="H1382" s="47" t="s">
        <v>108</v>
      </c>
      <c r="I1382" s="47" t="s">
        <v>388</v>
      </c>
      <c r="J1382" s="53"/>
      <c r="K1382" s="47">
        <f>COUNTIF($I$2:I1382,I1382)</f>
        <v>9</v>
      </c>
      <c r="L1382" s="47" t="str">
        <f>ControleProdução[[#This Row],[Recebido Por]]&amp;ControleProdução[[#This Row],[Qtd]]</f>
        <v>ESTER9</v>
      </c>
    </row>
    <row r="1383" spans="1:12" ht="20.100000000000001" customHeight="1" x14ac:dyDescent="0.25">
      <c r="A1383" s="52">
        <v>45352</v>
      </c>
      <c r="B1383" s="52" t="str">
        <f>UPPER(TEXT(ControleProdução[[#This Row],[Data]],"mmm"))</f>
        <v>MAR</v>
      </c>
      <c r="C1383" s="47">
        <f>YEAR(ControleProdução[[#This Row],[Data]])</f>
        <v>2024</v>
      </c>
      <c r="D1383" s="52" t="s">
        <v>21</v>
      </c>
      <c r="E1383" s="47" t="s">
        <v>85</v>
      </c>
      <c r="F1383" s="47">
        <v>1</v>
      </c>
      <c r="G1383" s="47" t="str">
        <f>_xlfn.XLOOKUP(E1383,TbdeEPI[EPI],TbdeEPI[TIPO],"Produção",0)</f>
        <v>Produção</v>
      </c>
      <c r="H1383" s="47" t="s">
        <v>108</v>
      </c>
      <c r="I1383" s="47" t="s">
        <v>173</v>
      </c>
      <c r="J1383" s="53"/>
      <c r="K1383" s="47">
        <f>COUNTIF($I$2:I1383,I1383)</f>
        <v>48</v>
      </c>
      <c r="L1383" s="47" t="str">
        <f>ControleProdução[[#This Row],[Recebido Por]]&amp;ControleProdução[[#This Row],[Qtd]]</f>
        <v>JACKSON48</v>
      </c>
    </row>
    <row r="1384" spans="1:12" ht="20.100000000000001" customHeight="1" x14ac:dyDescent="0.25">
      <c r="A1384" s="52">
        <v>45352</v>
      </c>
      <c r="B1384" s="52" t="str">
        <f>UPPER(TEXT(ControleProdução[[#This Row],[Data]],"mmm"))</f>
        <v>MAR</v>
      </c>
      <c r="C1384" s="47">
        <f>YEAR(ControleProdução[[#This Row],[Data]])</f>
        <v>2024</v>
      </c>
      <c r="D1384" s="52" t="s">
        <v>21</v>
      </c>
      <c r="E1384" s="47" t="s">
        <v>94</v>
      </c>
      <c r="F1384" s="47">
        <v>1</v>
      </c>
      <c r="G1384" s="47" t="str">
        <f>_xlfn.XLOOKUP(E1384,TbdeEPI[EPI],TbdeEPI[TIPO],"Produção",0)</f>
        <v>Produção</v>
      </c>
      <c r="H1384" s="47" t="s">
        <v>108</v>
      </c>
      <c r="I1384" s="47" t="s">
        <v>265</v>
      </c>
      <c r="J1384" s="53"/>
      <c r="K1384" s="47">
        <f>COUNTIF($I$2:I1384,I1384)</f>
        <v>28</v>
      </c>
      <c r="L1384" s="47" t="str">
        <f>ControleProdução[[#This Row],[Recebido Por]]&amp;ControleProdução[[#This Row],[Qtd]]</f>
        <v>GILDSON28</v>
      </c>
    </row>
    <row r="1385" spans="1:12" ht="20.100000000000001" customHeight="1" x14ac:dyDescent="0.25">
      <c r="A1385" s="52">
        <v>45352</v>
      </c>
      <c r="B1385" s="52" t="str">
        <f>UPPER(TEXT(ControleProdução[[#This Row],[Data]],"mmm"))</f>
        <v>MAR</v>
      </c>
      <c r="C1385" s="47">
        <f>YEAR(ControleProdução[[#This Row],[Data]])</f>
        <v>2024</v>
      </c>
      <c r="D1385" s="52" t="s">
        <v>21</v>
      </c>
      <c r="E1385" s="47" t="s">
        <v>9</v>
      </c>
      <c r="F1385" s="47">
        <v>1</v>
      </c>
      <c r="G1385" s="47" t="str">
        <f>_xlfn.XLOOKUP(E1385,TbdeEPI[EPI],TbdeEPI[TIPO],"Produção",0)</f>
        <v>EPI</v>
      </c>
      <c r="H1385" s="47" t="s">
        <v>108</v>
      </c>
      <c r="I1385" s="47" t="s">
        <v>321</v>
      </c>
      <c r="J1385" s="53"/>
      <c r="K1385" s="47">
        <f>COUNTIF($I$2:I1385,I1385)</f>
        <v>30</v>
      </c>
      <c r="L1385" s="47" t="str">
        <f>ControleProdução[[#This Row],[Recebido Por]]&amp;ControleProdução[[#This Row],[Qtd]]</f>
        <v>FLAVIO30</v>
      </c>
    </row>
    <row r="1386" spans="1:12" ht="20.100000000000001" customHeight="1" x14ac:dyDescent="0.25">
      <c r="A1386" s="52">
        <v>45352</v>
      </c>
      <c r="B1386" s="52" t="str">
        <f>UPPER(TEXT(ControleProdução[[#This Row],[Data]],"mmm"))</f>
        <v>MAR</v>
      </c>
      <c r="C1386" s="47">
        <f>YEAR(ControleProdução[[#This Row],[Data]])</f>
        <v>2024</v>
      </c>
      <c r="D1386" s="52" t="s">
        <v>21</v>
      </c>
      <c r="E1386" s="47" t="s">
        <v>14</v>
      </c>
      <c r="F1386" s="47">
        <v>2</v>
      </c>
      <c r="G1386" s="47" t="str">
        <f>_xlfn.XLOOKUP(E1386,TbdeEPI[EPI],TbdeEPI[TIPO],"Produção",0)</f>
        <v>Produção</v>
      </c>
      <c r="H1386" s="47" t="s">
        <v>108</v>
      </c>
      <c r="I1386" s="47" t="s">
        <v>173</v>
      </c>
      <c r="J1386" s="53"/>
      <c r="K1386" s="47">
        <f>COUNTIF($I$2:I1386,I1386)</f>
        <v>49</v>
      </c>
      <c r="L1386" s="47" t="str">
        <f>ControleProdução[[#This Row],[Recebido Por]]&amp;ControleProdução[[#This Row],[Qtd]]</f>
        <v>JACKSON49</v>
      </c>
    </row>
    <row r="1387" spans="1:12" ht="20.100000000000001" customHeight="1" x14ac:dyDescent="0.25">
      <c r="A1387" s="52">
        <v>45352</v>
      </c>
      <c r="B1387" s="52" t="str">
        <f>UPPER(TEXT(ControleProdução[[#This Row],[Data]],"mmm"))</f>
        <v>MAR</v>
      </c>
      <c r="C1387" s="47">
        <f>YEAR(ControleProdução[[#This Row],[Data]])</f>
        <v>2024</v>
      </c>
      <c r="D1387" s="52" t="s">
        <v>21</v>
      </c>
      <c r="E1387" s="47" t="s">
        <v>0</v>
      </c>
      <c r="F1387" s="47">
        <v>1</v>
      </c>
      <c r="G1387" s="47" t="str">
        <f>_xlfn.XLOOKUP(E1387,TbdeEPI[EPI],TbdeEPI[TIPO],"Produção",0)</f>
        <v>Produção</v>
      </c>
      <c r="H1387" s="47" t="s">
        <v>108</v>
      </c>
      <c r="I1387" s="47" t="s">
        <v>173</v>
      </c>
      <c r="J1387" s="53"/>
      <c r="K1387" s="47">
        <f>COUNTIF($I$2:I1387,I1387)</f>
        <v>50</v>
      </c>
      <c r="L1387" s="47" t="str">
        <f>ControleProdução[[#This Row],[Recebido Por]]&amp;ControleProdução[[#This Row],[Qtd]]</f>
        <v>JACKSON50</v>
      </c>
    </row>
    <row r="1388" spans="1:12" ht="20.100000000000001" customHeight="1" x14ac:dyDescent="0.25">
      <c r="A1388" s="52">
        <v>45352</v>
      </c>
      <c r="B1388" s="52" t="str">
        <f>UPPER(TEXT(ControleProdução[[#This Row],[Data]],"mmm"))</f>
        <v>MAR</v>
      </c>
      <c r="C1388" s="47">
        <f>YEAR(ControleProdução[[#This Row],[Data]])</f>
        <v>2024</v>
      </c>
      <c r="D1388" s="52" t="s">
        <v>21</v>
      </c>
      <c r="E1388" s="47" t="s">
        <v>79</v>
      </c>
      <c r="F1388" s="47">
        <v>1</v>
      </c>
      <c r="G1388" s="47" t="str">
        <f>_xlfn.XLOOKUP(E1388,TbdeEPI[EPI],TbdeEPI[TIPO],"Produção",0)</f>
        <v>Produção</v>
      </c>
      <c r="H1388" s="47" t="s">
        <v>108</v>
      </c>
      <c r="I1388" s="47" t="s">
        <v>173</v>
      </c>
      <c r="J1388" s="53"/>
      <c r="K1388" s="47">
        <f>COUNTIF($I$2:I1388,I1388)</f>
        <v>51</v>
      </c>
      <c r="L1388" s="47" t="str">
        <f>ControleProdução[[#This Row],[Recebido Por]]&amp;ControleProdução[[#This Row],[Qtd]]</f>
        <v>JACKSON51</v>
      </c>
    </row>
    <row r="1389" spans="1:12" ht="20.100000000000001" customHeight="1" x14ac:dyDescent="0.25">
      <c r="A1389" s="52">
        <v>45352</v>
      </c>
      <c r="B1389" s="52" t="str">
        <f>UPPER(TEXT(ControleProdução[[#This Row],[Data]],"mmm"))</f>
        <v>MAR</v>
      </c>
      <c r="C1389" s="47">
        <f>YEAR(ControleProdução[[#This Row],[Data]])</f>
        <v>2024</v>
      </c>
      <c r="D1389" s="52" t="s">
        <v>21</v>
      </c>
      <c r="E1389" s="47" t="s">
        <v>9</v>
      </c>
      <c r="F1389" s="47">
        <v>2</v>
      </c>
      <c r="G1389" s="47" t="str">
        <f>_xlfn.XLOOKUP(E1389,TbdeEPI[EPI],TbdeEPI[TIPO],"Produção",0)</f>
        <v>EPI</v>
      </c>
      <c r="H1389" s="47" t="s">
        <v>108</v>
      </c>
      <c r="I1389" s="47" t="s">
        <v>116</v>
      </c>
      <c r="J1389" s="53"/>
      <c r="K1389" s="47">
        <f>COUNTIF($I$2:I1389,I1389)</f>
        <v>14</v>
      </c>
      <c r="L1389" s="47" t="str">
        <f>ControleProdução[[#This Row],[Recebido Por]]&amp;ControleProdução[[#This Row],[Qtd]]</f>
        <v>ALDENOR14</v>
      </c>
    </row>
    <row r="1390" spans="1:12" ht="20.100000000000001" customHeight="1" x14ac:dyDescent="0.25">
      <c r="A1390" s="52">
        <v>45352</v>
      </c>
      <c r="B1390" s="52" t="str">
        <f>UPPER(TEXT(ControleProdução[[#This Row],[Data]],"mmm"))</f>
        <v>MAR</v>
      </c>
      <c r="C1390" s="47">
        <f>YEAR(ControleProdução[[#This Row],[Data]])</f>
        <v>2024</v>
      </c>
      <c r="D1390" s="52" t="s">
        <v>21</v>
      </c>
      <c r="E1390" s="47" t="s">
        <v>75</v>
      </c>
      <c r="F1390" s="47">
        <v>3</v>
      </c>
      <c r="G1390" s="47" t="str">
        <f>_xlfn.XLOOKUP(E1390,TbdeEPI[EPI],TbdeEPI[TIPO],"Produção",0)</f>
        <v>Produção</v>
      </c>
      <c r="H1390" s="47" t="s">
        <v>108</v>
      </c>
      <c r="I1390" s="47" t="s">
        <v>355</v>
      </c>
      <c r="J1390" s="53"/>
      <c r="K1390" s="47">
        <f>COUNTIF($I$2:I1390,I1390)</f>
        <v>7</v>
      </c>
      <c r="L1390" s="47" t="str">
        <f>ControleProdução[[#This Row],[Recebido Por]]&amp;ControleProdução[[#This Row],[Qtd]]</f>
        <v>JUAN7</v>
      </c>
    </row>
    <row r="1391" spans="1:12" ht="20.100000000000001" customHeight="1" x14ac:dyDescent="0.25">
      <c r="A1391" s="52">
        <v>45352</v>
      </c>
      <c r="B1391" s="52" t="str">
        <f>UPPER(TEXT(ControleProdução[[#This Row],[Data]],"mmm"))</f>
        <v>MAR</v>
      </c>
      <c r="C1391" s="47">
        <f>YEAR(ControleProdução[[#This Row],[Data]])</f>
        <v>2024</v>
      </c>
      <c r="D1391" s="52" t="s">
        <v>21</v>
      </c>
      <c r="E1391" s="47" t="s">
        <v>74</v>
      </c>
      <c r="F1391" s="47">
        <v>2</v>
      </c>
      <c r="G1391" s="47" t="str">
        <f>_xlfn.XLOOKUP(E1391,TbdeEPI[EPI],TbdeEPI[TIPO],"Produção",0)</f>
        <v>Produção</v>
      </c>
      <c r="H1391" s="47" t="s">
        <v>108</v>
      </c>
      <c r="I1391" s="47" t="s">
        <v>355</v>
      </c>
      <c r="J1391" s="53"/>
      <c r="K1391" s="47">
        <f>COUNTIF($I$2:I1391,I1391)</f>
        <v>8</v>
      </c>
      <c r="L1391" s="47" t="str">
        <f>ControleProdução[[#This Row],[Recebido Por]]&amp;ControleProdução[[#This Row],[Qtd]]</f>
        <v>JUAN8</v>
      </c>
    </row>
    <row r="1392" spans="1:12" ht="20.100000000000001" customHeight="1" x14ac:dyDescent="0.25">
      <c r="A1392" s="52">
        <v>45352</v>
      </c>
      <c r="B1392" s="52" t="str">
        <f>UPPER(TEXT(ControleProdução[[#This Row],[Data]],"mmm"))</f>
        <v>MAR</v>
      </c>
      <c r="C1392" s="47">
        <f>YEAR(ControleProdução[[#This Row],[Data]])</f>
        <v>2024</v>
      </c>
      <c r="D1392" s="52" t="s">
        <v>21</v>
      </c>
      <c r="E1392" s="47" t="s">
        <v>2</v>
      </c>
      <c r="F1392" s="47">
        <v>1</v>
      </c>
      <c r="G1392" s="47" t="str">
        <f>_xlfn.XLOOKUP(E1392,TbdeEPI[EPI],TbdeEPI[TIPO],"Produção",0)</f>
        <v>Produção</v>
      </c>
      <c r="H1392" s="47" t="s">
        <v>108</v>
      </c>
      <c r="I1392" s="47" t="s">
        <v>113</v>
      </c>
      <c r="J1392" s="53"/>
      <c r="K1392" s="47">
        <f>COUNTIF($I$2:I1392,I1392)</f>
        <v>66</v>
      </c>
      <c r="L1392" s="47" t="str">
        <f>ControleProdução[[#This Row],[Recebido Por]]&amp;ControleProdução[[#This Row],[Qtd]]</f>
        <v>MOISES66</v>
      </c>
    </row>
    <row r="1393" spans="1:12" ht="20.100000000000001" customHeight="1" x14ac:dyDescent="0.25">
      <c r="A1393" s="52">
        <v>45352</v>
      </c>
      <c r="B1393" s="52" t="str">
        <f>UPPER(TEXT(ControleProdução[[#This Row],[Data]],"mmm"))</f>
        <v>MAR</v>
      </c>
      <c r="C1393" s="47">
        <f>YEAR(ControleProdução[[#This Row],[Data]])</f>
        <v>2024</v>
      </c>
      <c r="D1393" s="52" t="s">
        <v>21</v>
      </c>
      <c r="E1393" s="47" t="s">
        <v>14</v>
      </c>
      <c r="F1393" s="47">
        <v>1</v>
      </c>
      <c r="G1393" s="47" t="str">
        <f>_xlfn.XLOOKUP(E1393,TbdeEPI[EPI],TbdeEPI[TIPO],"Produção",0)</f>
        <v>Produção</v>
      </c>
      <c r="H1393" s="47" t="s">
        <v>108</v>
      </c>
      <c r="I1393" s="47" t="s">
        <v>113</v>
      </c>
      <c r="J1393" s="53"/>
      <c r="K1393" s="47">
        <f>COUNTIF($I$2:I1393,I1393)</f>
        <v>67</v>
      </c>
      <c r="L1393" s="47" t="str">
        <f>ControleProdução[[#This Row],[Recebido Por]]&amp;ControleProdução[[#This Row],[Qtd]]</f>
        <v>MOISES67</v>
      </c>
    </row>
    <row r="1394" spans="1:12" ht="20.100000000000001" customHeight="1" x14ac:dyDescent="0.25">
      <c r="A1394" s="52">
        <v>45352</v>
      </c>
      <c r="B1394" s="52" t="str">
        <f>UPPER(TEXT(ControleProdução[[#This Row],[Data]],"mmm"))</f>
        <v>MAR</v>
      </c>
      <c r="C1394" s="47">
        <f>YEAR(ControleProdução[[#This Row],[Data]])</f>
        <v>2024</v>
      </c>
      <c r="D1394" s="52" t="s">
        <v>21</v>
      </c>
      <c r="E1394" s="47" t="s">
        <v>27</v>
      </c>
      <c r="F1394" s="47">
        <v>1</v>
      </c>
      <c r="G1394" s="47" t="str">
        <f>_xlfn.XLOOKUP(E1394,TbdeEPI[EPI],TbdeEPI[TIPO],"Produção",0)</f>
        <v>Produção</v>
      </c>
      <c r="H1394" s="47" t="s">
        <v>108</v>
      </c>
      <c r="I1394" s="47" t="s">
        <v>173</v>
      </c>
      <c r="J1394" s="53"/>
      <c r="K1394" s="47">
        <f>COUNTIF($I$2:I1394,I1394)</f>
        <v>52</v>
      </c>
      <c r="L1394" s="47" t="str">
        <f>ControleProdução[[#This Row],[Recebido Por]]&amp;ControleProdução[[#This Row],[Qtd]]</f>
        <v>JACKSON52</v>
      </c>
    </row>
    <row r="1395" spans="1:12" ht="20.100000000000001" customHeight="1" x14ac:dyDescent="0.25">
      <c r="A1395" s="52">
        <v>45352</v>
      </c>
      <c r="B1395" s="52" t="str">
        <f>UPPER(TEXT(ControleProdução[[#This Row],[Data]],"mmm"))</f>
        <v>MAR</v>
      </c>
      <c r="C1395" s="47">
        <f>YEAR(ControleProdução[[#This Row],[Data]])</f>
        <v>2024</v>
      </c>
      <c r="D1395" s="52" t="s">
        <v>21</v>
      </c>
      <c r="E1395" s="47" t="s">
        <v>330</v>
      </c>
      <c r="F1395" s="47">
        <v>1</v>
      </c>
      <c r="G1395" s="47" t="str">
        <f>_xlfn.XLOOKUP(E1395,TbdeEPI[EPI],TbdeEPI[TIPO],"Produção",0)</f>
        <v>EPI</v>
      </c>
      <c r="H1395" s="47" t="s">
        <v>108</v>
      </c>
      <c r="I1395" s="47" t="s">
        <v>396</v>
      </c>
      <c r="J1395" s="53"/>
      <c r="K1395" s="47">
        <f>COUNTIF($I$2:I1395,I1395)</f>
        <v>3</v>
      </c>
      <c r="L1395" s="47" t="str">
        <f>ControleProdução[[#This Row],[Recebido Por]]&amp;ControleProdução[[#This Row],[Qtd]]</f>
        <v>TARSON3</v>
      </c>
    </row>
    <row r="1396" spans="1:12" ht="20.100000000000001" customHeight="1" x14ac:dyDescent="0.25">
      <c r="A1396" s="52">
        <v>45352</v>
      </c>
      <c r="B1396" s="52" t="str">
        <f>UPPER(TEXT(ControleProdução[[#This Row],[Data]],"mmm"))</f>
        <v>MAR</v>
      </c>
      <c r="C1396" s="47">
        <f>YEAR(ControleProdução[[#This Row],[Data]])</f>
        <v>2024</v>
      </c>
      <c r="D1396" s="52" t="s">
        <v>21</v>
      </c>
      <c r="E1396" s="47" t="s">
        <v>330</v>
      </c>
      <c r="F1396" s="47">
        <v>1</v>
      </c>
      <c r="G1396" s="47" t="str">
        <f>_xlfn.XLOOKUP(E1396,TbdeEPI[EPI],TbdeEPI[TIPO],"Produção",0)</f>
        <v>EPI</v>
      </c>
      <c r="H1396" s="47" t="s">
        <v>108</v>
      </c>
      <c r="I1396" s="47" t="s">
        <v>173</v>
      </c>
      <c r="J1396" s="53"/>
      <c r="K1396" s="47">
        <f>COUNTIF($I$2:I1396,I1396)</f>
        <v>53</v>
      </c>
      <c r="L1396" s="47" t="str">
        <f>ControleProdução[[#This Row],[Recebido Por]]&amp;ControleProdução[[#This Row],[Qtd]]</f>
        <v>JACKSON53</v>
      </c>
    </row>
    <row r="1397" spans="1:12" ht="20.100000000000001" customHeight="1" x14ac:dyDescent="0.25">
      <c r="A1397" s="52">
        <v>45352</v>
      </c>
      <c r="B1397" s="52" t="str">
        <f>UPPER(TEXT(ControleProdução[[#This Row],[Data]],"mmm"))</f>
        <v>MAR</v>
      </c>
      <c r="C1397" s="47">
        <f>YEAR(ControleProdução[[#This Row],[Data]])</f>
        <v>2024</v>
      </c>
      <c r="D1397" s="52" t="s">
        <v>21</v>
      </c>
      <c r="E1397" s="47" t="s">
        <v>330</v>
      </c>
      <c r="F1397" s="47">
        <v>1</v>
      </c>
      <c r="G1397" s="47" t="str">
        <f>_xlfn.XLOOKUP(E1397,TbdeEPI[EPI],TbdeEPI[TIPO],"Produção",0)</f>
        <v>EPI</v>
      </c>
      <c r="H1397" s="47" t="s">
        <v>108</v>
      </c>
      <c r="I1397" s="47" t="s">
        <v>155</v>
      </c>
      <c r="J1397" s="53"/>
      <c r="K1397" s="47">
        <f>COUNTIF($I$2:I1397,I1397)</f>
        <v>71</v>
      </c>
      <c r="L1397" s="47" t="str">
        <f>ControleProdução[[#This Row],[Recebido Por]]&amp;ControleProdução[[#This Row],[Qtd]]</f>
        <v>ASNAN71</v>
      </c>
    </row>
    <row r="1398" spans="1:12" ht="20.100000000000001" customHeight="1" x14ac:dyDescent="0.25">
      <c r="A1398" s="52">
        <v>45352</v>
      </c>
      <c r="B1398" s="52" t="str">
        <f>UPPER(TEXT(ControleProdução[[#This Row],[Data]],"mmm"))</f>
        <v>MAR</v>
      </c>
      <c r="C1398" s="47">
        <f>YEAR(ControleProdução[[#This Row],[Data]])</f>
        <v>2024</v>
      </c>
      <c r="D1398" s="52" t="s">
        <v>21</v>
      </c>
      <c r="E1398" s="47" t="s">
        <v>330</v>
      </c>
      <c r="F1398" s="47">
        <v>1</v>
      </c>
      <c r="G1398" s="47" t="str">
        <f>_xlfn.XLOOKUP(E1398,TbdeEPI[EPI],TbdeEPI[TIPO],"Produção",0)</f>
        <v>EPI</v>
      </c>
      <c r="H1398" s="47" t="s">
        <v>108</v>
      </c>
      <c r="I1398" s="47" t="s">
        <v>258</v>
      </c>
      <c r="J1398" s="53"/>
      <c r="K1398" s="47">
        <f>COUNTIF($I$2:I1398,I1398)</f>
        <v>12</v>
      </c>
      <c r="L1398" s="47" t="str">
        <f>ControleProdução[[#This Row],[Recebido Por]]&amp;ControleProdução[[#This Row],[Qtd]]</f>
        <v>JUCIELY12</v>
      </c>
    </row>
    <row r="1399" spans="1:12" ht="20.100000000000001" customHeight="1" x14ac:dyDescent="0.25">
      <c r="A1399" s="52">
        <v>45352</v>
      </c>
      <c r="B1399" s="52" t="str">
        <f>UPPER(TEXT(ControleProdução[[#This Row],[Data]],"mmm"))</f>
        <v>MAR</v>
      </c>
      <c r="C1399" s="47">
        <f>YEAR(ControleProdução[[#This Row],[Data]])</f>
        <v>2024</v>
      </c>
      <c r="D1399" s="52" t="s">
        <v>21</v>
      </c>
      <c r="E1399" s="47" t="s">
        <v>93</v>
      </c>
      <c r="F1399" s="47">
        <v>1</v>
      </c>
      <c r="G1399" s="47" t="str">
        <f>_xlfn.XLOOKUP(E1399,TbdeEPI[EPI],TbdeEPI[TIPO],"Produção",0)</f>
        <v>Produção</v>
      </c>
      <c r="H1399" s="47" t="s">
        <v>108</v>
      </c>
      <c r="I1399" s="47" t="s">
        <v>351</v>
      </c>
      <c r="J1399" s="53"/>
      <c r="K1399" s="47">
        <f>COUNTIF($I$2:I1399,I1399)</f>
        <v>43</v>
      </c>
      <c r="L1399" s="47" t="str">
        <f>ControleProdução[[#This Row],[Recebido Por]]&amp;ControleProdução[[#This Row],[Qtd]]</f>
        <v>DEYVID43</v>
      </c>
    </row>
    <row r="1400" spans="1:12" ht="20.100000000000001" customHeight="1" x14ac:dyDescent="0.25">
      <c r="A1400" s="52">
        <v>45352</v>
      </c>
      <c r="B1400" s="52" t="str">
        <f>UPPER(TEXT(ControleProdução[[#This Row],[Data]],"mmm"))</f>
        <v>MAR</v>
      </c>
      <c r="C1400" s="47">
        <f>YEAR(ControleProdução[[#This Row],[Data]])</f>
        <v>2024</v>
      </c>
      <c r="D1400" s="52" t="s">
        <v>21</v>
      </c>
      <c r="E1400" s="47" t="s">
        <v>394</v>
      </c>
      <c r="F1400" s="47">
        <v>4</v>
      </c>
      <c r="G1400" s="47" t="str">
        <f>_xlfn.XLOOKUP(E1400,TbdeEPI[EPI],TbdeEPI[TIPO],"Produção",0)</f>
        <v>Produção</v>
      </c>
      <c r="H1400" s="47" t="s">
        <v>108</v>
      </c>
      <c r="I1400" s="47" t="s">
        <v>351</v>
      </c>
      <c r="J1400" s="53"/>
      <c r="K1400" s="47">
        <f>COUNTIF($I$2:I1400,I1400)</f>
        <v>44</v>
      </c>
      <c r="L1400" s="47" t="str">
        <f>ControleProdução[[#This Row],[Recebido Por]]&amp;ControleProdução[[#This Row],[Qtd]]</f>
        <v>DEYVID44</v>
      </c>
    </row>
    <row r="1401" spans="1:12" ht="20.100000000000001" customHeight="1" x14ac:dyDescent="0.25">
      <c r="A1401" s="52">
        <v>45352</v>
      </c>
      <c r="B1401" s="52" t="str">
        <f>UPPER(TEXT(ControleProdução[[#This Row],[Data]],"mmm"))</f>
        <v>MAR</v>
      </c>
      <c r="C1401" s="47">
        <f>YEAR(ControleProdução[[#This Row],[Data]])</f>
        <v>2024</v>
      </c>
      <c r="D1401" s="52" t="s">
        <v>21</v>
      </c>
      <c r="E1401" s="47" t="s">
        <v>330</v>
      </c>
      <c r="F1401" s="47">
        <v>1</v>
      </c>
      <c r="G1401" s="47" t="str">
        <f>_xlfn.XLOOKUP(E1401,TbdeEPI[EPI],TbdeEPI[TIPO],"Produção",0)</f>
        <v>EPI</v>
      </c>
      <c r="H1401" s="47" t="s">
        <v>108</v>
      </c>
      <c r="I1401" s="47" t="s">
        <v>140</v>
      </c>
      <c r="J1401" s="53"/>
      <c r="K1401" s="47">
        <f>COUNTIF($I$2:I1401,I1401)</f>
        <v>45</v>
      </c>
      <c r="L1401" s="47" t="str">
        <f>ControleProdução[[#This Row],[Recebido Por]]&amp;ControleProdução[[#This Row],[Qtd]]</f>
        <v>ARTHUR45</v>
      </c>
    </row>
    <row r="1402" spans="1:12" ht="20.100000000000001" customHeight="1" x14ac:dyDescent="0.25">
      <c r="A1402" s="52">
        <v>45352</v>
      </c>
      <c r="B1402" s="52" t="str">
        <f>UPPER(TEXT(ControleProdução[[#This Row],[Data]],"mmm"))</f>
        <v>MAR</v>
      </c>
      <c r="C1402" s="47">
        <f>YEAR(ControleProdução[[#This Row],[Data]])</f>
        <v>2024</v>
      </c>
      <c r="D1402" s="52" t="s">
        <v>21</v>
      </c>
      <c r="E1402" s="47" t="s">
        <v>9</v>
      </c>
      <c r="F1402" s="47">
        <v>1</v>
      </c>
      <c r="G1402" s="47" t="str">
        <f>_xlfn.XLOOKUP(E1402,TbdeEPI[EPI],TbdeEPI[TIPO],"Produção",0)</f>
        <v>EPI</v>
      </c>
      <c r="H1402" s="47" t="s">
        <v>108</v>
      </c>
      <c r="I1402" s="47" t="s">
        <v>140</v>
      </c>
      <c r="J1402" s="53"/>
      <c r="K1402" s="47">
        <f>COUNTIF($I$2:I1402,I1402)</f>
        <v>46</v>
      </c>
      <c r="L1402" s="47" t="str">
        <f>ControleProdução[[#This Row],[Recebido Por]]&amp;ControleProdução[[#This Row],[Qtd]]</f>
        <v>ARTHUR46</v>
      </c>
    </row>
    <row r="1403" spans="1:12" ht="20.100000000000001" customHeight="1" x14ac:dyDescent="0.25">
      <c r="A1403" s="52">
        <v>45352</v>
      </c>
      <c r="B1403" s="52" t="str">
        <f>UPPER(TEXT(ControleProdução[[#This Row],[Data]],"mmm"))</f>
        <v>MAR</v>
      </c>
      <c r="C1403" s="47">
        <f>YEAR(ControleProdução[[#This Row],[Data]])</f>
        <v>2024</v>
      </c>
      <c r="D1403" s="52" t="s">
        <v>21</v>
      </c>
      <c r="E1403" s="47" t="s">
        <v>387</v>
      </c>
      <c r="F1403" s="47">
        <v>1</v>
      </c>
      <c r="G1403" s="47" t="str">
        <f>_xlfn.XLOOKUP(E1403,TbdeEPI[EPI],TbdeEPI[TIPO],"Produção",0)</f>
        <v>Produção</v>
      </c>
      <c r="H1403" s="47" t="s">
        <v>108</v>
      </c>
      <c r="I1403" s="47" t="s">
        <v>110</v>
      </c>
      <c r="J1403" s="53"/>
      <c r="K1403" s="47">
        <f>COUNTIF($I$2:I1403,I1403)</f>
        <v>251</v>
      </c>
      <c r="L1403" s="47" t="str">
        <f>ControleProdução[[#This Row],[Recebido Por]]&amp;ControleProdução[[#This Row],[Qtd]]</f>
        <v>FELIPE251</v>
      </c>
    </row>
    <row r="1404" spans="1:12" ht="20.100000000000001" customHeight="1" x14ac:dyDescent="0.25">
      <c r="A1404" s="52">
        <v>45352</v>
      </c>
      <c r="B1404" s="52" t="str">
        <f>UPPER(TEXT(ControleProdução[[#This Row],[Data]],"mmm"))</f>
        <v>MAR</v>
      </c>
      <c r="C1404" s="47">
        <f>YEAR(ControleProdução[[#This Row],[Data]])</f>
        <v>2024</v>
      </c>
      <c r="D1404" s="52" t="s">
        <v>21</v>
      </c>
      <c r="E1404" s="47" t="s">
        <v>74</v>
      </c>
      <c r="F1404" s="47">
        <v>4</v>
      </c>
      <c r="G1404" s="47" t="str">
        <f>_xlfn.XLOOKUP(E1404,TbdeEPI[EPI],TbdeEPI[TIPO],"Produção",0)</f>
        <v>Produção</v>
      </c>
      <c r="H1404" s="47" t="s">
        <v>108</v>
      </c>
      <c r="I1404" s="47" t="s">
        <v>157</v>
      </c>
      <c r="J1404" s="53"/>
      <c r="K1404" s="47">
        <f>COUNTIF($I$2:I1404,I1404)</f>
        <v>29</v>
      </c>
      <c r="L1404" s="47" t="str">
        <f>ControleProdução[[#This Row],[Recebido Por]]&amp;ControleProdução[[#This Row],[Qtd]]</f>
        <v>MATHEUS LUCAS29</v>
      </c>
    </row>
    <row r="1405" spans="1:12" ht="20.100000000000001" customHeight="1" x14ac:dyDescent="0.25">
      <c r="A1405" s="52">
        <v>45353</v>
      </c>
      <c r="B1405" s="52" t="str">
        <f>UPPER(TEXT(ControleProdução[[#This Row],[Data]],"mmm"))</f>
        <v>MAR</v>
      </c>
      <c r="C1405" s="47">
        <f>YEAR(ControleProdução[[#This Row],[Data]])</f>
        <v>2024</v>
      </c>
      <c r="D1405" s="52" t="s">
        <v>21</v>
      </c>
      <c r="E1405" s="47" t="s">
        <v>9</v>
      </c>
      <c r="F1405" s="47">
        <v>1</v>
      </c>
      <c r="G1405" s="47" t="str">
        <f>_xlfn.XLOOKUP(E1405,TbdeEPI[EPI],TbdeEPI[TIPO],"Produção",0)</f>
        <v>EPI</v>
      </c>
      <c r="H1405" s="47" t="s">
        <v>108</v>
      </c>
      <c r="I1405" s="47" t="s">
        <v>388</v>
      </c>
      <c r="J1405" s="53"/>
      <c r="K1405" s="47">
        <f>COUNTIF($I$2:I1405,I1405)</f>
        <v>10</v>
      </c>
      <c r="L1405" s="47" t="str">
        <f>ControleProdução[[#This Row],[Recebido Por]]&amp;ControleProdução[[#This Row],[Qtd]]</f>
        <v>ESTER10</v>
      </c>
    </row>
    <row r="1406" spans="1:12" ht="20.100000000000001" customHeight="1" x14ac:dyDescent="0.25">
      <c r="A1406" s="52">
        <v>45353</v>
      </c>
      <c r="B1406" s="52" t="str">
        <f>UPPER(TEXT(ControleProdução[[#This Row],[Data]],"mmm"))</f>
        <v>MAR</v>
      </c>
      <c r="C1406" s="47">
        <f>YEAR(ControleProdução[[#This Row],[Data]])</f>
        <v>2024</v>
      </c>
      <c r="D1406" s="52" t="s">
        <v>21</v>
      </c>
      <c r="E1406" s="47" t="s">
        <v>27</v>
      </c>
      <c r="F1406" s="47">
        <v>1</v>
      </c>
      <c r="G1406" s="47" t="str">
        <f>_xlfn.XLOOKUP(E1406,TbdeEPI[EPI],TbdeEPI[TIPO],"Produção",0)</f>
        <v>Produção</v>
      </c>
      <c r="H1406" s="47" t="s">
        <v>108</v>
      </c>
      <c r="I1406" s="47" t="s">
        <v>173</v>
      </c>
      <c r="J1406" s="53"/>
      <c r="K1406" s="47">
        <f>COUNTIF($I$2:I1406,I1406)</f>
        <v>54</v>
      </c>
      <c r="L1406" s="47" t="str">
        <f>ControleProdução[[#This Row],[Recebido Por]]&amp;ControleProdução[[#This Row],[Qtd]]</f>
        <v>JACKSON54</v>
      </c>
    </row>
    <row r="1407" spans="1:12" ht="20.100000000000001" customHeight="1" x14ac:dyDescent="0.25">
      <c r="A1407" s="52">
        <v>45353</v>
      </c>
      <c r="B1407" s="52" t="str">
        <f>UPPER(TEXT(ControleProdução[[#This Row],[Data]],"mmm"))</f>
        <v>MAR</v>
      </c>
      <c r="C1407" s="47">
        <f>YEAR(ControleProdução[[#This Row],[Data]])</f>
        <v>2024</v>
      </c>
      <c r="D1407" s="52" t="s">
        <v>21</v>
      </c>
      <c r="E1407" s="47" t="s">
        <v>330</v>
      </c>
      <c r="F1407" s="47">
        <v>1</v>
      </c>
      <c r="G1407" s="47" t="str">
        <f>_xlfn.XLOOKUP(E1407,TbdeEPI[EPI],TbdeEPI[TIPO],"Produção",0)</f>
        <v>EPI</v>
      </c>
      <c r="H1407" s="47" t="s">
        <v>108</v>
      </c>
      <c r="I1407" s="47" t="s">
        <v>112</v>
      </c>
      <c r="J1407" s="53"/>
      <c r="K1407" s="47">
        <f>COUNTIF($I$2:I1407,I1407)</f>
        <v>39</v>
      </c>
      <c r="L1407" s="47" t="str">
        <f>ControleProdução[[#This Row],[Recebido Por]]&amp;ControleProdução[[#This Row],[Qtd]]</f>
        <v>JEFERSON39</v>
      </c>
    </row>
    <row r="1408" spans="1:12" ht="20.100000000000001" customHeight="1" x14ac:dyDescent="0.25">
      <c r="A1408" s="52">
        <v>45353</v>
      </c>
      <c r="B1408" s="52" t="str">
        <f>UPPER(TEXT(ControleProdução[[#This Row],[Data]],"mmm"))</f>
        <v>MAR</v>
      </c>
      <c r="C1408" s="47">
        <f>YEAR(ControleProdução[[#This Row],[Data]])</f>
        <v>2024</v>
      </c>
      <c r="D1408" s="52" t="s">
        <v>21</v>
      </c>
      <c r="E1408" s="47" t="s">
        <v>9</v>
      </c>
      <c r="F1408" s="47">
        <v>1</v>
      </c>
      <c r="G1408" s="47" t="str">
        <f>_xlfn.XLOOKUP(E1408,TbdeEPI[EPI],TbdeEPI[TIPO],"Produção",0)</f>
        <v>EPI</v>
      </c>
      <c r="H1408" s="47" t="s">
        <v>108</v>
      </c>
      <c r="I1408" s="47" t="s">
        <v>149</v>
      </c>
      <c r="J1408" s="53"/>
      <c r="K1408" s="47">
        <f>COUNTIF($I$2:I1408,I1408)</f>
        <v>42</v>
      </c>
      <c r="L1408" s="47" t="str">
        <f>ControleProdução[[#This Row],[Recebido Por]]&amp;ControleProdução[[#This Row],[Qtd]]</f>
        <v>RAFAEL42</v>
      </c>
    </row>
    <row r="1409" spans="1:12" ht="20.100000000000001" customHeight="1" x14ac:dyDescent="0.25">
      <c r="A1409" s="52">
        <v>45353</v>
      </c>
      <c r="B1409" s="52" t="str">
        <f>UPPER(TEXT(ControleProdução[[#This Row],[Data]],"mmm"))</f>
        <v>MAR</v>
      </c>
      <c r="C1409" s="47">
        <f>YEAR(ControleProdução[[#This Row],[Data]])</f>
        <v>2024</v>
      </c>
      <c r="D1409" s="52" t="s">
        <v>21</v>
      </c>
      <c r="E1409" s="47" t="s">
        <v>330</v>
      </c>
      <c r="F1409" s="47">
        <v>1</v>
      </c>
      <c r="G1409" s="47" t="str">
        <f>_xlfn.XLOOKUP(E1409,TbdeEPI[EPI],TbdeEPI[TIPO],"Produção",0)</f>
        <v>EPI</v>
      </c>
      <c r="H1409" s="47" t="s">
        <v>108</v>
      </c>
      <c r="I1409" s="47" t="s">
        <v>173</v>
      </c>
      <c r="J1409" s="53"/>
      <c r="K1409" s="47">
        <f>COUNTIF($I$2:I1409,I1409)</f>
        <v>55</v>
      </c>
      <c r="L1409" s="47" t="str">
        <f>ControleProdução[[#This Row],[Recebido Por]]&amp;ControleProdução[[#This Row],[Qtd]]</f>
        <v>JACKSON55</v>
      </c>
    </row>
    <row r="1410" spans="1:12" ht="20.100000000000001" customHeight="1" x14ac:dyDescent="0.25">
      <c r="A1410" s="52">
        <v>45355</v>
      </c>
      <c r="B1410" s="52" t="str">
        <f>UPPER(TEXT(ControleProdução[[#This Row],[Data]],"mmm"))</f>
        <v>MAR</v>
      </c>
      <c r="C1410" s="47">
        <f>YEAR(ControleProdução[[#This Row],[Data]])</f>
        <v>2024</v>
      </c>
      <c r="D1410" s="52" t="s">
        <v>21</v>
      </c>
      <c r="E1410" s="47" t="s">
        <v>75</v>
      </c>
      <c r="F1410" s="47">
        <v>10</v>
      </c>
      <c r="G1410" s="47" t="str">
        <f>_xlfn.XLOOKUP(E1410,TbdeEPI[EPI],TbdeEPI[TIPO],"Produção",0)</f>
        <v>Produção</v>
      </c>
      <c r="H1410" s="47" t="s">
        <v>108</v>
      </c>
      <c r="I1410" s="47" t="s">
        <v>351</v>
      </c>
      <c r="J1410" s="53"/>
      <c r="K1410" s="47">
        <f>COUNTIF($I$2:I1410,I1410)</f>
        <v>45</v>
      </c>
      <c r="L1410" s="47" t="str">
        <f>ControleProdução[[#This Row],[Recebido Por]]&amp;ControleProdução[[#This Row],[Qtd]]</f>
        <v>DEYVID45</v>
      </c>
    </row>
    <row r="1411" spans="1:12" ht="20.100000000000001" customHeight="1" x14ac:dyDescent="0.25">
      <c r="A1411" s="52">
        <v>45355</v>
      </c>
      <c r="B1411" s="52" t="str">
        <f>UPPER(TEXT(ControleProdução[[#This Row],[Data]],"mmm"))</f>
        <v>MAR</v>
      </c>
      <c r="C1411" s="47">
        <f>YEAR(ControleProdução[[#This Row],[Data]])</f>
        <v>2024</v>
      </c>
      <c r="D1411" s="52" t="s">
        <v>21</v>
      </c>
      <c r="E1411" s="47" t="s">
        <v>74</v>
      </c>
      <c r="F1411" s="47">
        <v>10</v>
      </c>
      <c r="G1411" s="47" t="str">
        <f>_xlfn.XLOOKUP(E1411,TbdeEPI[EPI],TbdeEPI[TIPO],"Produção",0)</f>
        <v>Produção</v>
      </c>
      <c r="H1411" s="47" t="s">
        <v>108</v>
      </c>
      <c r="I1411" s="47" t="s">
        <v>351</v>
      </c>
      <c r="J1411" s="53"/>
      <c r="K1411" s="47">
        <f>COUNTIF($I$2:I1411,I1411)</f>
        <v>46</v>
      </c>
      <c r="L1411" s="47" t="str">
        <f>ControleProdução[[#This Row],[Recebido Por]]&amp;ControleProdução[[#This Row],[Qtd]]</f>
        <v>DEYVID46</v>
      </c>
    </row>
    <row r="1412" spans="1:12" ht="20.100000000000001" customHeight="1" x14ac:dyDescent="0.25">
      <c r="A1412" s="52">
        <v>45355</v>
      </c>
      <c r="B1412" s="52" t="str">
        <f>UPPER(TEXT(ControleProdução[[#This Row],[Data]],"mmm"))</f>
        <v>MAR</v>
      </c>
      <c r="C1412" s="47">
        <f>YEAR(ControleProdução[[#This Row],[Data]])</f>
        <v>2024</v>
      </c>
      <c r="D1412" s="52" t="s">
        <v>21</v>
      </c>
      <c r="E1412" s="47" t="s">
        <v>400</v>
      </c>
      <c r="F1412" s="47">
        <v>1</v>
      </c>
      <c r="G1412" s="47" t="str">
        <f>_xlfn.XLOOKUP(E1412,TbdeEPI[EPI],TbdeEPI[TIPO],"Produção",0)</f>
        <v>Produção</v>
      </c>
      <c r="H1412" s="47" t="s">
        <v>108</v>
      </c>
      <c r="I1412" s="47" t="s">
        <v>140</v>
      </c>
      <c r="J1412" s="53"/>
      <c r="K1412" s="47">
        <f>COUNTIF($I$2:I1412,I1412)</f>
        <v>47</v>
      </c>
      <c r="L1412" s="47" t="str">
        <f>ControleProdução[[#This Row],[Recebido Por]]&amp;ControleProdução[[#This Row],[Qtd]]</f>
        <v>ARTHUR47</v>
      </c>
    </row>
    <row r="1413" spans="1:12" ht="20.100000000000001" customHeight="1" x14ac:dyDescent="0.25">
      <c r="A1413" s="52">
        <v>45355</v>
      </c>
      <c r="B1413" s="52" t="str">
        <f>UPPER(TEXT(ControleProdução[[#This Row],[Data]],"mmm"))</f>
        <v>MAR</v>
      </c>
      <c r="C1413" s="47">
        <f>YEAR(ControleProdução[[#This Row],[Data]])</f>
        <v>2024</v>
      </c>
      <c r="D1413" s="52" t="s">
        <v>21</v>
      </c>
      <c r="E1413" s="47" t="s">
        <v>9</v>
      </c>
      <c r="F1413" s="47">
        <v>1</v>
      </c>
      <c r="G1413" s="47" t="str">
        <f>_xlfn.XLOOKUP(E1413,TbdeEPI[EPI],TbdeEPI[TIPO],"Produção",0)</f>
        <v>EPI</v>
      </c>
      <c r="H1413" s="47" t="s">
        <v>108</v>
      </c>
      <c r="I1413" s="47" t="s">
        <v>113</v>
      </c>
      <c r="J1413" s="53"/>
      <c r="K1413" s="47">
        <f>COUNTIF($I$2:I1413,I1413)</f>
        <v>68</v>
      </c>
      <c r="L1413" s="47" t="str">
        <f>ControleProdução[[#This Row],[Recebido Por]]&amp;ControleProdução[[#This Row],[Qtd]]</f>
        <v>MOISES68</v>
      </c>
    </row>
    <row r="1414" spans="1:12" ht="20.100000000000001" customHeight="1" x14ac:dyDescent="0.25">
      <c r="A1414" s="52">
        <v>45355</v>
      </c>
      <c r="B1414" s="52" t="str">
        <f>UPPER(TEXT(ControleProdução[[#This Row],[Data]],"mmm"))</f>
        <v>MAR</v>
      </c>
      <c r="C1414" s="47">
        <f>YEAR(ControleProdução[[#This Row],[Data]])</f>
        <v>2024</v>
      </c>
      <c r="D1414" s="52" t="s">
        <v>21</v>
      </c>
      <c r="E1414" s="47" t="s">
        <v>89</v>
      </c>
      <c r="F1414" s="47">
        <v>2</v>
      </c>
      <c r="G1414" s="47" t="str">
        <f>_xlfn.XLOOKUP(E1414,TbdeEPI[EPI],TbdeEPI[TIPO],"Produção",0)</f>
        <v>Produção</v>
      </c>
      <c r="H1414" s="47" t="s">
        <v>108</v>
      </c>
      <c r="I1414" s="47" t="s">
        <v>321</v>
      </c>
      <c r="J1414" s="53"/>
      <c r="K1414" s="47">
        <f>COUNTIF($I$2:I1414,I1414)</f>
        <v>31</v>
      </c>
      <c r="L1414" s="47" t="str">
        <f>ControleProdução[[#This Row],[Recebido Por]]&amp;ControleProdução[[#This Row],[Qtd]]</f>
        <v>FLAVIO31</v>
      </c>
    </row>
    <row r="1415" spans="1:12" ht="20.100000000000001" customHeight="1" x14ac:dyDescent="0.25">
      <c r="A1415" s="52">
        <v>45355</v>
      </c>
      <c r="B1415" s="52" t="str">
        <f>UPPER(TEXT(ControleProdução[[#This Row],[Data]],"mmm"))</f>
        <v>MAR</v>
      </c>
      <c r="C1415" s="47">
        <f>YEAR(ControleProdução[[#This Row],[Data]])</f>
        <v>2024</v>
      </c>
      <c r="D1415" s="52" t="s">
        <v>21</v>
      </c>
      <c r="E1415" s="47" t="s">
        <v>0</v>
      </c>
      <c r="F1415" s="47">
        <v>3</v>
      </c>
      <c r="G1415" s="47" t="str">
        <f>_xlfn.XLOOKUP(E1415,TbdeEPI[EPI],TbdeEPI[TIPO],"Produção",0)</f>
        <v>Produção</v>
      </c>
      <c r="H1415" s="47" t="s">
        <v>108</v>
      </c>
      <c r="I1415" s="47" t="s">
        <v>395</v>
      </c>
      <c r="J1415" s="53"/>
      <c r="K1415" s="47">
        <f>COUNTIF($I$2:I1415,I1415)</f>
        <v>5</v>
      </c>
      <c r="L1415" s="47" t="str">
        <f>ControleProdução[[#This Row],[Recebido Por]]&amp;ControleProdução[[#This Row],[Qtd]]</f>
        <v>MIKAELY5</v>
      </c>
    </row>
    <row r="1416" spans="1:12" ht="20.100000000000001" customHeight="1" x14ac:dyDescent="0.25">
      <c r="A1416" s="52">
        <v>45355</v>
      </c>
      <c r="B1416" s="52" t="str">
        <f>UPPER(TEXT(ControleProdução[[#This Row],[Data]],"mmm"))</f>
        <v>MAR</v>
      </c>
      <c r="C1416" s="47">
        <f>YEAR(ControleProdução[[#This Row],[Data]])</f>
        <v>2024</v>
      </c>
      <c r="D1416" s="52" t="s">
        <v>21</v>
      </c>
      <c r="E1416" s="47" t="s">
        <v>85</v>
      </c>
      <c r="F1416" s="47">
        <v>1</v>
      </c>
      <c r="G1416" s="47" t="str">
        <f>_xlfn.XLOOKUP(E1416,TbdeEPI[EPI],TbdeEPI[TIPO],"Produção",0)</f>
        <v>Produção</v>
      </c>
      <c r="H1416" s="47" t="s">
        <v>108</v>
      </c>
      <c r="I1416" s="47" t="s">
        <v>395</v>
      </c>
      <c r="J1416" s="53"/>
      <c r="K1416" s="47">
        <f>COUNTIF($I$2:I1416,I1416)</f>
        <v>6</v>
      </c>
      <c r="L1416" s="47" t="str">
        <f>ControleProdução[[#This Row],[Recebido Por]]&amp;ControleProdução[[#This Row],[Qtd]]</f>
        <v>MIKAELY6</v>
      </c>
    </row>
    <row r="1417" spans="1:12" ht="20.100000000000001" customHeight="1" x14ac:dyDescent="0.25">
      <c r="A1417" s="52">
        <v>45355</v>
      </c>
      <c r="B1417" s="52" t="str">
        <f>UPPER(TEXT(ControleProdução[[#This Row],[Data]],"mmm"))</f>
        <v>MAR</v>
      </c>
      <c r="C1417" s="47">
        <f>YEAR(ControleProdução[[#This Row],[Data]])</f>
        <v>2024</v>
      </c>
      <c r="D1417" s="52" t="s">
        <v>21</v>
      </c>
      <c r="E1417" s="47" t="s">
        <v>93</v>
      </c>
      <c r="F1417" s="47">
        <v>1</v>
      </c>
      <c r="G1417" s="47" t="str">
        <f>_xlfn.XLOOKUP(E1417,TbdeEPI[EPI],TbdeEPI[TIPO],"Produção",0)</f>
        <v>Produção</v>
      </c>
      <c r="H1417" s="47" t="s">
        <v>108</v>
      </c>
      <c r="I1417" s="47" t="s">
        <v>113</v>
      </c>
      <c r="J1417" s="53"/>
      <c r="K1417" s="47">
        <f>COUNTIF($I$2:I1417,I1417)</f>
        <v>69</v>
      </c>
      <c r="L1417" s="47" t="str">
        <f>ControleProdução[[#This Row],[Recebido Por]]&amp;ControleProdução[[#This Row],[Qtd]]</f>
        <v>MOISES69</v>
      </c>
    </row>
    <row r="1418" spans="1:12" ht="20.100000000000001" customHeight="1" x14ac:dyDescent="0.25">
      <c r="A1418" s="52">
        <v>45355</v>
      </c>
      <c r="B1418" s="52" t="str">
        <f>UPPER(TEXT(ControleProdução[[#This Row],[Data]],"mmm"))</f>
        <v>MAR</v>
      </c>
      <c r="C1418" s="47">
        <f>YEAR(ControleProdução[[#This Row],[Data]])</f>
        <v>2024</v>
      </c>
      <c r="D1418" s="52" t="s">
        <v>21</v>
      </c>
      <c r="E1418" s="47" t="s">
        <v>343</v>
      </c>
      <c r="F1418" s="47">
        <v>1</v>
      </c>
      <c r="G1418" s="47" t="str">
        <f>_xlfn.XLOOKUP(E1418,TbdeEPI[EPI],TbdeEPI[TIPO],"Produção",0)</f>
        <v>Produção</v>
      </c>
      <c r="H1418" s="47" t="s">
        <v>108</v>
      </c>
      <c r="I1418" s="47" t="s">
        <v>140</v>
      </c>
      <c r="J1418" s="53"/>
      <c r="K1418" s="47">
        <f>COUNTIF($I$2:I1418,I1418)</f>
        <v>48</v>
      </c>
      <c r="L1418" s="47" t="str">
        <f>ControleProdução[[#This Row],[Recebido Por]]&amp;ControleProdução[[#This Row],[Qtd]]</f>
        <v>ARTHUR48</v>
      </c>
    </row>
    <row r="1419" spans="1:12" ht="20.100000000000001" customHeight="1" x14ac:dyDescent="0.25">
      <c r="A1419" s="52">
        <v>45355</v>
      </c>
      <c r="B1419" s="52" t="str">
        <f>UPPER(TEXT(ControleProdução[[#This Row],[Data]],"mmm"))</f>
        <v>MAR</v>
      </c>
      <c r="C1419" s="47">
        <f>YEAR(ControleProdução[[#This Row],[Data]])</f>
        <v>2024</v>
      </c>
      <c r="D1419" s="52" t="s">
        <v>21</v>
      </c>
      <c r="E1419" s="47" t="s">
        <v>367</v>
      </c>
      <c r="F1419" s="47">
        <v>1</v>
      </c>
      <c r="G1419" s="47" t="str">
        <f>_xlfn.XLOOKUP(E1419,TbdeEPI[EPI],TbdeEPI[TIPO],"Produção",0)</f>
        <v>Produção</v>
      </c>
      <c r="H1419" s="47" t="s">
        <v>108</v>
      </c>
      <c r="I1419" s="47" t="s">
        <v>140</v>
      </c>
      <c r="J1419" s="53"/>
      <c r="K1419" s="47">
        <f>COUNTIF($I$2:I1419,I1419)</f>
        <v>49</v>
      </c>
      <c r="L1419" s="47" t="str">
        <f>ControleProdução[[#This Row],[Recebido Por]]&amp;ControleProdução[[#This Row],[Qtd]]</f>
        <v>ARTHUR49</v>
      </c>
    </row>
    <row r="1420" spans="1:12" ht="20.100000000000001" customHeight="1" x14ac:dyDescent="0.25">
      <c r="A1420" s="52">
        <v>45355</v>
      </c>
      <c r="B1420" s="52" t="str">
        <f>UPPER(TEXT(ControleProdução[[#This Row],[Data]],"mmm"))</f>
        <v>MAR</v>
      </c>
      <c r="C1420" s="47">
        <f>YEAR(ControleProdução[[#This Row],[Data]])</f>
        <v>2024</v>
      </c>
      <c r="D1420" s="52" t="s">
        <v>21</v>
      </c>
      <c r="E1420" s="47" t="s">
        <v>9</v>
      </c>
      <c r="F1420" s="47">
        <v>1</v>
      </c>
      <c r="G1420" s="47" t="str">
        <f>_xlfn.XLOOKUP(E1420,TbdeEPI[EPI],TbdeEPI[TIPO],"Produção",0)</f>
        <v>EPI</v>
      </c>
      <c r="H1420" s="47" t="s">
        <v>108</v>
      </c>
      <c r="I1420" s="47" t="s">
        <v>336</v>
      </c>
      <c r="J1420" s="53"/>
      <c r="K1420" s="47">
        <f>COUNTIF($I$2:I1420,I1420)</f>
        <v>100</v>
      </c>
      <c r="L1420" s="47" t="str">
        <f>ControleProdução[[#This Row],[Recebido Por]]&amp;ControleProdução[[#This Row],[Qtd]]</f>
        <v>YVENS100</v>
      </c>
    </row>
    <row r="1421" spans="1:12" ht="20.100000000000001" customHeight="1" x14ac:dyDescent="0.25">
      <c r="A1421" s="52">
        <v>45355</v>
      </c>
      <c r="B1421" s="52" t="str">
        <f>UPPER(TEXT(ControleProdução[[#This Row],[Data]],"mmm"))</f>
        <v>MAR</v>
      </c>
      <c r="C1421" s="47">
        <f>YEAR(ControleProdução[[#This Row],[Data]])</f>
        <v>2024</v>
      </c>
      <c r="D1421" s="52" t="s">
        <v>21</v>
      </c>
      <c r="E1421" s="47" t="s">
        <v>352</v>
      </c>
      <c r="F1421" s="47">
        <v>2</v>
      </c>
      <c r="G1421" s="47" t="str">
        <f>_xlfn.XLOOKUP(E1421,TbdeEPI[EPI],TbdeEPI[TIPO],"Produção",0)</f>
        <v>Produção</v>
      </c>
      <c r="H1421" s="47" t="s">
        <v>108</v>
      </c>
      <c r="I1421" s="47" t="s">
        <v>321</v>
      </c>
      <c r="J1421" s="53"/>
      <c r="K1421" s="47">
        <f>COUNTIF($I$2:I1421,I1421)</f>
        <v>32</v>
      </c>
      <c r="L1421" s="47" t="str">
        <f>ControleProdução[[#This Row],[Recebido Por]]&amp;ControleProdução[[#This Row],[Qtd]]</f>
        <v>FLAVIO32</v>
      </c>
    </row>
    <row r="1422" spans="1:12" ht="20.100000000000001" customHeight="1" x14ac:dyDescent="0.25">
      <c r="A1422" s="52">
        <v>45355</v>
      </c>
      <c r="B1422" s="52" t="str">
        <f>UPPER(TEXT(ControleProdução[[#This Row],[Data]],"mmm"))</f>
        <v>MAR</v>
      </c>
      <c r="C1422" s="47">
        <f>YEAR(ControleProdução[[#This Row],[Data]])</f>
        <v>2024</v>
      </c>
      <c r="D1422" s="52" t="s">
        <v>21</v>
      </c>
      <c r="E1422" s="47" t="s">
        <v>394</v>
      </c>
      <c r="F1422" s="47">
        <v>1</v>
      </c>
      <c r="G1422" s="47" t="str">
        <f>_xlfn.XLOOKUP(E1422,TbdeEPI[EPI],TbdeEPI[TIPO],"Produção",0)</f>
        <v>Produção</v>
      </c>
      <c r="H1422" s="47" t="s">
        <v>108</v>
      </c>
      <c r="I1422" s="47" t="s">
        <v>351</v>
      </c>
      <c r="J1422" s="53"/>
      <c r="K1422" s="47">
        <f>COUNTIF($I$2:I1422,I1422)</f>
        <v>47</v>
      </c>
      <c r="L1422" s="47" t="str">
        <f>ControleProdução[[#This Row],[Recebido Por]]&amp;ControleProdução[[#This Row],[Qtd]]</f>
        <v>DEYVID47</v>
      </c>
    </row>
    <row r="1423" spans="1:12" ht="20.100000000000001" customHeight="1" x14ac:dyDescent="0.25">
      <c r="A1423" s="52">
        <v>45355</v>
      </c>
      <c r="B1423" s="52" t="str">
        <f>UPPER(TEXT(ControleProdução[[#This Row],[Data]],"mmm"))</f>
        <v>MAR</v>
      </c>
      <c r="C1423" s="47">
        <f>YEAR(ControleProdução[[#This Row],[Data]])</f>
        <v>2024</v>
      </c>
      <c r="D1423" s="52" t="s">
        <v>21</v>
      </c>
      <c r="E1423" s="47" t="s">
        <v>330</v>
      </c>
      <c r="F1423" s="47">
        <v>1</v>
      </c>
      <c r="G1423" s="47" t="str">
        <f>_xlfn.XLOOKUP(E1423,TbdeEPI[EPI],TbdeEPI[TIPO],"Produção",0)</f>
        <v>EPI</v>
      </c>
      <c r="H1423" s="47" t="s">
        <v>108</v>
      </c>
      <c r="I1423" s="47" t="s">
        <v>351</v>
      </c>
      <c r="J1423" s="53"/>
      <c r="K1423" s="47">
        <f>COUNTIF($I$2:I1423,I1423)</f>
        <v>48</v>
      </c>
      <c r="L1423" s="47" t="str">
        <f>ControleProdução[[#This Row],[Recebido Por]]&amp;ControleProdução[[#This Row],[Qtd]]</f>
        <v>DEYVID48</v>
      </c>
    </row>
    <row r="1424" spans="1:12" ht="20.100000000000001" customHeight="1" x14ac:dyDescent="0.25">
      <c r="A1424" s="52">
        <v>45355</v>
      </c>
      <c r="B1424" s="52" t="str">
        <f>UPPER(TEXT(ControleProdução[[#This Row],[Data]],"mmm"))</f>
        <v>MAR</v>
      </c>
      <c r="C1424" s="47">
        <f>YEAR(ControleProdução[[#This Row],[Data]])</f>
        <v>2024</v>
      </c>
      <c r="D1424" s="52" t="s">
        <v>21</v>
      </c>
      <c r="E1424" s="47" t="s">
        <v>75</v>
      </c>
      <c r="F1424" s="47">
        <v>4</v>
      </c>
      <c r="G1424" s="47" t="str">
        <f>_xlfn.XLOOKUP(E1424,TbdeEPI[EPI],TbdeEPI[TIPO],"Produção",0)</f>
        <v>Produção</v>
      </c>
      <c r="H1424" s="47" t="s">
        <v>108</v>
      </c>
      <c r="I1424" s="47" t="s">
        <v>355</v>
      </c>
      <c r="J1424" s="53"/>
      <c r="K1424" s="47">
        <f>COUNTIF($I$2:I1424,I1424)</f>
        <v>9</v>
      </c>
      <c r="L1424" s="47" t="str">
        <f>ControleProdução[[#This Row],[Recebido Por]]&amp;ControleProdução[[#This Row],[Qtd]]</f>
        <v>JUAN9</v>
      </c>
    </row>
    <row r="1425" spans="1:12" ht="20.100000000000001" customHeight="1" x14ac:dyDescent="0.25">
      <c r="A1425" s="52">
        <v>45355</v>
      </c>
      <c r="B1425" s="52" t="str">
        <f>UPPER(TEXT(ControleProdução[[#This Row],[Data]],"mmm"))</f>
        <v>MAR</v>
      </c>
      <c r="C1425" s="47">
        <f>YEAR(ControleProdução[[#This Row],[Data]])</f>
        <v>2024</v>
      </c>
      <c r="D1425" s="52" t="s">
        <v>21</v>
      </c>
      <c r="E1425" s="47" t="s">
        <v>74</v>
      </c>
      <c r="F1425" s="47">
        <v>4</v>
      </c>
      <c r="G1425" s="47" t="str">
        <f>_xlfn.XLOOKUP(E1425,TbdeEPI[EPI],TbdeEPI[TIPO],"Produção",0)</f>
        <v>Produção</v>
      </c>
      <c r="H1425" s="47" t="s">
        <v>108</v>
      </c>
      <c r="I1425" s="47" t="s">
        <v>355</v>
      </c>
      <c r="J1425" s="53"/>
      <c r="K1425" s="47">
        <f>COUNTIF($I$2:I1425,I1425)</f>
        <v>10</v>
      </c>
      <c r="L1425" s="47" t="str">
        <f>ControleProdução[[#This Row],[Recebido Por]]&amp;ControleProdução[[#This Row],[Qtd]]</f>
        <v>JUAN10</v>
      </c>
    </row>
    <row r="1426" spans="1:12" ht="20.100000000000001" customHeight="1" x14ac:dyDescent="0.25">
      <c r="A1426" s="52">
        <v>45355</v>
      </c>
      <c r="B1426" s="52" t="str">
        <f>UPPER(TEXT(ControleProdução[[#This Row],[Data]],"mmm"))</f>
        <v>MAR</v>
      </c>
      <c r="C1426" s="47">
        <f>YEAR(ControleProdução[[#This Row],[Data]])</f>
        <v>2024</v>
      </c>
      <c r="D1426" s="52" t="s">
        <v>21</v>
      </c>
      <c r="E1426" s="47" t="s">
        <v>14</v>
      </c>
      <c r="F1426" s="47">
        <v>2</v>
      </c>
      <c r="G1426" s="47" t="str">
        <f>_xlfn.XLOOKUP(E1426,TbdeEPI[EPI],TbdeEPI[TIPO],"Produção",0)</f>
        <v>Produção</v>
      </c>
      <c r="H1426" s="47" t="s">
        <v>108</v>
      </c>
      <c r="I1426" s="47" t="s">
        <v>173</v>
      </c>
      <c r="J1426" s="53"/>
      <c r="K1426" s="47">
        <f>COUNTIF($I$2:I1426,I1426)</f>
        <v>56</v>
      </c>
      <c r="L1426" s="47" t="str">
        <f>ControleProdução[[#This Row],[Recebido Por]]&amp;ControleProdução[[#This Row],[Qtd]]</f>
        <v>JACKSON56</v>
      </c>
    </row>
    <row r="1427" spans="1:12" ht="20.100000000000001" customHeight="1" x14ac:dyDescent="0.25">
      <c r="A1427" s="52">
        <v>45355</v>
      </c>
      <c r="B1427" s="52" t="str">
        <f>UPPER(TEXT(ControleProdução[[#This Row],[Data]],"mmm"))</f>
        <v>MAR</v>
      </c>
      <c r="C1427" s="47">
        <f>YEAR(ControleProdução[[#This Row],[Data]])</f>
        <v>2024</v>
      </c>
      <c r="D1427" s="52" t="s">
        <v>20</v>
      </c>
      <c r="E1427" s="47" t="s">
        <v>85</v>
      </c>
      <c r="F1427" s="47">
        <v>3</v>
      </c>
      <c r="G1427" s="47" t="str">
        <f>_xlfn.XLOOKUP(E1427,TbdeEPI[EPI],TbdeEPI[TIPO],"Produção",0)</f>
        <v>Produção</v>
      </c>
      <c r="H1427" s="47" t="s">
        <v>150</v>
      </c>
      <c r="I1427" s="47" t="s">
        <v>108</v>
      </c>
      <c r="J1427" s="53"/>
      <c r="K1427" s="47">
        <f>COUNTIF($I$2:I1427,I1427)</f>
        <v>104</v>
      </c>
      <c r="L1427" s="47" t="str">
        <f>ControleProdução[[#This Row],[Recebido Por]]&amp;ControleProdução[[#This Row],[Qtd]]</f>
        <v>RHUAN104</v>
      </c>
    </row>
    <row r="1428" spans="1:12" ht="20.100000000000001" customHeight="1" x14ac:dyDescent="0.25">
      <c r="A1428" s="52">
        <v>45355</v>
      </c>
      <c r="B1428" s="52" t="str">
        <f>UPPER(TEXT(ControleProdução[[#This Row],[Data]],"mmm"))</f>
        <v>MAR</v>
      </c>
      <c r="C1428" s="47">
        <f>YEAR(ControleProdução[[#This Row],[Data]])</f>
        <v>2024</v>
      </c>
      <c r="D1428" s="52" t="s">
        <v>20</v>
      </c>
      <c r="E1428" s="47" t="s">
        <v>1</v>
      </c>
      <c r="F1428" s="47">
        <v>10</v>
      </c>
      <c r="G1428" s="47" t="str">
        <f>_xlfn.XLOOKUP(E1428,TbdeEPI[EPI],TbdeEPI[TIPO],"Produção",0)</f>
        <v>Produção</v>
      </c>
      <c r="H1428" s="47" t="s">
        <v>150</v>
      </c>
      <c r="I1428" s="47" t="s">
        <v>108</v>
      </c>
      <c r="J1428" s="53"/>
      <c r="K1428" s="47">
        <f>COUNTIF($I$2:I1428,I1428)</f>
        <v>105</v>
      </c>
      <c r="L1428" s="47" t="str">
        <f>ControleProdução[[#This Row],[Recebido Por]]&amp;ControleProdução[[#This Row],[Qtd]]</f>
        <v>RHUAN105</v>
      </c>
    </row>
    <row r="1429" spans="1:12" ht="20.100000000000001" customHeight="1" x14ac:dyDescent="0.25">
      <c r="A1429" s="52">
        <v>45356</v>
      </c>
      <c r="B1429" s="52" t="str">
        <f>UPPER(TEXT(ControleProdução[[#This Row],[Data]],"mmm"))</f>
        <v>MAR</v>
      </c>
      <c r="C1429" s="47">
        <f>YEAR(ControleProdução[[#This Row],[Data]])</f>
        <v>2024</v>
      </c>
      <c r="D1429" s="52" t="s">
        <v>21</v>
      </c>
      <c r="E1429" s="47" t="s">
        <v>1</v>
      </c>
      <c r="F1429" s="47">
        <v>1</v>
      </c>
      <c r="G1429" s="47" t="str">
        <f>_xlfn.XLOOKUP(E1429,TbdeEPI[EPI],TbdeEPI[TIPO],"Produção",0)</f>
        <v>Produção</v>
      </c>
      <c r="H1429" s="47" t="s">
        <v>108</v>
      </c>
      <c r="I1429" s="47" t="s">
        <v>388</v>
      </c>
      <c r="J1429" s="53"/>
      <c r="K1429" s="47">
        <f>COUNTIF($I$2:I1429,I1429)</f>
        <v>11</v>
      </c>
      <c r="L1429" s="47" t="str">
        <f>ControleProdução[[#This Row],[Recebido Por]]&amp;ControleProdução[[#This Row],[Qtd]]</f>
        <v>ESTER11</v>
      </c>
    </row>
    <row r="1430" spans="1:12" ht="20.100000000000001" customHeight="1" x14ac:dyDescent="0.25">
      <c r="A1430" s="52">
        <v>45356</v>
      </c>
      <c r="B1430" s="52" t="str">
        <f>UPPER(TEXT(ControleProdução[[#This Row],[Data]],"mmm"))</f>
        <v>MAR</v>
      </c>
      <c r="C1430" s="47">
        <f>YEAR(ControleProdução[[#This Row],[Data]])</f>
        <v>2024</v>
      </c>
      <c r="D1430" s="52" t="s">
        <v>21</v>
      </c>
      <c r="E1430" s="47" t="s">
        <v>74</v>
      </c>
      <c r="F1430" s="47">
        <v>15</v>
      </c>
      <c r="G1430" s="47" t="str">
        <f>_xlfn.XLOOKUP(E1430,TbdeEPI[EPI],TbdeEPI[TIPO],"Produção",0)</f>
        <v>Produção</v>
      </c>
      <c r="H1430" s="47" t="s">
        <v>108</v>
      </c>
      <c r="I1430" s="47" t="s">
        <v>351</v>
      </c>
      <c r="J1430" s="53"/>
      <c r="K1430" s="47">
        <f>COUNTIF($I$2:I1430,I1430)</f>
        <v>49</v>
      </c>
      <c r="L1430" s="47" t="str">
        <f>ControleProdução[[#This Row],[Recebido Por]]&amp;ControleProdução[[#This Row],[Qtd]]</f>
        <v>DEYVID49</v>
      </c>
    </row>
    <row r="1431" spans="1:12" ht="20.100000000000001" customHeight="1" x14ac:dyDescent="0.25">
      <c r="A1431" s="52">
        <v>45356</v>
      </c>
      <c r="B1431" s="52" t="str">
        <f>UPPER(TEXT(ControleProdução[[#This Row],[Data]],"mmm"))</f>
        <v>MAR</v>
      </c>
      <c r="C1431" s="47">
        <f>YEAR(ControleProdução[[#This Row],[Data]])</f>
        <v>2024</v>
      </c>
      <c r="D1431" s="52" t="s">
        <v>21</v>
      </c>
      <c r="E1431" s="47" t="s">
        <v>79</v>
      </c>
      <c r="F1431" s="47">
        <v>2</v>
      </c>
      <c r="G1431" s="47" t="str">
        <f>_xlfn.XLOOKUP(E1431,TbdeEPI[EPI],TbdeEPI[TIPO],"Produção",0)</f>
        <v>Produção</v>
      </c>
      <c r="H1431" s="47" t="s">
        <v>108</v>
      </c>
      <c r="I1431" s="47" t="s">
        <v>336</v>
      </c>
      <c r="J1431" s="53"/>
      <c r="K1431" s="47">
        <f>COUNTIF($I$2:I1431,I1431)</f>
        <v>101</v>
      </c>
      <c r="L1431" s="47" t="str">
        <f>ControleProdução[[#This Row],[Recebido Por]]&amp;ControleProdução[[#This Row],[Qtd]]</f>
        <v>YVENS101</v>
      </c>
    </row>
    <row r="1432" spans="1:12" ht="20.100000000000001" customHeight="1" x14ac:dyDescent="0.25">
      <c r="A1432" s="52">
        <v>45356</v>
      </c>
      <c r="B1432" s="52" t="str">
        <f>UPPER(TEXT(ControleProdução[[#This Row],[Data]],"mmm"))</f>
        <v>MAR</v>
      </c>
      <c r="C1432" s="47">
        <f>YEAR(ControleProdução[[#This Row],[Data]])</f>
        <v>2024</v>
      </c>
      <c r="D1432" s="52" t="s">
        <v>21</v>
      </c>
      <c r="E1432" s="47" t="s">
        <v>85</v>
      </c>
      <c r="F1432" s="47">
        <v>1</v>
      </c>
      <c r="G1432" s="47" t="str">
        <f>_xlfn.XLOOKUP(E1432,TbdeEPI[EPI],TbdeEPI[TIPO],"Produção",0)</f>
        <v>Produção</v>
      </c>
      <c r="H1432" s="47" t="s">
        <v>108</v>
      </c>
      <c r="I1432" s="47" t="s">
        <v>336</v>
      </c>
      <c r="J1432" s="53"/>
      <c r="K1432" s="47">
        <f>COUNTIF($I$2:I1432,I1432)</f>
        <v>102</v>
      </c>
      <c r="L1432" s="47" t="str">
        <f>ControleProdução[[#This Row],[Recebido Por]]&amp;ControleProdução[[#This Row],[Qtd]]</f>
        <v>YVENS102</v>
      </c>
    </row>
    <row r="1433" spans="1:12" ht="20.100000000000001" customHeight="1" x14ac:dyDescent="0.25">
      <c r="A1433" s="52">
        <v>45356</v>
      </c>
      <c r="B1433" s="52" t="str">
        <f>UPPER(TEXT(ControleProdução[[#This Row],[Data]],"mmm"))</f>
        <v>MAR</v>
      </c>
      <c r="C1433" s="47">
        <f>YEAR(ControleProdução[[#This Row],[Data]])</f>
        <v>2024</v>
      </c>
      <c r="D1433" s="52" t="s">
        <v>21</v>
      </c>
      <c r="E1433" s="47" t="s">
        <v>394</v>
      </c>
      <c r="F1433" s="47">
        <v>6</v>
      </c>
      <c r="G1433" s="47" t="str">
        <f>_xlfn.XLOOKUP(E1433,TbdeEPI[EPI],TbdeEPI[TIPO],"Produção",0)</f>
        <v>Produção</v>
      </c>
      <c r="H1433" s="47" t="s">
        <v>108</v>
      </c>
      <c r="I1433" s="47" t="s">
        <v>336</v>
      </c>
      <c r="J1433" s="53"/>
      <c r="K1433" s="47">
        <f>COUNTIF($I$2:I1433,I1433)</f>
        <v>103</v>
      </c>
      <c r="L1433" s="47" t="str">
        <f>ControleProdução[[#This Row],[Recebido Por]]&amp;ControleProdução[[#This Row],[Qtd]]</f>
        <v>YVENS103</v>
      </c>
    </row>
    <row r="1434" spans="1:12" ht="20.100000000000001" customHeight="1" x14ac:dyDescent="0.25">
      <c r="A1434" s="52">
        <v>45356</v>
      </c>
      <c r="B1434" s="52" t="str">
        <f>UPPER(TEXT(ControleProdução[[#This Row],[Data]],"mmm"))</f>
        <v>MAR</v>
      </c>
      <c r="C1434" s="47">
        <f>YEAR(ControleProdução[[#This Row],[Data]])</f>
        <v>2024</v>
      </c>
      <c r="D1434" s="52" t="s">
        <v>21</v>
      </c>
      <c r="E1434" s="47" t="s">
        <v>27</v>
      </c>
      <c r="F1434" s="47">
        <v>2</v>
      </c>
      <c r="G1434" s="47" t="str">
        <f>_xlfn.XLOOKUP(E1434,TbdeEPI[EPI],TbdeEPI[TIPO],"Produção",0)</f>
        <v>Produção</v>
      </c>
      <c r="H1434" s="47" t="s">
        <v>108</v>
      </c>
      <c r="I1434" s="47" t="s">
        <v>336</v>
      </c>
      <c r="J1434" s="53"/>
      <c r="K1434" s="47">
        <f>COUNTIF($I$2:I1434,I1434)</f>
        <v>104</v>
      </c>
      <c r="L1434" s="47" t="str">
        <f>ControleProdução[[#This Row],[Recebido Por]]&amp;ControleProdução[[#This Row],[Qtd]]</f>
        <v>YVENS104</v>
      </c>
    </row>
    <row r="1435" spans="1:12" ht="20.100000000000001" customHeight="1" x14ac:dyDescent="0.25">
      <c r="A1435" s="52">
        <v>45356</v>
      </c>
      <c r="B1435" s="52" t="str">
        <f>UPPER(TEXT(ControleProdução[[#This Row],[Data]],"mmm"))</f>
        <v>MAR</v>
      </c>
      <c r="C1435" s="47">
        <f>YEAR(ControleProdução[[#This Row],[Data]])</f>
        <v>2024</v>
      </c>
      <c r="D1435" s="52" t="s">
        <v>21</v>
      </c>
      <c r="E1435" s="47" t="s">
        <v>78</v>
      </c>
      <c r="F1435" s="47">
        <v>1</v>
      </c>
      <c r="G1435" s="47" t="str">
        <f>_xlfn.XLOOKUP(E1435,TbdeEPI[EPI],TbdeEPI[TIPO],"Produção",0)</f>
        <v>Produção</v>
      </c>
      <c r="H1435" s="47" t="s">
        <v>108</v>
      </c>
      <c r="I1435" s="47" t="s">
        <v>157</v>
      </c>
      <c r="J1435" s="53"/>
      <c r="K1435" s="47">
        <f>COUNTIF($I$2:I1435,I1435)</f>
        <v>30</v>
      </c>
      <c r="L1435" s="47" t="str">
        <f>ControleProdução[[#This Row],[Recebido Por]]&amp;ControleProdução[[#This Row],[Qtd]]</f>
        <v>MATHEUS LUCAS30</v>
      </c>
    </row>
    <row r="1436" spans="1:12" ht="20.100000000000001" customHeight="1" x14ac:dyDescent="0.25">
      <c r="A1436" s="52">
        <v>45356</v>
      </c>
      <c r="B1436" s="52" t="str">
        <f>UPPER(TEXT(ControleProdução[[#This Row],[Data]],"mmm"))</f>
        <v>MAR</v>
      </c>
      <c r="C1436" s="47">
        <f>YEAR(ControleProdução[[#This Row],[Data]])</f>
        <v>2024</v>
      </c>
      <c r="D1436" s="52" t="s">
        <v>21</v>
      </c>
      <c r="E1436" s="47" t="s">
        <v>9</v>
      </c>
      <c r="F1436" s="47">
        <v>1</v>
      </c>
      <c r="G1436" s="47" t="str">
        <f>_xlfn.XLOOKUP(E1436,TbdeEPI[EPI],TbdeEPI[TIPO],"Produção",0)</f>
        <v>EPI</v>
      </c>
      <c r="H1436" s="47" t="s">
        <v>108</v>
      </c>
      <c r="I1436" s="47" t="s">
        <v>157</v>
      </c>
      <c r="J1436" s="53"/>
      <c r="K1436" s="47">
        <f>COUNTIF($I$2:I1436,I1436)</f>
        <v>31</v>
      </c>
      <c r="L1436" s="47" t="str">
        <f>ControleProdução[[#This Row],[Recebido Por]]&amp;ControleProdução[[#This Row],[Qtd]]</f>
        <v>MATHEUS LUCAS31</v>
      </c>
    </row>
    <row r="1437" spans="1:12" ht="20.100000000000001" customHeight="1" x14ac:dyDescent="0.25">
      <c r="A1437" s="52">
        <v>45356</v>
      </c>
      <c r="B1437" s="52" t="str">
        <f>UPPER(TEXT(ControleProdução[[#This Row],[Data]],"mmm"))</f>
        <v>MAR</v>
      </c>
      <c r="C1437" s="47">
        <f>YEAR(ControleProdução[[#This Row],[Data]])</f>
        <v>2024</v>
      </c>
      <c r="D1437" s="52" t="s">
        <v>21</v>
      </c>
      <c r="E1437" s="47" t="s">
        <v>14</v>
      </c>
      <c r="F1437" s="47">
        <v>2</v>
      </c>
      <c r="G1437" s="47" t="str">
        <f>_xlfn.XLOOKUP(E1437,TbdeEPI[EPI],TbdeEPI[TIPO],"Produção",0)</f>
        <v>Produção</v>
      </c>
      <c r="H1437" s="47" t="s">
        <v>108</v>
      </c>
      <c r="I1437" s="47" t="s">
        <v>388</v>
      </c>
      <c r="J1437" s="53"/>
      <c r="K1437" s="47">
        <f>COUNTIF($I$2:I1437,I1437)</f>
        <v>12</v>
      </c>
      <c r="L1437" s="47" t="str">
        <f>ControleProdução[[#This Row],[Recebido Por]]&amp;ControleProdução[[#This Row],[Qtd]]</f>
        <v>ESTER12</v>
      </c>
    </row>
    <row r="1438" spans="1:12" ht="20.100000000000001" customHeight="1" x14ac:dyDescent="0.25">
      <c r="A1438" s="52">
        <v>45356</v>
      </c>
      <c r="B1438" s="52" t="str">
        <f>UPPER(TEXT(ControleProdução[[#This Row],[Data]],"mmm"))</f>
        <v>MAR</v>
      </c>
      <c r="C1438" s="47">
        <f>YEAR(ControleProdução[[#This Row],[Data]])</f>
        <v>2024</v>
      </c>
      <c r="D1438" s="52" t="s">
        <v>21</v>
      </c>
      <c r="E1438" s="47" t="s">
        <v>394</v>
      </c>
      <c r="F1438" s="47">
        <v>4</v>
      </c>
      <c r="G1438" s="47" t="str">
        <f>_xlfn.XLOOKUP(E1438,TbdeEPI[EPI],TbdeEPI[TIPO],"Produção",0)</f>
        <v>Produção</v>
      </c>
      <c r="H1438" s="47" t="s">
        <v>108</v>
      </c>
      <c r="I1438" s="47" t="s">
        <v>157</v>
      </c>
      <c r="J1438" s="53"/>
      <c r="K1438" s="47">
        <f>COUNTIF($I$2:I1438,I1438)</f>
        <v>32</v>
      </c>
      <c r="L1438" s="47" t="str">
        <f>ControleProdução[[#This Row],[Recebido Por]]&amp;ControleProdução[[#This Row],[Qtd]]</f>
        <v>MATHEUS LUCAS32</v>
      </c>
    </row>
    <row r="1439" spans="1:12" ht="20.100000000000001" customHeight="1" x14ac:dyDescent="0.25">
      <c r="A1439" s="52">
        <v>45356</v>
      </c>
      <c r="B1439" s="52" t="str">
        <f>UPPER(TEXT(ControleProdução[[#This Row],[Data]],"mmm"))</f>
        <v>MAR</v>
      </c>
      <c r="C1439" s="47">
        <f>YEAR(ControleProdução[[#This Row],[Data]])</f>
        <v>2024</v>
      </c>
      <c r="D1439" s="52" t="s">
        <v>21</v>
      </c>
      <c r="E1439" s="47" t="s">
        <v>79</v>
      </c>
      <c r="F1439" s="47">
        <v>1</v>
      </c>
      <c r="G1439" s="47" t="str">
        <f>_xlfn.XLOOKUP(E1439,TbdeEPI[EPI],TbdeEPI[TIPO],"Produção",0)</f>
        <v>Produção</v>
      </c>
      <c r="H1439" s="47" t="s">
        <v>108</v>
      </c>
      <c r="I1439" s="47" t="s">
        <v>351</v>
      </c>
      <c r="J1439" s="53"/>
      <c r="K1439" s="47">
        <f>COUNTIF($I$2:I1439,I1439)</f>
        <v>50</v>
      </c>
      <c r="L1439" s="47" t="str">
        <f>ControleProdução[[#This Row],[Recebido Por]]&amp;ControleProdução[[#This Row],[Qtd]]</f>
        <v>DEYVID50</v>
      </c>
    </row>
    <row r="1440" spans="1:12" ht="20.100000000000001" customHeight="1" x14ac:dyDescent="0.25">
      <c r="A1440" s="52">
        <v>45356</v>
      </c>
      <c r="B1440" s="52" t="str">
        <f>UPPER(TEXT(ControleProdução[[#This Row],[Data]],"mmm"))</f>
        <v>MAR</v>
      </c>
      <c r="C1440" s="47">
        <f>YEAR(ControleProdução[[#This Row],[Data]])</f>
        <v>2024</v>
      </c>
      <c r="D1440" s="52" t="s">
        <v>21</v>
      </c>
      <c r="E1440" s="47" t="s">
        <v>393</v>
      </c>
      <c r="F1440" s="47">
        <v>1</v>
      </c>
      <c r="G1440" s="47" t="str">
        <f>_xlfn.XLOOKUP(E1440,TbdeEPI[EPI],TbdeEPI[TIPO],"Produção",0)</f>
        <v>EPI</v>
      </c>
      <c r="H1440" s="47" t="s">
        <v>108</v>
      </c>
      <c r="I1440" s="47" t="s">
        <v>171</v>
      </c>
      <c r="J1440" s="53"/>
      <c r="K1440" s="47">
        <f>COUNTIF($I$2:I1440,I1440)</f>
        <v>26</v>
      </c>
      <c r="L1440" s="47" t="str">
        <f>ControleProdução[[#This Row],[Recebido Por]]&amp;ControleProdução[[#This Row],[Qtd]]</f>
        <v>KEVIN26</v>
      </c>
    </row>
    <row r="1441" spans="1:12" ht="20.100000000000001" customHeight="1" x14ac:dyDescent="0.25">
      <c r="A1441" s="52">
        <v>45356</v>
      </c>
      <c r="B1441" s="52" t="str">
        <f>UPPER(TEXT(ControleProdução[[#This Row],[Data]],"mmm"))</f>
        <v>MAR</v>
      </c>
      <c r="C1441" s="47">
        <f>YEAR(ControleProdução[[#This Row],[Data]])</f>
        <v>2024</v>
      </c>
      <c r="D1441" s="52" t="s">
        <v>21</v>
      </c>
      <c r="E1441" s="47" t="s">
        <v>393</v>
      </c>
      <c r="F1441" s="47">
        <v>1</v>
      </c>
      <c r="G1441" s="47" t="str">
        <f>_xlfn.XLOOKUP(E1441,TbdeEPI[EPI],TbdeEPI[TIPO],"Produção",0)</f>
        <v>EPI</v>
      </c>
      <c r="H1441" s="47" t="s">
        <v>108</v>
      </c>
      <c r="I1441" s="47" t="s">
        <v>355</v>
      </c>
      <c r="J1441" s="53"/>
      <c r="K1441" s="47">
        <f>COUNTIF($I$2:I1441,I1441)</f>
        <v>11</v>
      </c>
      <c r="L1441" s="47" t="str">
        <f>ControleProdução[[#This Row],[Recebido Por]]&amp;ControleProdução[[#This Row],[Qtd]]</f>
        <v>JUAN11</v>
      </c>
    </row>
    <row r="1442" spans="1:12" ht="20.100000000000001" customHeight="1" x14ac:dyDescent="0.25">
      <c r="A1442" s="52">
        <v>45356</v>
      </c>
      <c r="B1442" s="52" t="str">
        <f>UPPER(TEXT(ControleProdução[[#This Row],[Data]],"mmm"))</f>
        <v>MAR</v>
      </c>
      <c r="C1442" s="47">
        <f>YEAR(ControleProdução[[#This Row],[Data]])</f>
        <v>2024</v>
      </c>
      <c r="D1442" s="52" t="s">
        <v>21</v>
      </c>
      <c r="E1442" s="47" t="s">
        <v>9</v>
      </c>
      <c r="F1442" s="47">
        <v>1</v>
      </c>
      <c r="G1442" s="47" t="str">
        <f>_xlfn.XLOOKUP(E1442,TbdeEPI[EPI],TbdeEPI[TIPO],"Produção",0)</f>
        <v>EPI</v>
      </c>
      <c r="H1442" s="47" t="s">
        <v>108</v>
      </c>
      <c r="I1442" s="47" t="s">
        <v>351</v>
      </c>
      <c r="J1442" s="53"/>
      <c r="K1442" s="47">
        <f>COUNTIF($I$2:I1442,I1442)</f>
        <v>51</v>
      </c>
      <c r="L1442" s="47" t="str">
        <f>ControleProdução[[#This Row],[Recebido Por]]&amp;ControleProdução[[#This Row],[Qtd]]</f>
        <v>DEYVID51</v>
      </c>
    </row>
    <row r="1443" spans="1:12" ht="20.100000000000001" customHeight="1" x14ac:dyDescent="0.25">
      <c r="A1443" s="52">
        <v>45357</v>
      </c>
      <c r="B1443" s="52" t="str">
        <f>UPPER(TEXT(ControleProdução[[#This Row],[Data]],"mmm"))</f>
        <v>MAR</v>
      </c>
      <c r="C1443" s="47">
        <f>YEAR(ControleProdução[[#This Row],[Data]])</f>
        <v>2024</v>
      </c>
      <c r="D1443" s="52" t="s">
        <v>21</v>
      </c>
      <c r="E1443" s="47" t="s">
        <v>9</v>
      </c>
      <c r="F1443" s="47">
        <v>1</v>
      </c>
      <c r="G1443" s="47" t="str">
        <f>_xlfn.XLOOKUP(E1443,TbdeEPI[EPI],TbdeEPI[TIPO],"Produção",0)</f>
        <v>EPI</v>
      </c>
      <c r="H1443" s="47" t="s">
        <v>108</v>
      </c>
      <c r="I1443" s="47" t="s">
        <v>351</v>
      </c>
      <c r="J1443" s="53"/>
      <c r="K1443" s="47">
        <f>COUNTIF($I$2:I1443,I1443)</f>
        <v>52</v>
      </c>
      <c r="L1443" s="47" t="str">
        <f>ControleProdução[[#This Row],[Recebido Por]]&amp;ControleProdução[[#This Row],[Qtd]]</f>
        <v>DEYVID52</v>
      </c>
    </row>
    <row r="1444" spans="1:12" ht="20.100000000000001" customHeight="1" x14ac:dyDescent="0.25">
      <c r="A1444" s="52">
        <v>45357</v>
      </c>
      <c r="B1444" s="52" t="str">
        <f>UPPER(TEXT(ControleProdução[[#This Row],[Data]],"mmm"))</f>
        <v>MAR</v>
      </c>
      <c r="C1444" s="47">
        <f>YEAR(ControleProdução[[#This Row],[Data]])</f>
        <v>2024</v>
      </c>
      <c r="D1444" s="52" t="s">
        <v>21</v>
      </c>
      <c r="E1444" s="47" t="s">
        <v>94</v>
      </c>
      <c r="F1444" s="47">
        <v>1</v>
      </c>
      <c r="G1444" s="47" t="str">
        <f>_xlfn.XLOOKUP(E1444,TbdeEPI[EPI],TbdeEPI[TIPO],"Produção",0)</f>
        <v>Produção</v>
      </c>
      <c r="H1444" s="47" t="s">
        <v>108</v>
      </c>
      <c r="I1444" s="47" t="s">
        <v>351</v>
      </c>
      <c r="J1444" s="53"/>
      <c r="K1444" s="47">
        <f>COUNTIF($I$2:I1444,I1444)</f>
        <v>53</v>
      </c>
      <c r="L1444" s="47" t="str">
        <f>ControleProdução[[#This Row],[Recebido Por]]&amp;ControleProdução[[#This Row],[Qtd]]</f>
        <v>DEYVID53</v>
      </c>
    </row>
    <row r="1445" spans="1:12" ht="20.100000000000001" customHeight="1" x14ac:dyDescent="0.25">
      <c r="A1445" s="52">
        <v>45357</v>
      </c>
      <c r="B1445" s="52" t="str">
        <f>UPPER(TEXT(ControleProdução[[#This Row],[Data]],"mmm"))</f>
        <v>MAR</v>
      </c>
      <c r="C1445" s="47">
        <f>YEAR(ControleProdução[[#This Row],[Data]])</f>
        <v>2024</v>
      </c>
      <c r="D1445" s="52" t="s">
        <v>21</v>
      </c>
      <c r="E1445" s="47" t="s">
        <v>394</v>
      </c>
      <c r="F1445" s="47">
        <v>4</v>
      </c>
      <c r="G1445" s="47" t="str">
        <f>_xlfn.XLOOKUP(E1445,TbdeEPI[EPI],TbdeEPI[TIPO],"Produção",0)</f>
        <v>Produção</v>
      </c>
      <c r="H1445" s="47" t="s">
        <v>108</v>
      </c>
      <c r="I1445" s="47" t="s">
        <v>173</v>
      </c>
      <c r="J1445" s="53"/>
      <c r="K1445" s="47">
        <f>COUNTIF($I$2:I1445,I1445)</f>
        <v>57</v>
      </c>
      <c r="L1445" s="47" t="str">
        <f>ControleProdução[[#This Row],[Recebido Por]]&amp;ControleProdução[[#This Row],[Qtd]]</f>
        <v>JACKSON57</v>
      </c>
    </row>
    <row r="1446" spans="1:12" ht="20.100000000000001" customHeight="1" x14ac:dyDescent="0.25">
      <c r="A1446" s="52">
        <v>45357</v>
      </c>
      <c r="B1446" s="52" t="str">
        <f>UPPER(TEXT(ControleProdução[[#This Row],[Data]],"mmm"))</f>
        <v>MAR</v>
      </c>
      <c r="C1446" s="47">
        <f>YEAR(ControleProdução[[#This Row],[Data]])</f>
        <v>2024</v>
      </c>
      <c r="D1446" s="52" t="s">
        <v>21</v>
      </c>
      <c r="E1446" s="47" t="s">
        <v>74</v>
      </c>
      <c r="F1446" s="47">
        <v>15</v>
      </c>
      <c r="G1446" s="47" t="str">
        <f>_xlfn.XLOOKUP(E1446,TbdeEPI[EPI],TbdeEPI[TIPO],"Produção",0)</f>
        <v>Produção</v>
      </c>
      <c r="H1446" s="47" t="s">
        <v>108</v>
      </c>
      <c r="I1446" s="47" t="s">
        <v>336</v>
      </c>
      <c r="J1446" s="53"/>
      <c r="K1446" s="47">
        <f>COUNTIF($I$2:I1446,I1446)</f>
        <v>105</v>
      </c>
      <c r="L1446" s="47" t="str">
        <f>ControleProdução[[#This Row],[Recebido Por]]&amp;ControleProdução[[#This Row],[Qtd]]</f>
        <v>YVENS105</v>
      </c>
    </row>
    <row r="1447" spans="1:12" ht="20.100000000000001" customHeight="1" x14ac:dyDescent="0.25">
      <c r="A1447" s="52">
        <v>45357</v>
      </c>
      <c r="B1447" s="52" t="str">
        <f>UPPER(TEXT(ControleProdução[[#This Row],[Data]],"mmm"))</f>
        <v>MAR</v>
      </c>
      <c r="C1447" s="47">
        <f>YEAR(ControleProdução[[#This Row],[Data]])</f>
        <v>2024</v>
      </c>
      <c r="D1447" s="52" t="s">
        <v>21</v>
      </c>
      <c r="E1447" s="47" t="s">
        <v>95</v>
      </c>
      <c r="F1447" s="47">
        <v>5</v>
      </c>
      <c r="G1447" s="47" t="str">
        <f>_xlfn.XLOOKUP(E1447,TbdeEPI[EPI],TbdeEPI[TIPO],"Produção",0)</f>
        <v>Produção</v>
      </c>
      <c r="H1447" s="47" t="s">
        <v>108</v>
      </c>
      <c r="I1447" s="47" t="s">
        <v>336</v>
      </c>
      <c r="J1447" s="53"/>
      <c r="K1447" s="47">
        <f>COUNTIF($I$2:I1447,I1447)</f>
        <v>106</v>
      </c>
      <c r="L1447" s="47" t="str">
        <f>ControleProdução[[#This Row],[Recebido Por]]&amp;ControleProdução[[#This Row],[Qtd]]</f>
        <v>YVENS106</v>
      </c>
    </row>
    <row r="1448" spans="1:12" ht="20.100000000000001" customHeight="1" x14ac:dyDescent="0.25">
      <c r="A1448" s="52">
        <v>45357</v>
      </c>
      <c r="B1448" s="52" t="str">
        <f>UPPER(TEXT(ControleProdução[[#This Row],[Data]],"mmm"))</f>
        <v>MAR</v>
      </c>
      <c r="C1448" s="47">
        <f>YEAR(ControleProdução[[#This Row],[Data]])</f>
        <v>2024</v>
      </c>
      <c r="D1448" s="52" t="s">
        <v>21</v>
      </c>
      <c r="E1448" s="47" t="s">
        <v>1</v>
      </c>
      <c r="F1448" s="47">
        <v>1</v>
      </c>
      <c r="G1448" s="47" t="str">
        <f>_xlfn.XLOOKUP(E1448,TbdeEPI[EPI],TbdeEPI[TIPO],"Produção",0)</f>
        <v>Produção</v>
      </c>
      <c r="H1448" s="47" t="s">
        <v>108</v>
      </c>
      <c r="I1448" s="47" t="s">
        <v>336</v>
      </c>
      <c r="J1448" s="53"/>
      <c r="K1448" s="47">
        <f>COUNTIF($I$2:I1448,I1448)</f>
        <v>107</v>
      </c>
      <c r="L1448" s="47" t="str">
        <f>ControleProdução[[#This Row],[Recebido Por]]&amp;ControleProdução[[#This Row],[Qtd]]</f>
        <v>YVENS107</v>
      </c>
    </row>
    <row r="1449" spans="1:12" ht="20.100000000000001" customHeight="1" x14ac:dyDescent="0.25">
      <c r="A1449" s="52">
        <v>45357</v>
      </c>
      <c r="B1449" s="52" t="str">
        <f>UPPER(TEXT(ControleProdução[[#This Row],[Data]],"mmm"))</f>
        <v>MAR</v>
      </c>
      <c r="C1449" s="47">
        <f>YEAR(ControleProdução[[#This Row],[Data]])</f>
        <v>2024</v>
      </c>
      <c r="D1449" s="52" t="s">
        <v>21</v>
      </c>
      <c r="E1449" s="47" t="s">
        <v>174</v>
      </c>
      <c r="F1449" s="47">
        <v>10</v>
      </c>
      <c r="G1449" s="47" t="str">
        <f>_xlfn.XLOOKUP(E1449,TbdeEPI[EPI],TbdeEPI[TIPO],"Produção",0)</f>
        <v>Produção</v>
      </c>
      <c r="H1449" s="47" t="s">
        <v>108</v>
      </c>
      <c r="I1449" s="47" t="s">
        <v>140</v>
      </c>
      <c r="J1449" s="53"/>
      <c r="K1449" s="47">
        <f>COUNTIF($I$2:I1449,I1449)</f>
        <v>50</v>
      </c>
      <c r="L1449" s="47" t="str">
        <f>ControleProdução[[#This Row],[Recebido Por]]&amp;ControleProdução[[#This Row],[Qtd]]</f>
        <v>ARTHUR50</v>
      </c>
    </row>
    <row r="1450" spans="1:12" ht="20.100000000000001" customHeight="1" x14ac:dyDescent="0.25">
      <c r="A1450" s="52">
        <v>45357</v>
      </c>
      <c r="B1450" s="52" t="str">
        <f>UPPER(TEXT(ControleProdução[[#This Row],[Data]],"mmm"))</f>
        <v>MAR</v>
      </c>
      <c r="C1450" s="47">
        <f>YEAR(ControleProdução[[#This Row],[Data]])</f>
        <v>2024</v>
      </c>
      <c r="D1450" s="52" t="s">
        <v>21</v>
      </c>
      <c r="E1450" s="47" t="s">
        <v>304</v>
      </c>
      <c r="F1450" s="47">
        <v>10</v>
      </c>
      <c r="G1450" s="47" t="str">
        <f>_xlfn.XLOOKUP(E1450,TbdeEPI[EPI],TbdeEPI[TIPO],"Produção",0)</f>
        <v>Produção</v>
      </c>
      <c r="H1450" s="47" t="s">
        <v>108</v>
      </c>
      <c r="I1450" s="47" t="s">
        <v>140</v>
      </c>
      <c r="J1450" s="53"/>
      <c r="K1450" s="47">
        <f>COUNTIF($I$2:I1450,I1450)</f>
        <v>51</v>
      </c>
      <c r="L1450" s="47" t="str">
        <f>ControleProdução[[#This Row],[Recebido Por]]&amp;ControleProdução[[#This Row],[Qtd]]</f>
        <v>ARTHUR51</v>
      </c>
    </row>
    <row r="1451" spans="1:12" ht="20.100000000000001" customHeight="1" x14ac:dyDescent="0.25">
      <c r="A1451" s="52">
        <v>45357</v>
      </c>
      <c r="B1451" s="52" t="str">
        <f>UPPER(TEXT(ControleProdução[[#This Row],[Data]],"mmm"))</f>
        <v>MAR</v>
      </c>
      <c r="C1451" s="47">
        <f>YEAR(ControleProdução[[#This Row],[Data]])</f>
        <v>2024</v>
      </c>
      <c r="D1451" s="52" t="s">
        <v>21</v>
      </c>
      <c r="E1451" s="47" t="s">
        <v>85</v>
      </c>
      <c r="F1451" s="47">
        <v>1</v>
      </c>
      <c r="G1451" s="47" t="str">
        <f>_xlfn.XLOOKUP(E1451,TbdeEPI[EPI],TbdeEPI[TIPO],"Produção",0)</f>
        <v>Produção</v>
      </c>
      <c r="H1451" s="47" t="s">
        <v>108</v>
      </c>
      <c r="I1451" s="47" t="s">
        <v>388</v>
      </c>
      <c r="J1451" s="53"/>
      <c r="K1451" s="47">
        <f>COUNTIF($I$2:I1451,I1451)</f>
        <v>13</v>
      </c>
      <c r="L1451" s="47" t="str">
        <f>ControleProdução[[#This Row],[Recebido Por]]&amp;ControleProdução[[#This Row],[Qtd]]</f>
        <v>ESTER13</v>
      </c>
    </row>
    <row r="1452" spans="1:12" ht="20.100000000000001" customHeight="1" x14ac:dyDescent="0.25">
      <c r="A1452" s="52">
        <v>45357</v>
      </c>
      <c r="B1452" s="52" t="str">
        <f>UPPER(TEXT(ControleProdução[[#This Row],[Data]],"mmm"))</f>
        <v>MAR</v>
      </c>
      <c r="C1452" s="47">
        <f>YEAR(ControleProdução[[#This Row],[Data]])</f>
        <v>2024</v>
      </c>
      <c r="D1452" s="52" t="s">
        <v>21</v>
      </c>
      <c r="E1452" s="47" t="s">
        <v>7</v>
      </c>
      <c r="F1452" s="47">
        <v>1</v>
      </c>
      <c r="G1452" s="47" t="str">
        <f>_xlfn.XLOOKUP(E1452,TbdeEPI[EPI],TbdeEPI[TIPO],"Produção",0)</f>
        <v>Produção</v>
      </c>
      <c r="H1452" s="47" t="s">
        <v>108</v>
      </c>
      <c r="I1452" s="47" t="s">
        <v>113</v>
      </c>
      <c r="J1452" s="53"/>
      <c r="K1452" s="47">
        <f>COUNTIF($I$2:I1452,I1452)</f>
        <v>70</v>
      </c>
      <c r="L1452" s="47" t="str">
        <f>ControleProdução[[#This Row],[Recebido Por]]&amp;ControleProdução[[#This Row],[Qtd]]</f>
        <v>MOISES70</v>
      </c>
    </row>
    <row r="1453" spans="1:12" ht="20.100000000000001" customHeight="1" x14ac:dyDescent="0.25">
      <c r="A1453" s="52">
        <v>45357</v>
      </c>
      <c r="B1453" s="52" t="str">
        <f>UPPER(TEXT(ControleProdução[[#This Row],[Data]],"mmm"))</f>
        <v>MAR</v>
      </c>
      <c r="C1453" s="47">
        <f>YEAR(ControleProdução[[#This Row],[Data]])</f>
        <v>2024</v>
      </c>
      <c r="D1453" s="52" t="s">
        <v>21</v>
      </c>
      <c r="E1453" s="47" t="s">
        <v>330</v>
      </c>
      <c r="F1453" s="47">
        <v>1</v>
      </c>
      <c r="G1453" s="47" t="str">
        <f>_xlfn.XLOOKUP(E1453,TbdeEPI[EPI],TbdeEPI[TIPO],"Produção",0)</f>
        <v>EPI</v>
      </c>
      <c r="H1453" s="47" t="s">
        <v>108</v>
      </c>
      <c r="I1453" s="47" t="s">
        <v>356</v>
      </c>
      <c r="J1453" s="53"/>
      <c r="K1453" s="47">
        <f>COUNTIF($I$2:I1453,I1453)</f>
        <v>4</v>
      </c>
      <c r="L1453" s="47" t="str">
        <f>ControleProdução[[#This Row],[Recebido Por]]&amp;ControleProdução[[#This Row],[Qtd]]</f>
        <v>LUIZA4</v>
      </c>
    </row>
    <row r="1454" spans="1:12" ht="20.100000000000001" customHeight="1" x14ac:dyDescent="0.25">
      <c r="A1454" s="52">
        <v>45357</v>
      </c>
      <c r="B1454" s="52" t="str">
        <f>UPPER(TEXT(ControleProdução[[#This Row],[Data]],"mmm"))</f>
        <v>MAR</v>
      </c>
      <c r="C1454" s="47">
        <f>YEAR(ControleProdução[[#This Row],[Data]])</f>
        <v>2024</v>
      </c>
      <c r="D1454" s="52" t="s">
        <v>21</v>
      </c>
      <c r="E1454" s="47" t="s">
        <v>330</v>
      </c>
      <c r="F1454" s="47">
        <v>1</v>
      </c>
      <c r="G1454" s="47" t="str">
        <f>_xlfn.XLOOKUP(E1454,TbdeEPI[EPI],TbdeEPI[TIPO],"Produção",0)</f>
        <v>EPI</v>
      </c>
      <c r="H1454" s="47" t="s">
        <v>108</v>
      </c>
      <c r="I1454" s="47" t="s">
        <v>388</v>
      </c>
      <c r="J1454" s="53"/>
      <c r="K1454" s="47">
        <f>COUNTIF($I$2:I1454,I1454)</f>
        <v>14</v>
      </c>
      <c r="L1454" s="47" t="str">
        <f>ControleProdução[[#This Row],[Recebido Por]]&amp;ControleProdução[[#This Row],[Qtd]]</f>
        <v>ESTER14</v>
      </c>
    </row>
    <row r="1455" spans="1:12" ht="20.100000000000001" customHeight="1" x14ac:dyDescent="0.25">
      <c r="A1455" s="52">
        <v>45357</v>
      </c>
      <c r="B1455" s="52" t="str">
        <f>UPPER(TEXT(ControleProdução[[#This Row],[Data]],"mmm"))</f>
        <v>MAR</v>
      </c>
      <c r="C1455" s="47">
        <f>YEAR(ControleProdução[[#This Row],[Data]])</f>
        <v>2024</v>
      </c>
      <c r="D1455" s="52" t="s">
        <v>21</v>
      </c>
      <c r="E1455" s="47" t="s">
        <v>330</v>
      </c>
      <c r="F1455" s="47">
        <v>1</v>
      </c>
      <c r="G1455" s="47" t="str">
        <f>_xlfn.XLOOKUP(E1455,TbdeEPI[EPI],TbdeEPI[TIPO],"Produção",0)</f>
        <v>EPI</v>
      </c>
      <c r="H1455" s="47" t="s">
        <v>108</v>
      </c>
      <c r="I1455" s="47" t="s">
        <v>395</v>
      </c>
      <c r="J1455" s="53"/>
      <c r="K1455" s="47">
        <f>COUNTIF($I$2:I1455,I1455)</f>
        <v>7</v>
      </c>
      <c r="L1455" s="47" t="str">
        <f>ControleProdução[[#This Row],[Recebido Por]]&amp;ControleProdução[[#This Row],[Qtd]]</f>
        <v>MIKAELY7</v>
      </c>
    </row>
    <row r="1456" spans="1:12" ht="20.100000000000001" customHeight="1" x14ac:dyDescent="0.25">
      <c r="A1456" s="52">
        <v>45357</v>
      </c>
      <c r="B1456" s="52" t="str">
        <f>UPPER(TEXT(ControleProdução[[#This Row],[Data]],"mmm"))</f>
        <v>MAR</v>
      </c>
      <c r="C1456" s="47">
        <f>YEAR(ControleProdução[[#This Row],[Data]])</f>
        <v>2024</v>
      </c>
      <c r="D1456" s="52" t="s">
        <v>21</v>
      </c>
      <c r="E1456" s="47" t="s">
        <v>93</v>
      </c>
      <c r="F1456" s="47">
        <v>1</v>
      </c>
      <c r="G1456" s="47" t="str">
        <f>_xlfn.XLOOKUP(E1456,TbdeEPI[EPI],TbdeEPI[TIPO],"Produção",0)</f>
        <v>Produção</v>
      </c>
      <c r="H1456" s="47" t="s">
        <v>108</v>
      </c>
      <c r="I1456" s="47" t="s">
        <v>336</v>
      </c>
      <c r="J1456" s="53"/>
      <c r="K1456" s="47">
        <f>COUNTIF($I$2:I1456,I1456)</f>
        <v>108</v>
      </c>
      <c r="L1456" s="47" t="str">
        <f>ControleProdução[[#This Row],[Recebido Por]]&amp;ControleProdução[[#This Row],[Qtd]]</f>
        <v>YVENS108</v>
      </c>
    </row>
    <row r="1457" spans="1:12" ht="20.100000000000001" customHeight="1" x14ac:dyDescent="0.25">
      <c r="A1457" s="52">
        <v>45357</v>
      </c>
      <c r="B1457" s="52" t="str">
        <f>UPPER(TEXT(ControleProdução[[#This Row],[Data]],"mmm"))</f>
        <v>MAR</v>
      </c>
      <c r="C1457" s="47">
        <f>YEAR(ControleProdução[[#This Row],[Data]])</f>
        <v>2024</v>
      </c>
      <c r="D1457" s="52" t="s">
        <v>21</v>
      </c>
      <c r="E1457" s="47" t="s">
        <v>1</v>
      </c>
      <c r="F1457" s="47">
        <v>2</v>
      </c>
      <c r="G1457" s="47" t="str">
        <f>_xlfn.XLOOKUP(E1457,TbdeEPI[EPI],TbdeEPI[TIPO],"Produção",0)</f>
        <v>Produção</v>
      </c>
      <c r="H1457" s="47" t="s">
        <v>108</v>
      </c>
      <c r="I1457" s="47" t="s">
        <v>388</v>
      </c>
      <c r="J1457" s="53"/>
      <c r="K1457" s="47">
        <f>COUNTIF($I$2:I1457,I1457)</f>
        <v>15</v>
      </c>
      <c r="L1457" s="47" t="str">
        <f>ControleProdução[[#This Row],[Recebido Por]]&amp;ControleProdução[[#This Row],[Qtd]]</f>
        <v>ESTER15</v>
      </c>
    </row>
    <row r="1458" spans="1:12" ht="20.100000000000001" customHeight="1" x14ac:dyDescent="0.25">
      <c r="A1458" s="52">
        <v>45357</v>
      </c>
      <c r="B1458" s="52" t="str">
        <f>UPPER(TEXT(ControleProdução[[#This Row],[Data]],"mmm"))</f>
        <v>MAR</v>
      </c>
      <c r="C1458" s="47">
        <f>YEAR(ControleProdução[[#This Row],[Data]])</f>
        <v>2024</v>
      </c>
      <c r="D1458" s="52" t="s">
        <v>21</v>
      </c>
      <c r="E1458" s="47" t="s">
        <v>1</v>
      </c>
      <c r="F1458" s="47">
        <v>1</v>
      </c>
      <c r="G1458" s="47" t="str">
        <f>_xlfn.XLOOKUP(E1458,TbdeEPI[EPI],TbdeEPI[TIPO],"Produção",0)</f>
        <v>Produção</v>
      </c>
      <c r="H1458" s="47" t="s">
        <v>108</v>
      </c>
      <c r="I1458" s="47" t="s">
        <v>351</v>
      </c>
      <c r="J1458" s="53"/>
      <c r="K1458" s="47">
        <f>COUNTIF($I$2:I1458,I1458)</f>
        <v>54</v>
      </c>
      <c r="L1458" s="47" t="str">
        <f>ControleProdução[[#This Row],[Recebido Por]]&amp;ControleProdução[[#This Row],[Qtd]]</f>
        <v>DEYVID54</v>
      </c>
    </row>
    <row r="1459" spans="1:12" ht="20.100000000000001" customHeight="1" x14ac:dyDescent="0.25">
      <c r="A1459" s="52">
        <v>45358</v>
      </c>
      <c r="B1459" s="52" t="str">
        <f>UPPER(TEXT(ControleProdução[[#This Row],[Data]],"mmm"))</f>
        <v>MAR</v>
      </c>
      <c r="C1459" s="47">
        <f>YEAR(ControleProdução[[#This Row],[Data]])</f>
        <v>2024</v>
      </c>
      <c r="D1459" s="52" t="s">
        <v>21</v>
      </c>
      <c r="E1459" s="47" t="s">
        <v>78</v>
      </c>
      <c r="F1459" s="47">
        <v>1</v>
      </c>
      <c r="G1459" s="47" t="str">
        <f>_xlfn.XLOOKUP(E1459,TbdeEPI[EPI],TbdeEPI[TIPO],"Produção",0)</f>
        <v>Produção</v>
      </c>
      <c r="H1459" s="47" t="s">
        <v>108</v>
      </c>
      <c r="I1459" s="47" t="s">
        <v>173</v>
      </c>
      <c r="J1459" s="53"/>
      <c r="K1459" s="47">
        <f>COUNTIF($I$2:I1459,I1459)</f>
        <v>58</v>
      </c>
      <c r="L1459" s="47" t="str">
        <f>ControleProdução[[#This Row],[Recebido Por]]&amp;ControleProdução[[#This Row],[Qtd]]</f>
        <v>JACKSON58</v>
      </c>
    </row>
    <row r="1460" spans="1:12" ht="20.100000000000001" customHeight="1" x14ac:dyDescent="0.25">
      <c r="A1460" s="52">
        <v>45358</v>
      </c>
      <c r="B1460" s="52" t="str">
        <f>UPPER(TEXT(ControleProdução[[#This Row],[Data]],"mmm"))</f>
        <v>MAR</v>
      </c>
      <c r="C1460" s="47">
        <f>YEAR(ControleProdução[[#This Row],[Data]])</f>
        <v>2024</v>
      </c>
      <c r="D1460" s="52" t="s">
        <v>21</v>
      </c>
      <c r="E1460" s="47" t="s">
        <v>169</v>
      </c>
      <c r="F1460" s="47">
        <v>2</v>
      </c>
      <c r="G1460" s="47" t="str">
        <f>_xlfn.XLOOKUP(E1460,TbdeEPI[EPI],TbdeEPI[TIPO],"Produção",0)</f>
        <v>Produção</v>
      </c>
      <c r="H1460" s="47" t="s">
        <v>108</v>
      </c>
      <c r="I1460" s="47" t="s">
        <v>173</v>
      </c>
      <c r="J1460" s="53"/>
      <c r="K1460" s="47">
        <f>COUNTIF($I$2:I1460,I1460)</f>
        <v>59</v>
      </c>
      <c r="L1460" s="47" t="str">
        <f>ControleProdução[[#This Row],[Recebido Por]]&amp;ControleProdução[[#This Row],[Qtd]]</f>
        <v>JACKSON59</v>
      </c>
    </row>
    <row r="1461" spans="1:12" ht="20.100000000000001" customHeight="1" x14ac:dyDescent="0.25">
      <c r="A1461" s="52">
        <v>45358</v>
      </c>
      <c r="B1461" s="52" t="str">
        <f>UPPER(TEXT(ControleProdução[[#This Row],[Data]],"mmm"))</f>
        <v>MAR</v>
      </c>
      <c r="C1461" s="47">
        <f>YEAR(ControleProdução[[#This Row],[Data]])</f>
        <v>2024</v>
      </c>
      <c r="D1461" s="52" t="s">
        <v>21</v>
      </c>
      <c r="E1461" s="47" t="s">
        <v>93</v>
      </c>
      <c r="F1461" s="47">
        <v>4</v>
      </c>
      <c r="G1461" s="47" t="str">
        <f>_xlfn.XLOOKUP(E1461,TbdeEPI[EPI],TbdeEPI[TIPO],"Produção",0)</f>
        <v>Produção</v>
      </c>
      <c r="H1461" s="47" t="s">
        <v>108</v>
      </c>
      <c r="I1461" s="47" t="s">
        <v>113</v>
      </c>
      <c r="J1461" s="53"/>
      <c r="K1461" s="47">
        <f>COUNTIF($I$2:I1461,I1461)</f>
        <v>71</v>
      </c>
      <c r="L1461" s="47" t="str">
        <f>ControleProdução[[#This Row],[Recebido Por]]&amp;ControleProdução[[#This Row],[Qtd]]</f>
        <v>MOISES71</v>
      </c>
    </row>
    <row r="1462" spans="1:12" ht="20.100000000000001" customHeight="1" x14ac:dyDescent="0.25">
      <c r="A1462" s="52">
        <v>45358</v>
      </c>
      <c r="B1462" s="52" t="str">
        <f>UPPER(TEXT(ControleProdução[[#This Row],[Data]],"mmm"))</f>
        <v>MAR</v>
      </c>
      <c r="C1462" s="47">
        <f>YEAR(ControleProdução[[#This Row],[Data]])</f>
        <v>2024</v>
      </c>
      <c r="D1462" s="52" t="s">
        <v>21</v>
      </c>
      <c r="E1462" s="47" t="s">
        <v>14</v>
      </c>
      <c r="F1462" s="47">
        <v>5</v>
      </c>
      <c r="G1462" s="47" t="str">
        <f>_xlfn.XLOOKUP(E1462,TbdeEPI[EPI],TbdeEPI[TIPO],"Produção",0)</f>
        <v>Produção</v>
      </c>
      <c r="H1462" s="47" t="s">
        <v>108</v>
      </c>
      <c r="I1462" s="47" t="s">
        <v>113</v>
      </c>
      <c r="J1462" s="53"/>
      <c r="K1462" s="47">
        <f>COUNTIF($I$2:I1462,I1462)</f>
        <v>72</v>
      </c>
      <c r="L1462" s="47" t="str">
        <f>ControleProdução[[#This Row],[Recebido Por]]&amp;ControleProdução[[#This Row],[Qtd]]</f>
        <v>MOISES72</v>
      </c>
    </row>
    <row r="1463" spans="1:12" ht="20.100000000000001" customHeight="1" x14ac:dyDescent="0.25">
      <c r="A1463" s="52">
        <v>45358</v>
      </c>
      <c r="B1463" s="52" t="str">
        <f>UPPER(TEXT(ControleProdução[[#This Row],[Data]],"mmm"))</f>
        <v>MAR</v>
      </c>
      <c r="C1463" s="47">
        <f>YEAR(ControleProdução[[#This Row],[Data]])</f>
        <v>2024</v>
      </c>
      <c r="D1463" s="52" t="s">
        <v>21</v>
      </c>
      <c r="E1463" s="47" t="s">
        <v>1</v>
      </c>
      <c r="F1463" s="47">
        <v>1</v>
      </c>
      <c r="G1463" s="47" t="str">
        <f>_xlfn.XLOOKUP(E1463,TbdeEPI[EPI],TbdeEPI[TIPO],"Produção",0)</f>
        <v>Produção</v>
      </c>
      <c r="H1463" s="47" t="s">
        <v>108</v>
      </c>
      <c r="I1463" s="47" t="s">
        <v>113</v>
      </c>
      <c r="J1463" s="53"/>
      <c r="K1463" s="47">
        <f>COUNTIF($I$2:I1463,I1463)</f>
        <v>73</v>
      </c>
      <c r="L1463" s="47" t="str">
        <f>ControleProdução[[#This Row],[Recebido Por]]&amp;ControleProdução[[#This Row],[Qtd]]</f>
        <v>MOISES73</v>
      </c>
    </row>
    <row r="1464" spans="1:12" ht="20.100000000000001" customHeight="1" x14ac:dyDescent="0.25">
      <c r="A1464" s="52">
        <v>45358</v>
      </c>
      <c r="B1464" s="52" t="str">
        <f>UPPER(TEXT(ControleProdução[[#This Row],[Data]],"mmm"))</f>
        <v>MAR</v>
      </c>
      <c r="C1464" s="47">
        <f>YEAR(ControleProdução[[#This Row],[Data]])</f>
        <v>2024</v>
      </c>
      <c r="D1464" s="52" t="s">
        <v>21</v>
      </c>
      <c r="E1464" s="47" t="s">
        <v>79</v>
      </c>
      <c r="F1464" s="47">
        <v>5</v>
      </c>
      <c r="G1464" s="47" t="str">
        <f>_xlfn.XLOOKUP(E1464,TbdeEPI[EPI],TbdeEPI[TIPO],"Produção",0)</f>
        <v>Produção</v>
      </c>
      <c r="H1464" s="47" t="s">
        <v>108</v>
      </c>
      <c r="I1464" s="47" t="s">
        <v>113</v>
      </c>
      <c r="J1464" s="53"/>
      <c r="K1464" s="47">
        <f>COUNTIF($I$2:I1464,I1464)</f>
        <v>74</v>
      </c>
      <c r="L1464" s="47" t="str">
        <f>ControleProdução[[#This Row],[Recebido Por]]&amp;ControleProdução[[#This Row],[Qtd]]</f>
        <v>MOISES74</v>
      </c>
    </row>
    <row r="1465" spans="1:12" ht="20.100000000000001" customHeight="1" x14ac:dyDescent="0.25">
      <c r="A1465" s="52">
        <v>45358</v>
      </c>
      <c r="B1465" s="52" t="str">
        <f>UPPER(TEXT(ControleProdução[[#This Row],[Data]],"mmm"))</f>
        <v>MAR</v>
      </c>
      <c r="C1465" s="47">
        <f>YEAR(ControleProdução[[#This Row],[Data]])</f>
        <v>2024</v>
      </c>
      <c r="D1465" s="52" t="s">
        <v>21</v>
      </c>
      <c r="E1465" s="47" t="s">
        <v>2</v>
      </c>
      <c r="F1465" s="47">
        <v>2</v>
      </c>
      <c r="G1465" s="47" t="str">
        <f>_xlfn.XLOOKUP(E1465,TbdeEPI[EPI],TbdeEPI[TIPO],"Produção",0)</f>
        <v>Produção</v>
      </c>
      <c r="H1465" s="47" t="s">
        <v>108</v>
      </c>
      <c r="I1465" s="47" t="s">
        <v>113</v>
      </c>
      <c r="J1465" s="53"/>
      <c r="K1465" s="47">
        <f>COUNTIF($I$2:I1465,I1465)</f>
        <v>75</v>
      </c>
      <c r="L1465" s="47" t="str">
        <f>ControleProdução[[#This Row],[Recebido Por]]&amp;ControleProdução[[#This Row],[Qtd]]</f>
        <v>MOISES75</v>
      </c>
    </row>
    <row r="1466" spans="1:12" ht="20.100000000000001" customHeight="1" x14ac:dyDescent="0.25">
      <c r="A1466" s="52">
        <v>45358</v>
      </c>
      <c r="B1466" s="52" t="str">
        <f>UPPER(TEXT(ControleProdução[[#This Row],[Data]],"mmm"))</f>
        <v>MAR</v>
      </c>
      <c r="C1466" s="47">
        <f>YEAR(ControleProdução[[#This Row],[Data]])</f>
        <v>2024</v>
      </c>
      <c r="D1466" s="52" t="s">
        <v>21</v>
      </c>
      <c r="E1466" s="47" t="s">
        <v>85</v>
      </c>
      <c r="F1466" s="47">
        <v>1</v>
      </c>
      <c r="G1466" s="47" t="str">
        <f>_xlfn.XLOOKUP(E1466,TbdeEPI[EPI],TbdeEPI[TIPO],"Produção",0)</f>
        <v>Produção</v>
      </c>
      <c r="H1466" s="47" t="s">
        <v>108</v>
      </c>
      <c r="I1466" s="47" t="s">
        <v>113</v>
      </c>
      <c r="J1466" s="53"/>
      <c r="K1466" s="47">
        <f>COUNTIF($I$2:I1466,I1466)</f>
        <v>76</v>
      </c>
      <c r="L1466" s="47" t="str">
        <f>ControleProdução[[#This Row],[Recebido Por]]&amp;ControleProdução[[#This Row],[Qtd]]</f>
        <v>MOISES76</v>
      </c>
    </row>
    <row r="1467" spans="1:12" ht="20.100000000000001" customHeight="1" x14ac:dyDescent="0.25">
      <c r="A1467" s="52">
        <v>45358</v>
      </c>
      <c r="B1467" s="52" t="str">
        <f>UPPER(TEXT(ControleProdução[[#This Row],[Data]],"mmm"))</f>
        <v>MAR</v>
      </c>
      <c r="C1467" s="47">
        <f>YEAR(ControleProdução[[#This Row],[Data]])</f>
        <v>2024</v>
      </c>
      <c r="D1467" s="52" t="s">
        <v>21</v>
      </c>
      <c r="E1467" s="47" t="s">
        <v>78</v>
      </c>
      <c r="F1467" s="47">
        <v>2</v>
      </c>
      <c r="G1467" s="47" t="str">
        <f>_xlfn.XLOOKUP(E1467,TbdeEPI[EPI],TbdeEPI[TIPO],"Produção",0)</f>
        <v>Produção</v>
      </c>
      <c r="H1467" s="47" t="s">
        <v>108</v>
      </c>
      <c r="I1467" s="47" t="s">
        <v>113</v>
      </c>
      <c r="J1467" s="53"/>
      <c r="K1467" s="47">
        <f>COUNTIF($I$2:I1467,I1467)</f>
        <v>77</v>
      </c>
      <c r="L1467" s="47" t="str">
        <f>ControleProdução[[#This Row],[Recebido Por]]&amp;ControleProdução[[#This Row],[Qtd]]</f>
        <v>MOISES77</v>
      </c>
    </row>
    <row r="1468" spans="1:12" ht="20.100000000000001" customHeight="1" x14ac:dyDescent="0.25">
      <c r="A1468" s="52">
        <v>45358</v>
      </c>
      <c r="B1468" s="52" t="str">
        <f>UPPER(TEXT(ControleProdução[[#This Row],[Data]],"mmm"))</f>
        <v>MAR</v>
      </c>
      <c r="C1468" s="47">
        <f>YEAR(ControleProdução[[#This Row],[Data]])</f>
        <v>2024</v>
      </c>
      <c r="D1468" s="52" t="s">
        <v>21</v>
      </c>
      <c r="E1468" s="47" t="s">
        <v>27</v>
      </c>
      <c r="F1468" s="47">
        <v>3</v>
      </c>
      <c r="G1468" s="47" t="str">
        <f>_xlfn.XLOOKUP(E1468,TbdeEPI[EPI],TbdeEPI[TIPO],"Produção",0)</f>
        <v>Produção</v>
      </c>
      <c r="H1468" s="47" t="s">
        <v>108</v>
      </c>
      <c r="I1468" s="47" t="s">
        <v>113</v>
      </c>
      <c r="J1468" s="53"/>
      <c r="K1468" s="47">
        <f>COUNTIF($I$2:I1468,I1468)</f>
        <v>78</v>
      </c>
      <c r="L1468" s="47" t="str">
        <f>ControleProdução[[#This Row],[Recebido Por]]&amp;ControleProdução[[#This Row],[Qtd]]</f>
        <v>MOISES78</v>
      </c>
    </row>
    <row r="1469" spans="1:12" ht="20.100000000000001" customHeight="1" x14ac:dyDescent="0.25">
      <c r="A1469" s="52">
        <v>45358</v>
      </c>
      <c r="B1469" s="52" t="str">
        <f>UPPER(TEXT(ControleProdução[[#This Row],[Data]],"mmm"))</f>
        <v>MAR</v>
      </c>
      <c r="C1469" s="47">
        <f>YEAR(ControleProdução[[#This Row],[Data]])</f>
        <v>2024</v>
      </c>
      <c r="D1469" s="52" t="s">
        <v>21</v>
      </c>
      <c r="E1469" s="47" t="s">
        <v>343</v>
      </c>
      <c r="F1469" s="47">
        <v>1</v>
      </c>
      <c r="G1469" s="47" t="str">
        <f>_xlfn.XLOOKUP(E1469,TbdeEPI[EPI],TbdeEPI[TIPO],"Produção",0)</f>
        <v>Produção</v>
      </c>
      <c r="H1469" s="47" t="s">
        <v>108</v>
      </c>
      <c r="I1469" s="47" t="s">
        <v>140</v>
      </c>
      <c r="J1469" s="53"/>
      <c r="K1469" s="47">
        <f>COUNTIF($I$2:I1469,I1469)</f>
        <v>52</v>
      </c>
      <c r="L1469" s="47" t="str">
        <f>ControleProdução[[#This Row],[Recebido Por]]&amp;ControleProdução[[#This Row],[Qtd]]</f>
        <v>ARTHUR52</v>
      </c>
    </row>
    <row r="1470" spans="1:12" ht="20.100000000000001" customHeight="1" x14ac:dyDescent="0.25">
      <c r="A1470" s="52">
        <v>45358</v>
      </c>
      <c r="B1470" s="52" t="str">
        <f>UPPER(TEXT(ControleProdução[[#This Row],[Data]],"mmm"))</f>
        <v>MAR</v>
      </c>
      <c r="C1470" s="47">
        <f>YEAR(ControleProdução[[#This Row],[Data]])</f>
        <v>2024</v>
      </c>
      <c r="D1470" s="52" t="s">
        <v>21</v>
      </c>
      <c r="E1470" s="47" t="s">
        <v>105</v>
      </c>
      <c r="F1470" s="47">
        <v>1</v>
      </c>
      <c r="G1470" s="47" t="str">
        <f>_xlfn.XLOOKUP(E1470,TbdeEPI[EPI],TbdeEPI[TIPO],"Produção",0)</f>
        <v>Produção</v>
      </c>
      <c r="H1470" s="47" t="s">
        <v>108</v>
      </c>
      <c r="I1470" s="47" t="s">
        <v>282</v>
      </c>
      <c r="J1470" s="53"/>
      <c r="K1470" s="47">
        <f>COUNTIF($I$2:I1470,I1470)</f>
        <v>16</v>
      </c>
      <c r="L1470" s="47" t="str">
        <f>ControleProdução[[#This Row],[Recebido Por]]&amp;ControleProdução[[#This Row],[Qtd]]</f>
        <v>KAYLA16</v>
      </c>
    </row>
    <row r="1471" spans="1:12" ht="20.100000000000001" customHeight="1" x14ac:dyDescent="0.25">
      <c r="A1471" s="52">
        <v>45358</v>
      </c>
      <c r="B1471" s="52" t="str">
        <f>UPPER(TEXT(ControleProdução[[#This Row],[Data]],"mmm"))</f>
        <v>MAR</v>
      </c>
      <c r="C1471" s="47">
        <f>YEAR(ControleProdução[[#This Row],[Data]])</f>
        <v>2024</v>
      </c>
      <c r="D1471" s="52" t="s">
        <v>21</v>
      </c>
      <c r="E1471" s="47" t="s">
        <v>9</v>
      </c>
      <c r="F1471" s="47">
        <v>1</v>
      </c>
      <c r="G1471" s="47" t="str">
        <f>_xlfn.XLOOKUP(E1471,TbdeEPI[EPI],TbdeEPI[TIPO],"Produção",0)</f>
        <v>EPI</v>
      </c>
      <c r="H1471" s="47" t="s">
        <v>108</v>
      </c>
      <c r="I1471" s="47" t="s">
        <v>351</v>
      </c>
      <c r="J1471" s="53"/>
      <c r="K1471" s="47">
        <f>COUNTIF($I$2:I1471,I1471)</f>
        <v>55</v>
      </c>
      <c r="L1471" s="47" t="str">
        <f>ControleProdução[[#This Row],[Recebido Por]]&amp;ControleProdução[[#This Row],[Qtd]]</f>
        <v>DEYVID55</v>
      </c>
    </row>
    <row r="1472" spans="1:12" ht="20.100000000000001" customHeight="1" x14ac:dyDescent="0.25">
      <c r="A1472" s="52">
        <v>45358</v>
      </c>
      <c r="B1472" s="52" t="str">
        <f>UPPER(TEXT(ControleProdução[[#This Row],[Data]],"mmm"))</f>
        <v>MAR</v>
      </c>
      <c r="C1472" s="47">
        <f>YEAR(ControleProdução[[#This Row],[Data]])</f>
        <v>2024</v>
      </c>
      <c r="D1472" s="52" t="s">
        <v>21</v>
      </c>
      <c r="E1472" s="47" t="s">
        <v>394</v>
      </c>
      <c r="F1472" s="47">
        <v>4</v>
      </c>
      <c r="G1472" s="47" t="str">
        <f>_xlfn.XLOOKUP(E1472,TbdeEPI[EPI],TbdeEPI[TIPO],"Produção",0)</f>
        <v>Produção</v>
      </c>
      <c r="H1472" s="47" t="s">
        <v>108</v>
      </c>
      <c r="I1472" s="47" t="s">
        <v>173</v>
      </c>
      <c r="J1472" s="53"/>
      <c r="K1472" s="47">
        <f>COUNTIF($I$2:I1472,I1472)</f>
        <v>60</v>
      </c>
      <c r="L1472" s="47" t="str">
        <f>ControleProdução[[#This Row],[Recebido Por]]&amp;ControleProdução[[#This Row],[Qtd]]</f>
        <v>JACKSON60</v>
      </c>
    </row>
    <row r="1473" spans="1:12" ht="20.100000000000001" customHeight="1" x14ac:dyDescent="0.25">
      <c r="A1473" s="52">
        <v>45358</v>
      </c>
      <c r="B1473" s="52" t="str">
        <f>UPPER(TEXT(ControleProdução[[#This Row],[Data]],"mmm"))</f>
        <v>MAR</v>
      </c>
      <c r="C1473" s="47">
        <f>YEAR(ControleProdução[[#This Row],[Data]])</f>
        <v>2024</v>
      </c>
      <c r="D1473" s="52" t="s">
        <v>21</v>
      </c>
      <c r="E1473" s="47" t="s">
        <v>393</v>
      </c>
      <c r="F1473" s="47">
        <v>1</v>
      </c>
      <c r="G1473" s="47" t="str">
        <f>_xlfn.XLOOKUP(E1473,TbdeEPI[EPI],TbdeEPI[TIPO],"Produção",0)</f>
        <v>EPI</v>
      </c>
      <c r="H1473" s="47" t="s">
        <v>108</v>
      </c>
      <c r="I1473" s="47" t="s">
        <v>140</v>
      </c>
      <c r="J1473" s="53"/>
      <c r="K1473" s="47">
        <f>COUNTIF($I$2:I1473,I1473)</f>
        <v>53</v>
      </c>
      <c r="L1473" s="47" t="str">
        <f>ControleProdução[[#This Row],[Recebido Por]]&amp;ControleProdução[[#This Row],[Qtd]]</f>
        <v>ARTHUR53</v>
      </c>
    </row>
    <row r="1474" spans="1:12" ht="20.100000000000001" customHeight="1" x14ac:dyDescent="0.25">
      <c r="A1474" s="52">
        <v>45358</v>
      </c>
      <c r="B1474" s="52" t="str">
        <f>UPPER(TEXT(ControleProdução[[#This Row],[Data]],"mmm"))</f>
        <v>MAR</v>
      </c>
      <c r="C1474" s="47">
        <f>YEAR(ControleProdução[[#This Row],[Data]])</f>
        <v>2024</v>
      </c>
      <c r="D1474" s="52" t="s">
        <v>21</v>
      </c>
      <c r="E1474" s="47" t="s">
        <v>393</v>
      </c>
      <c r="F1474" s="47">
        <v>1</v>
      </c>
      <c r="G1474" s="47" t="str">
        <f>_xlfn.XLOOKUP(E1474,TbdeEPI[EPI],TbdeEPI[TIPO],"Produção",0)</f>
        <v>EPI</v>
      </c>
      <c r="H1474" s="47" t="s">
        <v>108</v>
      </c>
      <c r="I1474" s="47" t="s">
        <v>326</v>
      </c>
      <c r="J1474" s="53"/>
      <c r="K1474" s="47">
        <f>COUNTIF($I$2:I1474,I1474)</f>
        <v>7</v>
      </c>
      <c r="L1474" s="47" t="str">
        <f>ControleProdução[[#This Row],[Recebido Por]]&amp;ControleProdução[[#This Row],[Qtd]]</f>
        <v>CRISTIANO7</v>
      </c>
    </row>
    <row r="1475" spans="1:12" ht="20.100000000000001" customHeight="1" x14ac:dyDescent="0.25">
      <c r="A1475" s="52">
        <v>45359</v>
      </c>
      <c r="B1475" s="52" t="str">
        <f>UPPER(TEXT(ControleProdução[[#This Row],[Data]],"mmm"))</f>
        <v>MAR</v>
      </c>
      <c r="C1475" s="47">
        <f>YEAR(ControleProdução[[#This Row],[Data]])</f>
        <v>2024</v>
      </c>
      <c r="D1475" s="52" t="s">
        <v>21</v>
      </c>
      <c r="E1475" s="47" t="s">
        <v>27</v>
      </c>
      <c r="F1475" s="47">
        <v>20</v>
      </c>
      <c r="G1475" s="47" t="str">
        <f>_xlfn.XLOOKUP(E1475,TbdeEPI[EPI],TbdeEPI[TIPO],"Produção",0)</f>
        <v>Produção</v>
      </c>
      <c r="H1475" s="47" t="s">
        <v>108</v>
      </c>
      <c r="I1475" s="47" t="s">
        <v>282</v>
      </c>
      <c r="J1475" s="53"/>
      <c r="K1475" s="47">
        <f>COUNTIF($I$2:I1475,I1475)</f>
        <v>17</v>
      </c>
      <c r="L1475" s="47" t="str">
        <f>ControleProdução[[#This Row],[Recebido Por]]&amp;ControleProdução[[#This Row],[Qtd]]</f>
        <v>KAYLA17</v>
      </c>
    </row>
    <row r="1476" spans="1:12" ht="20.100000000000001" customHeight="1" x14ac:dyDescent="0.25">
      <c r="A1476" s="52">
        <v>45359</v>
      </c>
      <c r="B1476" s="52" t="str">
        <f>UPPER(TEXT(ControleProdução[[#This Row],[Data]],"mmm"))</f>
        <v>MAR</v>
      </c>
      <c r="C1476" s="47">
        <f>YEAR(ControleProdução[[#This Row],[Data]])</f>
        <v>2024</v>
      </c>
      <c r="D1476" s="52" t="s">
        <v>21</v>
      </c>
      <c r="E1476" s="47" t="s">
        <v>1</v>
      </c>
      <c r="F1476" s="47">
        <v>1</v>
      </c>
      <c r="G1476" s="47" t="str">
        <f>_xlfn.XLOOKUP(E1476,TbdeEPI[EPI],TbdeEPI[TIPO],"Produção",0)</f>
        <v>Produção</v>
      </c>
      <c r="H1476" s="47" t="s">
        <v>108</v>
      </c>
      <c r="I1476" s="47" t="s">
        <v>152</v>
      </c>
      <c r="J1476" s="53"/>
      <c r="K1476" s="47">
        <f>COUNTIF($I$2:I1476,I1476)</f>
        <v>18</v>
      </c>
      <c r="L1476" s="47" t="str">
        <f>ControleProdução[[#This Row],[Recebido Por]]&amp;ControleProdução[[#This Row],[Qtd]]</f>
        <v>ROBERTO18</v>
      </c>
    </row>
    <row r="1477" spans="1:12" ht="20.100000000000001" customHeight="1" x14ac:dyDescent="0.25">
      <c r="A1477" s="52">
        <v>45359</v>
      </c>
      <c r="B1477" s="52" t="str">
        <f>UPPER(TEXT(ControleProdução[[#This Row],[Data]],"mmm"))</f>
        <v>MAR</v>
      </c>
      <c r="C1477" s="47">
        <f>YEAR(ControleProdução[[#This Row],[Data]])</f>
        <v>2024</v>
      </c>
      <c r="D1477" s="52" t="s">
        <v>21</v>
      </c>
      <c r="E1477" s="47" t="s">
        <v>381</v>
      </c>
      <c r="F1477" s="47">
        <v>5</v>
      </c>
      <c r="G1477" s="47" t="str">
        <f>_xlfn.XLOOKUP(E1477,TbdeEPI[EPI],TbdeEPI[TIPO],"Produção",0)</f>
        <v>Produção</v>
      </c>
      <c r="H1477" s="47" t="s">
        <v>108</v>
      </c>
      <c r="I1477" s="47" t="s">
        <v>300</v>
      </c>
      <c r="J1477" s="53"/>
      <c r="K1477" s="47">
        <f>COUNTIF($I$2:I1477,I1477)</f>
        <v>23</v>
      </c>
      <c r="L1477" s="47" t="str">
        <f>ControleProdução[[#This Row],[Recebido Por]]&amp;ControleProdução[[#This Row],[Qtd]]</f>
        <v>JOSE ORLANDO23</v>
      </c>
    </row>
    <row r="1478" spans="1:12" ht="20.100000000000001" customHeight="1" x14ac:dyDescent="0.25">
      <c r="A1478" s="52">
        <v>45359</v>
      </c>
      <c r="B1478" s="52" t="str">
        <f>UPPER(TEXT(ControleProdução[[#This Row],[Data]],"mmm"))</f>
        <v>MAR</v>
      </c>
      <c r="C1478" s="47">
        <f>YEAR(ControleProdução[[#This Row],[Data]])</f>
        <v>2024</v>
      </c>
      <c r="D1478" s="52" t="s">
        <v>21</v>
      </c>
      <c r="E1478" s="47" t="s">
        <v>382</v>
      </c>
      <c r="F1478" s="47">
        <v>5</v>
      </c>
      <c r="G1478" s="47" t="str">
        <f>_xlfn.XLOOKUP(E1478,TbdeEPI[EPI],TbdeEPI[TIPO],"Produção",0)</f>
        <v>Produção</v>
      </c>
      <c r="H1478" s="47" t="s">
        <v>108</v>
      </c>
      <c r="I1478" s="47" t="s">
        <v>300</v>
      </c>
      <c r="J1478" s="53"/>
      <c r="K1478" s="47">
        <f>COUNTIF($I$2:I1478,I1478)</f>
        <v>24</v>
      </c>
      <c r="L1478" s="47" t="str">
        <f>ControleProdução[[#This Row],[Recebido Por]]&amp;ControleProdução[[#This Row],[Qtd]]</f>
        <v>JOSE ORLANDO24</v>
      </c>
    </row>
    <row r="1479" spans="1:12" ht="20.100000000000001" customHeight="1" x14ac:dyDescent="0.25">
      <c r="A1479" s="52">
        <v>45359</v>
      </c>
      <c r="B1479" s="52" t="str">
        <f>UPPER(TEXT(ControleProdução[[#This Row],[Data]],"mmm"))</f>
        <v>MAR</v>
      </c>
      <c r="C1479" s="47">
        <f>YEAR(ControleProdução[[#This Row],[Data]])</f>
        <v>2024</v>
      </c>
      <c r="D1479" s="52" t="s">
        <v>21</v>
      </c>
      <c r="E1479" s="47" t="s">
        <v>394</v>
      </c>
      <c r="F1479" s="47">
        <v>2</v>
      </c>
      <c r="G1479" s="47" t="str">
        <f>_xlfn.XLOOKUP(E1479,TbdeEPI[EPI],TbdeEPI[TIPO],"Produção",0)</f>
        <v>Produção</v>
      </c>
      <c r="H1479" s="47" t="s">
        <v>108</v>
      </c>
      <c r="I1479" s="47" t="s">
        <v>157</v>
      </c>
      <c r="J1479" s="53"/>
      <c r="K1479" s="47">
        <f>COUNTIF($I$2:I1479,I1479)</f>
        <v>33</v>
      </c>
      <c r="L1479" s="47" t="str">
        <f>ControleProdução[[#This Row],[Recebido Por]]&amp;ControleProdução[[#This Row],[Qtd]]</f>
        <v>MATHEUS LUCAS33</v>
      </c>
    </row>
    <row r="1480" spans="1:12" ht="20.100000000000001" customHeight="1" x14ac:dyDescent="0.25">
      <c r="A1480" s="52">
        <v>45359</v>
      </c>
      <c r="B1480" s="52" t="str">
        <f>UPPER(TEXT(ControleProdução[[#This Row],[Data]],"mmm"))</f>
        <v>MAR</v>
      </c>
      <c r="C1480" s="47">
        <f>YEAR(ControleProdução[[#This Row],[Data]])</f>
        <v>2024</v>
      </c>
      <c r="D1480" s="52" t="s">
        <v>21</v>
      </c>
      <c r="E1480" s="47" t="s">
        <v>169</v>
      </c>
      <c r="F1480" s="47">
        <v>3</v>
      </c>
      <c r="G1480" s="47" t="str">
        <f>_xlfn.XLOOKUP(E1480,TbdeEPI[EPI],TbdeEPI[TIPO],"Produção",0)</f>
        <v>Produção</v>
      </c>
      <c r="H1480" s="47" t="s">
        <v>108</v>
      </c>
      <c r="I1480" s="47" t="s">
        <v>173</v>
      </c>
      <c r="J1480" s="53"/>
      <c r="K1480" s="47">
        <f>COUNTIF($I$2:I1480,I1480)</f>
        <v>61</v>
      </c>
      <c r="L1480" s="47" t="str">
        <f>ControleProdução[[#This Row],[Recebido Por]]&amp;ControleProdução[[#This Row],[Qtd]]</f>
        <v>JACKSON61</v>
      </c>
    </row>
    <row r="1481" spans="1:12" ht="20.100000000000001" customHeight="1" x14ac:dyDescent="0.25">
      <c r="A1481" s="52">
        <v>45359</v>
      </c>
      <c r="B1481" s="52" t="str">
        <f>UPPER(TEXT(ControleProdução[[#This Row],[Data]],"mmm"))</f>
        <v>MAR</v>
      </c>
      <c r="C1481" s="47">
        <f>YEAR(ControleProdução[[#This Row],[Data]])</f>
        <v>2024</v>
      </c>
      <c r="D1481" s="52" t="s">
        <v>21</v>
      </c>
      <c r="E1481" s="47" t="s">
        <v>75</v>
      </c>
      <c r="F1481" s="47">
        <v>2</v>
      </c>
      <c r="G1481" s="47" t="str">
        <f>_xlfn.XLOOKUP(E1481,TbdeEPI[EPI],TbdeEPI[TIPO],"Produção",0)</f>
        <v>Produção</v>
      </c>
      <c r="H1481" s="47" t="s">
        <v>108</v>
      </c>
      <c r="I1481" s="47" t="s">
        <v>355</v>
      </c>
      <c r="J1481" s="53"/>
      <c r="K1481" s="47">
        <f>COUNTIF($I$2:I1481,I1481)</f>
        <v>12</v>
      </c>
      <c r="L1481" s="47" t="str">
        <f>ControleProdução[[#This Row],[Recebido Por]]&amp;ControleProdução[[#This Row],[Qtd]]</f>
        <v>JUAN12</v>
      </c>
    </row>
    <row r="1482" spans="1:12" ht="20.100000000000001" customHeight="1" x14ac:dyDescent="0.25">
      <c r="A1482" s="52">
        <v>45359</v>
      </c>
      <c r="B1482" s="52" t="str">
        <f>UPPER(TEXT(ControleProdução[[#This Row],[Data]],"mmm"))</f>
        <v>MAR</v>
      </c>
      <c r="C1482" s="47">
        <f>YEAR(ControleProdução[[#This Row],[Data]])</f>
        <v>2024</v>
      </c>
      <c r="D1482" s="52" t="s">
        <v>21</v>
      </c>
      <c r="E1482" s="47" t="s">
        <v>81</v>
      </c>
      <c r="F1482" s="47">
        <v>1</v>
      </c>
      <c r="G1482" s="47" t="str">
        <f>_xlfn.XLOOKUP(E1482,TbdeEPI[EPI],TbdeEPI[TIPO],"Produção",0)</f>
        <v>Produção</v>
      </c>
      <c r="H1482" s="47" t="s">
        <v>108</v>
      </c>
      <c r="I1482" s="47" t="s">
        <v>140</v>
      </c>
      <c r="J1482" s="53"/>
      <c r="K1482" s="47">
        <f>COUNTIF($I$2:I1482,I1482)</f>
        <v>54</v>
      </c>
      <c r="L1482" s="47" t="str">
        <f>ControleProdução[[#This Row],[Recebido Por]]&amp;ControleProdução[[#This Row],[Qtd]]</f>
        <v>ARTHUR54</v>
      </c>
    </row>
    <row r="1483" spans="1:12" ht="20.100000000000001" customHeight="1" x14ac:dyDescent="0.25">
      <c r="A1483" s="52">
        <v>45362</v>
      </c>
      <c r="B1483" s="52" t="str">
        <f>UPPER(TEXT(ControleProdução[[#This Row],[Data]],"mmm"))</f>
        <v>MAR</v>
      </c>
      <c r="C1483" s="47">
        <f>YEAR(ControleProdução[[#This Row],[Data]])</f>
        <v>2024</v>
      </c>
      <c r="D1483" s="52" t="s">
        <v>21</v>
      </c>
      <c r="E1483" s="47" t="s">
        <v>74</v>
      </c>
      <c r="F1483" s="47">
        <v>15</v>
      </c>
      <c r="G1483" s="47" t="str">
        <f>_xlfn.XLOOKUP(E1483,TbdeEPI[EPI],TbdeEPI[TIPO],"Produção",0)</f>
        <v>Produção</v>
      </c>
      <c r="H1483" s="47" t="s">
        <v>108</v>
      </c>
      <c r="I1483" s="47" t="s">
        <v>351</v>
      </c>
      <c r="J1483" s="53"/>
      <c r="K1483" s="47">
        <f>COUNTIF($I$2:I1483,I1483)</f>
        <v>56</v>
      </c>
      <c r="L1483" s="47" t="str">
        <f>ControleProdução[[#This Row],[Recebido Por]]&amp;ControleProdução[[#This Row],[Qtd]]</f>
        <v>DEYVID56</v>
      </c>
    </row>
    <row r="1484" spans="1:12" ht="20.100000000000001" customHeight="1" x14ac:dyDescent="0.25">
      <c r="A1484" s="52">
        <v>45362</v>
      </c>
      <c r="B1484" s="52" t="str">
        <f>UPPER(TEXT(ControleProdução[[#This Row],[Data]],"mmm"))</f>
        <v>MAR</v>
      </c>
      <c r="C1484" s="47">
        <f>YEAR(ControleProdução[[#This Row],[Data]])</f>
        <v>2024</v>
      </c>
      <c r="D1484" s="52" t="s">
        <v>21</v>
      </c>
      <c r="E1484" s="47" t="s">
        <v>330</v>
      </c>
      <c r="F1484" s="47">
        <v>1</v>
      </c>
      <c r="G1484" s="47" t="str">
        <f>_xlfn.XLOOKUP(E1484,TbdeEPI[EPI],TbdeEPI[TIPO],"Produção",0)</f>
        <v>EPI</v>
      </c>
      <c r="H1484" s="47" t="s">
        <v>108</v>
      </c>
      <c r="I1484" s="47" t="s">
        <v>351</v>
      </c>
      <c r="J1484" s="53"/>
      <c r="K1484" s="47">
        <f>COUNTIF($I$2:I1484,I1484)</f>
        <v>57</v>
      </c>
      <c r="L1484" s="47" t="str">
        <f>ControleProdução[[#This Row],[Recebido Por]]&amp;ControleProdução[[#This Row],[Qtd]]</f>
        <v>DEYVID57</v>
      </c>
    </row>
    <row r="1485" spans="1:12" ht="20.100000000000001" customHeight="1" x14ac:dyDescent="0.25">
      <c r="A1485" s="52">
        <v>45362</v>
      </c>
      <c r="B1485" s="52" t="str">
        <f>UPPER(TEXT(ControleProdução[[#This Row],[Data]],"mmm"))</f>
        <v>MAR</v>
      </c>
      <c r="C1485" s="47">
        <f>YEAR(ControleProdução[[#This Row],[Data]])</f>
        <v>2024</v>
      </c>
      <c r="D1485" s="52" t="s">
        <v>21</v>
      </c>
      <c r="E1485" s="47" t="s">
        <v>9</v>
      </c>
      <c r="F1485" s="47">
        <v>1</v>
      </c>
      <c r="G1485" s="47" t="str">
        <f>_xlfn.XLOOKUP(E1485,TbdeEPI[EPI],TbdeEPI[TIPO],"Produção",0)</f>
        <v>EPI</v>
      </c>
      <c r="H1485" s="47" t="s">
        <v>108</v>
      </c>
      <c r="I1485" s="47" t="s">
        <v>351</v>
      </c>
      <c r="J1485" s="53"/>
      <c r="K1485" s="47">
        <f>COUNTIF($I$2:I1485,I1485)</f>
        <v>58</v>
      </c>
      <c r="L1485" s="47" t="str">
        <f>ControleProdução[[#This Row],[Recebido Por]]&amp;ControleProdução[[#This Row],[Qtd]]</f>
        <v>DEYVID58</v>
      </c>
    </row>
    <row r="1486" spans="1:12" ht="20.100000000000001" customHeight="1" x14ac:dyDescent="0.25">
      <c r="A1486" s="52">
        <v>45362</v>
      </c>
      <c r="B1486" s="52" t="str">
        <f>UPPER(TEXT(ControleProdução[[#This Row],[Data]],"mmm"))</f>
        <v>MAR</v>
      </c>
      <c r="C1486" s="47">
        <f>YEAR(ControleProdução[[#This Row],[Data]])</f>
        <v>2024</v>
      </c>
      <c r="D1486" s="52" t="s">
        <v>21</v>
      </c>
      <c r="E1486" s="47" t="s">
        <v>394</v>
      </c>
      <c r="F1486" s="47">
        <v>4</v>
      </c>
      <c r="G1486" s="47" t="str">
        <f>_xlfn.XLOOKUP(E1486,TbdeEPI[EPI],TbdeEPI[TIPO],"Produção",0)</f>
        <v>Produção</v>
      </c>
      <c r="H1486" s="47" t="s">
        <v>108</v>
      </c>
      <c r="I1486" s="47" t="s">
        <v>351</v>
      </c>
      <c r="J1486" s="53"/>
      <c r="K1486" s="47">
        <f>COUNTIF($I$2:I1486,I1486)</f>
        <v>59</v>
      </c>
      <c r="L1486" s="47" t="str">
        <f>ControleProdução[[#This Row],[Recebido Por]]&amp;ControleProdução[[#This Row],[Qtd]]</f>
        <v>DEYVID59</v>
      </c>
    </row>
    <row r="1487" spans="1:12" ht="20.100000000000001" customHeight="1" x14ac:dyDescent="0.25">
      <c r="A1487" s="52">
        <v>45362</v>
      </c>
      <c r="B1487" s="52" t="str">
        <f>UPPER(TEXT(ControleProdução[[#This Row],[Data]],"mmm"))</f>
        <v>MAR</v>
      </c>
      <c r="C1487" s="47">
        <f>YEAR(ControleProdução[[#This Row],[Data]])</f>
        <v>2024</v>
      </c>
      <c r="D1487" s="52" t="s">
        <v>21</v>
      </c>
      <c r="E1487" s="47" t="s">
        <v>394</v>
      </c>
      <c r="F1487" s="47">
        <v>2</v>
      </c>
      <c r="G1487" s="47" t="str">
        <f>_xlfn.XLOOKUP(E1487,TbdeEPI[EPI],TbdeEPI[TIPO],"Produção",0)</f>
        <v>Produção</v>
      </c>
      <c r="H1487" s="47" t="s">
        <v>108</v>
      </c>
      <c r="I1487" s="47" t="s">
        <v>173</v>
      </c>
      <c r="J1487" s="53"/>
      <c r="K1487" s="47">
        <f>COUNTIF($I$2:I1487,I1487)</f>
        <v>62</v>
      </c>
      <c r="L1487" s="47" t="str">
        <f>ControleProdução[[#This Row],[Recebido Por]]&amp;ControleProdução[[#This Row],[Qtd]]</f>
        <v>JACKSON62</v>
      </c>
    </row>
    <row r="1488" spans="1:12" ht="20.100000000000001" customHeight="1" x14ac:dyDescent="0.25">
      <c r="A1488" s="52">
        <v>45362</v>
      </c>
      <c r="B1488" s="52" t="str">
        <f>UPPER(TEXT(ControleProdução[[#This Row],[Data]],"mmm"))</f>
        <v>MAR</v>
      </c>
      <c r="C1488" s="47">
        <f>YEAR(ControleProdução[[#This Row],[Data]])</f>
        <v>2024</v>
      </c>
      <c r="D1488" s="52" t="s">
        <v>21</v>
      </c>
      <c r="E1488" s="47" t="s">
        <v>169</v>
      </c>
      <c r="F1488" s="47">
        <v>2</v>
      </c>
      <c r="G1488" s="47" t="str">
        <f>_xlfn.XLOOKUP(E1488,TbdeEPI[EPI],TbdeEPI[TIPO],"Produção",0)</f>
        <v>Produção</v>
      </c>
      <c r="H1488" s="47" t="s">
        <v>108</v>
      </c>
      <c r="I1488" s="47" t="s">
        <v>173</v>
      </c>
      <c r="J1488" s="53"/>
      <c r="K1488" s="47">
        <f>COUNTIF($I$2:I1488,I1488)</f>
        <v>63</v>
      </c>
      <c r="L1488" s="47" t="str">
        <f>ControleProdução[[#This Row],[Recebido Por]]&amp;ControleProdução[[#This Row],[Qtd]]</f>
        <v>JACKSON63</v>
      </c>
    </row>
    <row r="1489" spans="1:12" ht="20.100000000000001" customHeight="1" x14ac:dyDescent="0.25">
      <c r="A1489" s="52">
        <v>45362</v>
      </c>
      <c r="B1489" s="52" t="str">
        <f>UPPER(TEXT(ControleProdução[[#This Row],[Data]],"mmm"))</f>
        <v>MAR</v>
      </c>
      <c r="C1489" s="47">
        <f>YEAR(ControleProdução[[#This Row],[Data]])</f>
        <v>2024</v>
      </c>
      <c r="D1489" s="52" t="s">
        <v>21</v>
      </c>
      <c r="E1489" s="47" t="s">
        <v>330</v>
      </c>
      <c r="F1489" s="47">
        <v>1</v>
      </c>
      <c r="G1489" s="47" t="str">
        <f>_xlfn.XLOOKUP(E1489,TbdeEPI[EPI],TbdeEPI[TIPO],"Produção",0)</f>
        <v>EPI</v>
      </c>
      <c r="H1489" s="47" t="s">
        <v>108</v>
      </c>
      <c r="I1489" s="47" t="s">
        <v>336</v>
      </c>
      <c r="J1489" s="53"/>
      <c r="K1489" s="47">
        <f>COUNTIF($I$2:I1489,I1489)</f>
        <v>109</v>
      </c>
      <c r="L1489" s="47" t="str">
        <f>ControleProdução[[#This Row],[Recebido Por]]&amp;ControleProdução[[#This Row],[Qtd]]</f>
        <v>YVENS109</v>
      </c>
    </row>
    <row r="1490" spans="1:12" ht="20.100000000000001" customHeight="1" x14ac:dyDescent="0.25">
      <c r="A1490" s="52">
        <v>45362</v>
      </c>
      <c r="B1490" s="52" t="str">
        <f>UPPER(TEXT(ControleProdução[[#This Row],[Data]],"mmm"))</f>
        <v>MAR</v>
      </c>
      <c r="C1490" s="47">
        <f>YEAR(ControleProdução[[#This Row],[Data]])</f>
        <v>2024</v>
      </c>
      <c r="D1490" s="52" t="s">
        <v>21</v>
      </c>
      <c r="E1490" s="47" t="s">
        <v>9</v>
      </c>
      <c r="F1490" s="47">
        <v>1</v>
      </c>
      <c r="G1490" s="47" t="str">
        <f>_xlfn.XLOOKUP(E1490,TbdeEPI[EPI],TbdeEPI[TIPO],"Produção",0)</f>
        <v>EPI</v>
      </c>
      <c r="H1490" s="47" t="s">
        <v>108</v>
      </c>
      <c r="I1490" s="47" t="s">
        <v>336</v>
      </c>
      <c r="J1490" s="53"/>
      <c r="K1490" s="47">
        <f>COUNTIF($I$2:I1490,I1490)</f>
        <v>110</v>
      </c>
      <c r="L1490" s="47" t="str">
        <f>ControleProdução[[#This Row],[Recebido Por]]&amp;ControleProdução[[#This Row],[Qtd]]</f>
        <v>YVENS110</v>
      </c>
    </row>
    <row r="1491" spans="1:12" ht="20.100000000000001" customHeight="1" x14ac:dyDescent="0.25">
      <c r="A1491" s="52">
        <v>45362</v>
      </c>
      <c r="B1491" s="52" t="str">
        <f>UPPER(TEXT(ControleProdução[[#This Row],[Data]],"mmm"))</f>
        <v>MAR</v>
      </c>
      <c r="C1491" s="47">
        <f>YEAR(ControleProdução[[#This Row],[Data]])</f>
        <v>2024</v>
      </c>
      <c r="D1491" s="52" t="s">
        <v>21</v>
      </c>
      <c r="E1491" s="47" t="s">
        <v>394</v>
      </c>
      <c r="F1491" s="47">
        <v>4</v>
      </c>
      <c r="G1491" s="47" t="str">
        <f>_xlfn.XLOOKUP(E1491,TbdeEPI[EPI],TbdeEPI[TIPO],"Produção",0)</f>
        <v>Produção</v>
      </c>
      <c r="H1491" s="47" t="s">
        <v>108</v>
      </c>
      <c r="I1491" s="47" t="s">
        <v>157</v>
      </c>
      <c r="J1491" s="53"/>
      <c r="K1491" s="47">
        <f>COUNTIF($I$2:I1491,I1491)</f>
        <v>34</v>
      </c>
      <c r="L1491" s="47" t="str">
        <f>ControleProdução[[#This Row],[Recebido Por]]&amp;ControleProdução[[#This Row],[Qtd]]</f>
        <v>MATHEUS LUCAS34</v>
      </c>
    </row>
    <row r="1492" spans="1:12" ht="20.100000000000001" customHeight="1" x14ac:dyDescent="0.25">
      <c r="A1492" s="52">
        <v>45362</v>
      </c>
      <c r="B1492" s="52" t="str">
        <f>UPPER(TEXT(ControleProdução[[#This Row],[Data]],"mmm"))</f>
        <v>MAR</v>
      </c>
      <c r="C1492" s="47">
        <f>YEAR(ControleProdução[[#This Row],[Data]])</f>
        <v>2024</v>
      </c>
      <c r="D1492" s="52" t="s">
        <v>21</v>
      </c>
      <c r="E1492" s="47" t="s">
        <v>387</v>
      </c>
      <c r="F1492" s="47">
        <v>1</v>
      </c>
      <c r="G1492" s="47" t="str">
        <f>_xlfn.XLOOKUP(E1492,TbdeEPI[EPI],TbdeEPI[TIPO],"Produção",0)</f>
        <v>Produção</v>
      </c>
      <c r="H1492" s="47" t="s">
        <v>108</v>
      </c>
      <c r="I1492" s="47" t="s">
        <v>265</v>
      </c>
      <c r="J1492" s="53"/>
      <c r="K1492" s="47">
        <f>COUNTIF($I$2:I1492,I1492)</f>
        <v>29</v>
      </c>
      <c r="L1492" s="47" t="str">
        <f>ControleProdução[[#This Row],[Recebido Por]]&amp;ControleProdução[[#This Row],[Qtd]]</f>
        <v>GILDSON29</v>
      </c>
    </row>
    <row r="1493" spans="1:12" ht="20.100000000000001" customHeight="1" x14ac:dyDescent="0.25">
      <c r="A1493" s="52">
        <v>45362</v>
      </c>
      <c r="B1493" s="52" t="str">
        <f>UPPER(TEXT(ControleProdução[[#This Row],[Data]],"mmm"))</f>
        <v>MAR</v>
      </c>
      <c r="C1493" s="47">
        <f>YEAR(ControleProdução[[#This Row],[Data]])</f>
        <v>2024</v>
      </c>
      <c r="D1493" s="52" t="s">
        <v>21</v>
      </c>
      <c r="E1493" s="47" t="s">
        <v>330</v>
      </c>
      <c r="F1493" s="47">
        <v>1</v>
      </c>
      <c r="G1493" s="47" t="str">
        <f>_xlfn.XLOOKUP(E1493,TbdeEPI[EPI],TbdeEPI[TIPO],"Produção",0)</f>
        <v>EPI</v>
      </c>
      <c r="H1493" s="47" t="s">
        <v>108</v>
      </c>
      <c r="I1493" s="47" t="s">
        <v>157</v>
      </c>
      <c r="J1493" s="53"/>
      <c r="K1493" s="47">
        <f>COUNTIF($I$2:I1493,I1493)</f>
        <v>35</v>
      </c>
      <c r="L1493" s="47" t="str">
        <f>ControleProdução[[#This Row],[Recebido Por]]&amp;ControleProdução[[#This Row],[Qtd]]</f>
        <v>MATHEUS LUCAS35</v>
      </c>
    </row>
    <row r="1494" spans="1:12" ht="20.100000000000001" customHeight="1" x14ac:dyDescent="0.25">
      <c r="A1494" s="52">
        <v>45362</v>
      </c>
      <c r="B1494" s="52" t="str">
        <f>UPPER(TEXT(ControleProdução[[#This Row],[Data]],"mmm"))</f>
        <v>MAR</v>
      </c>
      <c r="C1494" s="47">
        <f>YEAR(ControleProdução[[#This Row],[Data]])</f>
        <v>2024</v>
      </c>
      <c r="D1494" s="52" t="s">
        <v>21</v>
      </c>
      <c r="E1494" s="47" t="s">
        <v>330</v>
      </c>
      <c r="F1494" s="47">
        <v>1</v>
      </c>
      <c r="G1494" s="47" t="str">
        <f>_xlfn.XLOOKUP(E1494,TbdeEPI[EPI],TbdeEPI[TIPO],"Produção",0)</f>
        <v>EPI</v>
      </c>
      <c r="H1494" s="47" t="s">
        <v>108</v>
      </c>
      <c r="I1494" s="47" t="s">
        <v>149</v>
      </c>
      <c r="J1494" s="53"/>
      <c r="K1494" s="47">
        <f>COUNTIF($I$2:I1494,I1494)</f>
        <v>43</v>
      </c>
      <c r="L1494" s="47" t="str">
        <f>ControleProdução[[#This Row],[Recebido Por]]&amp;ControleProdução[[#This Row],[Qtd]]</f>
        <v>RAFAEL43</v>
      </c>
    </row>
    <row r="1495" spans="1:12" ht="20.100000000000001" customHeight="1" x14ac:dyDescent="0.25">
      <c r="A1495" s="52">
        <v>45362</v>
      </c>
      <c r="B1495" s="52" t="str">
        <f>UPPER(TEXT(ControleProdução[[#This Row],[Data]],"mmm"))</f>
        <v>MAR</v>
      </c>
      <c r="C1495" s="47">
        <f>YEAR(ControleProdução[[#This Row],[Data]])</f>
        <v>2024</v>
      </c>
      <c r="D1495" s="52" t="s">
        <v>21</v>
      </c>
      <c r="E1495" s="47" t="s">
        <v>401</v>
      </c>
      <c r="F1495" s="47">
        <v>1</v>
      </c>
      <c r="G1495" s="47" t="str">
        <f>_xlfn.XLOOKUP(E1495,TbdeEPI[EPI],TbdeEPI[TIPO],"Produção",0)</f>
        <v>Produção</v>
      </c>
      <c r="H1495" s="47" t="s">
        <v>108</v>
      </c>
      <c r="I1495" s="47" t="s">
        <v>110</v>
      </c>
      <c r="J1495" s="53"/>
      <c r="K1495" s="47">
        <f>COUNTIF($I$2:I1495,I1495)</f>
        <v>252</v>
      </c>
      <c r="L1495" s="47" t="str">
        <f>ControleProdução[[#This Row],[Recebido Por]]&amp;ControleProdução[[#This Row],[Qtd]]</f>
        <v>FELIPE252</v>
      </c>
    </row>
    <row r="1496" spans="1:12" ht="20.100000000000001" customHeight="1" x14ac:dyDescent="0.25">
      <c r="A1496" s="52">
        <v>45362</v>
      </c>
      <c r="B1496" s="52" t="str">
        <f>UPPER(TEXT(ControleProdução[[#This Row],[Data]],"mmm"))</f>
        <v>MAR</v>
      </c>
      <c r="C1496" s="47">
        <f>YEAR(ControleProdução[[#This Row],[Data]])</f>
        <v>2024</v>
      </c>
      <c r="D1496" s="52" t="s">
        <v>21</v>
      </c>
      <c r="E1496" s="47" t="s">
        <v>393</v>
      </c>
      <c r="F1496" s="47">
        <v>1</v>
      </c>
      <c r="G1496" s="47" t="str">
        <f>_xlfn.XLOOKUP(E1496,TbdeEPI[EPI],TbdeEPI[TIPO],"Produção",0)</f>
        <v>EPI</v>
      </c>
      <c r="H1496" s="47" t="s">
        <v>108</v>
      </c>
      <c r="I1496" s="47" t="s">
        <v>321</v>
      </c>
      <c r="J1496" s="53"/>
      <c r="K1496" s="47">
        <f>COUNTIF($I$2:I1496,I1496)</f>
        <v>33</v>
      </c>
      <c r="L1496" s="47" t="str">
        <f>ControleProdução[[#This Row],[Recebido Por]]&amp;ControleProdução[[#This Row],[Qtd]]</f>
        <v>FLAVIO33</v>
      </c>
    </row>
    <row r="1497" spans="1:12" ht="20.100000000000001" customHeight="1" x14ac:dyDescent="0.25">
      <c r="A1497" s="52">
        <v>45362</v>
      </c>
      <c r="B1497" s="52" t="str">
        <f>UPPER(TEXT(ControleProdução[[#This Row],[Data]],"mmm"))</f>
        <v>MAR</v>
      </c>
      <c r="C1497" s="47">
        <f>YEAR(ControleProdução[[#This Row],[Data]])</f>
        <v>2024</v>
      </c>
      <c r="D1497" s="52" t="s">
        <v>21</v>
      </c>
      <c r="E1497" s="47" t="s">
        <v>352</v>
      </c>
      <c r="F1497" s="47">
        <v>2</v>
      </c>
      <c r="G1497" s="47" t="str">
        <f>_xlfn.XLOOKUP(E1497,TbdeEPI[EPI],TbdeEPI[TIPO],"Produção",0)</f>
        <v>Produção</v>
      </c>
      <c r="H1497" s="47" t="s">
        <v>108</v>
      </c>
      <c r="I1497" s="47" t="s">
        <v>149</v>
      </c>
      <c r="J1497" s="53"/>
      <c r="K1497" s="47">
        <f>COUNTIF($I$2:I1497,I1497)</f>
        <v>44</v>
      </c>
      <c r="L1497" s="47" t="str">
        <f>ControleProdução[[#This Row],[Recebido Por]]&amp;ControleProdução[[#This Row],[Qtd]]</f>
        <v>RAFAEL44</v>
      </c>
    </row>
    <row r="1498" spans="1:12" ht="20.100000000000001" customHeight="1" x14ac:dyDescent="0.25">
      <c r="A1498" s="52">
        <v>45362</v>
      </c>
      <c r="B1498" s="52" t="str">
        <f>UPPER(TEXT(ControleProdução[[#This Row],[Data]],"mmm"))</f>
        <v>MAR</v>
      </c>
      <c r="C1498" s="47">
        <f>YEAR(ControleProdução[[#This Row],[Data]])</f>
        <v>2024</v>
      </c>
      <c r="D1498" s="52" t="s">
        <v>21</v>
      </c>
      <c r="E1498" s="47" t="s">
        <v>75</v>
      </c>
      <c r="F1498" s="47">
        <v>2</v>
      </c>
      <c r="G1498" s="47" t="str">
        <f>_xlfn.XLOOKUP(E1498,TbdeEPI[EPI],TbdeEPI[TIPO],"Produção",0)</f>
        <v>Produção</v>
      </c>
      <c r="H1498" s="47" t="s">
        <v>108</v>
      </c>
      <c r="I1498" s="47" t="s">
        <v>355</v>
      </c>
      <c r="J1498" s="53"/>
      <c r="K1498" s="47">
        <f>COUNTIF($I$2:I1498,I1498)</f>
        <v>13</v>
      </c>
      <c r="L1498" s="47" t="str">
        <f>ControleProdução[[#This Row],[Recebido Por]]&amp;ControleProdução[[#This Row],[Qtd]]</f>
        <v>JUAN13</v>
      </c>
    </row>
    <row r="1499" spans="1:12" ht="20.100000000000001" customHeight="1" x14ac:dyDescent="0.25">
      <c r="A1499" s="52">
        <v>45362</v>
      </c>
      <c r="B1499" s="52" t="str">
        <f>UPPER(TEXT(ControleProdução[[#This Row],[Data]],"mmm"))</f>
        <v>MAR</v>
      </c>
      <c r="C1499" s="47">
        <f>YEAR(ControleProdução[[#This Row],[Data]])</f>
        <v>2024</v>
      </c>
      <c r="D1499" s="52" t="s">
        <v>21</v>
      </c>
      <c r="E1499" s="47" t="s">
        <v>77</v>
      </c>
      <c r="F1499" s="47">
        <v>1</v>
      </c>
      <c r="G1499" s="47" t="str">
        <f>_xlfn.XLOOKUP(E1499,TbdeEPI[EPI],TbdeEPI[TIPO],"Produção",0)</f>
        <v>Produção</v>
      </c>
      <c r="H1499" s="47" t="s">
        <v>108</v>
      </c>
      <c r="I1499" s="47" t="s">
        <v>355</v>
      </c>
      <c r="J1499" s="53"/>
      <c r="K1499" s="47">
        <f>COUNTIF($I$2:I1499,I1499)</f>
        <v>14</v>
      </c>
      <c r="L1499" s="47" t="str">
        <f>ControleProdução[[#This Row],[Recebido Por]]&amp;ControleProdução[[#This Row],[Qtd]]</f>
        <v>JUAN14</v>
      </c>
    </row>
    <row r="1500" spans="1:12" ht="20.100000000000001" customHeight="1" x14ac:dyDescent="0.25">
      <c r="A1500" s="52">
        <v>45362</v>
      </c>
      <c r="B1500" s="52" t="str">
        <f>UPPER(TEXT(ControleProdução[[#This Row],[Data]],"mmm"))</f>
        <v>MAR</v>
      </c>
      <c r="C1500" s="47">
        <f>YEAR(ControleProdução[[#This Row],[Data]])</f>
        <v>2024</v>
      </c>
      <c r="D1500" s="52" t="s">
        <v>21</v>
      </c>
      <c r="E1500" s="47" t="s">
        <v>2</v>
      </c>
      <c r="F1500" s="47">
        <v>1</v>
      </c>
      <c r="G1500" s="47" t="str">
        <f>_xlfn.XLOOKUP(E1500,TbdeEPI[EPI],TbdeEPI[TIPO],"Produção",0)</f>
        <v>Produção</v>
      </c>
      <c r="H1500" s="47" t="s">
        <v>108</v>
      </c>
      <c r="I1500" s="47" t="s">
        <v>157</v>
      </c>
      <c r="J1500" s="53"/>
      <c r="K1500" s="47">
        <f>COUNTIF($I$2:I1500,I1500)</f>
        <v>36</v>
      </c>
      <c r="L1500" s="47" t="str">
        <f>ControleProdução[[#This Row],[Recebido Por]]&amp;ControleProdução[[#This Row],[Qtd]]</f>
        <v>MATHEUS LUCAS36</v>
      </c>
    </row>
    <row r="1501" spans="1:12" ht="20.100000000000001" customHeight="1" x14ac:dyDescent="0.25">
      <c r="A1501" s="52">
        <v>45363</v>
      </c>
      <c r="B1501" s="52" t="str">
        <f>UPPER(TEXT(ControleProdução[[#This Row],[Data]],"mmm"))</f>
        <v>MAR</v>
      </c>
      <c r="C1501" s="47">
        <f>YEAR(ControleProdução[[#This Row],[Data]])</f>
        <v>2024</v>
      </c>
      <c r="D1501" s="52" t="s">
        <v>21</v>
      </c>
      <c r="E1501" s="47" t="s">
        <v>393</v>
      </c>
      <c r="F1501" s="47">
        <v>1</v>
      </c>
      <c r="G1501" s="47" t="str">
        <f>_xlfn.XLOOKUP(E1501,TbdeEPI[EPI],TbdeEPI[TIPO],"Produção",0)</f>
        <v>EPI</v>
      </c>
      <c r="H1501" s="47" t="s">
        <v>108</v>
      </c>
      <c r="I1501" s="47" t="s">
        <v>317</v>
      </c>
      <c r="J1501" s="53"/>
      <c r="K1501" s="47">
        <f>COUNTIF($I$2:I1501,I1501)</f>
        <v>7</v>
      </c>
      <c r="L1501" s="47" t="str">
        <f>ControleProdução[[#This Row],[Recebido Por]]&amp;ControleProdução[[#This Row],[Qtd]]</f>
        <v>EVERARDO7</v>
      </c>
    </row>
    <row r="1502" spans="1:12" ht="20.100000000000001" customHeight="1" x14ac:dyDescent="0.25">
      <c r="A1502" s="52">
        <v>45363</v>
      </c>
      <c r="B1502" s="52" t="str">
        <f>UPPER(TEXT(ControleProdução[[#This Row],[Data]],"mmm"))</f>
        <v>MAR</v>
      </c>
      <c r="C1502" s="47">
        <f>YEAR(ControleProdução[[#This Row],[Data]])</f>
        <v>2024</v>
      </c>
      <c r="D1502" s="52" t="s">
        <v>21</v>
      </c>
      <c r="E1502" s="47" t="s">
        <v>304</v>
      </c>
      <c r="F1502" s="47">
        <v>10</v>
      </c>
      <c r="G1502" s="47" t="str">
        <f>_xlfn.XLOOKUP(E1502,TbdeEPI[EPI],TbdeEPI[TIPO],"Produção",0)</f>
        <v>Produção</v>
      </c>
      <c r="H1502" s="47" t="s">
        <v>108</v>
      </c>
      <c r="I1502" s="47" t="s">
        <v>140</v>
      </c>
      <c r="J1502" s="53"/>
      <c r="K1502" s="47">
        <f>COUNTIF($I$2:I1502,I1502)</f>
        <v>55</v>
      </c>
      <c r="L1502" s="47" t="str">
        <f>ControleProdução[[#This Row],[Recebido Por]]&amp;ControleProdução[[#This Row],[Qtd]]</f>
        <v>ARTHUR55</v>
      </c>
    </row>
    <row r="1503" spans="1:12" ht="20.100000000000001" customHeight="1" x14ac:dyDescent="0.25">
      <c r="A1503" s="52">
        <v>45363</v>
      </c>
      <c r="B1503" s="52" t="str">
        <f>UPPER(TEXT(ControleProdução[[#This Row],[Data]],"mmm"))</f>
        <v>MAR</v>
      </c>
      <c r="C1503" s="47">
        <f>YEAR(ControleProdução[[#This Row],[Data]])</f>
        <v>2024</v>
      </c>
      <c r="D1503" s="52" t="s">
        <v>21</v>
      </c>
      <c r="E1503" s="47" t="s">
        <v>174</v>
      </c>
      <c r="F1503" s="47">
        <v>10</v>
      </c>
      <c r="G1503" s="47" t="str">
        <f>_xlfn.XLOOKUP(E1503,TbdeEPI[EPI],TbdeEPI[TIPO],"Produção",0)</f>
        <v>Produção</v>
      </c>
      <c r="H1503" s="47" t="s">
        <v>108</v>
      </c>
      <c r="I1503" s="47" t="s">
        <v>140</v>
      </c>
      <c r="J1503" s="53"/>
      <c r="K1503" s="47">
        <f>COUNTIF($I$2:I1503,I1503)</f>
        <v>56</v>
      </c>
      <c r="L1503" s="47" t="str">
        <f>ControleProdução[[#This Row],[Recebido Por]]&amp;ControleProdução[[#This Row],[Qtd]]</f>
        <v>ARTHUR56</v>
      </c>
    </row>
    <row r="1504" spans="1:12" ht="20.100000000000001" customHeight="1" x14ac:dyDescent="0.25">
      <c r="A1504" s="52">
        <v>45363</v>
      </c>
      <c r="B1504" s="52" t="str">
        <f>UPPER(TEXT(ControleProdução[[#This Row],[Data]],"mmm"))</f>
        <v>MAR</v>
      </c>
      <c r="C1504" s="47">
        <f>YEAR(ControleProdução[[#This Row],[Data]])</f>
        <v>2024</v>
      </c>
      <c r="D1504" s="52" t="s">
        <v>21</v>
      </c>
      <c r="E1504" s="47" t="s">
        <v>78</v>
      </c>
      <c r="F1504" s="47">
        <v>1</v>
      </c>
      <c r="G1504" s="47" t="str">
        <f>_xlfn.XLOOKUP(E1504,TbdeEPI[EPI],TbdeEPI[TIPO],"Produção",0)</f>
        <v>Produção</v>
      </c>
      <c r="H1504" s="47" t="s">
        <v>108</v>
      </c>
      <c r="I1504" s="47" t="s">
        <v>282</v>
      </c>
      <c r="J1504" s="53"/>
      <c r="K1504" s="47">
        <f>COUNTIF($I$2:I1504,I1504)</f>
        <v>18</v>
      </c>
      <c r="L1504" s="47" t="str">
        <f>ControleProdução[[#This Row],[Recebido Por]]&amp;ControleProdução[[#This Row],[Qtd]]</f>
        <v>KAYLA18</v>
      </c>
    </row>
    <row r="1505" spans="1:12" ht="20.100000000000001" customHeight="1" x14ac:dyDescent="0.25">
      <c r="A1505" s="52">
        <v>45363</v>
      </c>
      <c r="B1505" s="52" t="str">
        <f>UPPER(TEXT(ControleProdução[[#This Row],[Data]],"mmm"))</f>
        <v>MAR</v>
      </c>
      <c r="C1505" s="47">
        <f>YEAR(ControleProdução[[#This Row],[Data]])</f>
        <v>2024</v>
      </c>
      <c r="D1505" s="52" t="s">
        <v>21</v>
      </c>
      <c r="E1505" s="47" t="s">
        <v>354</v>
      </c>
      <c r="F1505" s="47">
        <v>1</v>
      </c>
      <c r="G1505" s="47" t="str">
        <f>_xlfn.XLOOKUP(E1505,TbdeEPI[EPI],TbdeEPI[TIPO],"Produção",0)</f>
        <v>Produção</v>
      </c>
      <c r="H1505" s="47" t="s">
        <v>108</v>
      </c>
      <c r="I1505" s="47" t="s">
        <v>140</v>
      </c>
      <c r="J1505" s="53"/>
      <c r="K1505" s="47">
        <f>COUNTIF($I$2:I1505,I1505)</f>
        <v>57</v>
      </c>
      <c r="L1505" s="47" t="str">
        <f>ControleProdução[[#This Row],[Recebido Por]]&amp;ControleProdução[[#This Row],[Qtd]]</f>
        <v>ARTHUR57</v>
      </c>
    </row>
    <row r="1506" spans="1:12" ht="20.100000000000001" customHeight="1" x14ac:dyDescent="0.25">
      <c r="A1506" s="52">
        <v>45364</v>
      </c>
      <c r="B1506" s="52" t="str">
        <f>UPPER(TEXT(ControleProdução[[#This Row],[Data]],"mmm"))</f>
        <v>MAR</v>
      </c>
      <c r="C1506" s="47">
        <f>YEAR(ControleProdução[[#This Row],[Data]])</f>
        <v>2024</v>
      </c>
      <c r="D1506" s="52" t="s">
        <v>21</v>
      </c>
      <c r="E1506" s="47" t="s">
        <v>169</v>
      </c>
      <c r="F1506" s="47">
        <v>4</v>
      </c>
      <c r="G1506" s="47" t="str">
        <f>_xlfn.XLOOKUP(E1506,TbdeEPI[EPI],TbdeEPI[TIPO],"Produção",0)</f>
        <v>Produção</v>
      </c>
      <c r="H1506" s="47" t="s">
        <v>108</v>
      </c>
      <c r="I1506" s="47" t="s">
        <v>173</v>
      </c>
      <c r="J1506" s="53"/>
      <c r="K1506" s="47">
        <f>COUNTIF($I$2:I1506,I1506)</f>
        <v>64</v>
      </c>
      <c r="L1506" s="47" t="str">
        <f>ControleProdução[[#This Row],[Recebido Por]]&amp;ControleProdução[[#This Row],[Qtd]]</f>
        <v>JACKSON64</v>
      </c>
    </row>
    <row r="1507" spans="1:12" ht="20.100000000000001" customHeight="1" x14ac:dyDescent="0.25">
      <c r="A1507" s="52">
        <v>45364</v>
      </c>
      <c r="B1507" s="52" t="str">
        <f>UPPER(TEXT(ControleProdução[[#This Row],[Data]],"mmm"))</f>
        <v>MAR</v>
      </c>
      <c r="C1507" s="47">
        <f>YEAR(ControleProdução[[#This Row],[Data]])</f>
        <v>2024</v>
      </c>
      <c r="D1507" s="52" t="s">
        <v>21</v>
      </c>
      <c r="E1507" s="47" t="s">
        <v>330</v>
      </c>
      <c r="F1507" s="47">
        <v>1</v>
      </c>
      <c r="G1507" s="47" t="str">
        <f>_xlfn.XLOOKUP(E1507,TbdeEPI[EPI],TbdeEPI[TIPO],"Produção",0)</f>
        <v>EPI</v>
      </c>
      <c r="H1507" s="47" t="s">
        <v>108</v>
      </c>
      <c r="I1507" s="47" t="s">
        <v>112</v>
      </c>
      <c r="J1507" s="53"/>
      <c r="K1507" s="47">
        <f>COUNTIF($I$2:I1507,I1507)</f>
        <v>40</v>
      </c>
      <c r="L1507" s="47" t="str">
        <f>ControleProdução[[#This Row],[Recebido Por]]&amp;ControleProdução[[#This Row],[Qtd]]</f>
        <v>JEFERSON40</v>
      </c>
    </row>
    <row r="1508" spans="1:12" ht="20.100000000000001" customHeight="1" x14ac:dyDescent="0.25">
      <c r="A1508" s="52">
        <v>45364</v>
      </c>
      <c r="B1508" s="52" t="str">
        <f>UPPER(TEXT(ControleProdução[[#This Row],[Data]],"mmm"))</f>
        <v>MAR</v>
      </c>
      <c r="C1508" s="47">
        <f>YEAR(ControleProdução[[#This Row],[Data]])</f>
        <v>2024</v>
      </c>
      <c r="D1508" s="52" t="s">
        <v>21</v>
      </c>
      <c r="E1508" s="47" t="s">
        <v>9</v>
      </c>
      <c r="F1508" s="47">
        <v>1</v>
      </c>
      <c r="G1508" s="47" t="str">
        <f>_xlfn.XLOOKUP(E1508,TbdeEPI[EPI],TbdeEPI[TIPO],"Produção",0)</f>
        <v>EPI</v>
      </c>
      <c r="H1508" s="47" t="s">
        <v>108</v>
      </c>
      <c r="I1508" s="47" t="s">
        <v>112</v>
      </c>
      <c r="J1508" s="53"/>
      <c r="K1508" s="47">
        <f>COUNTIF($I$2:I1508,I1508)</f>
        <v>41</v>
      </c>
      <c r="L1508" s="47" t="str">
        <f>ControleProdução[[#This Row],[Recebido Por]]&amp;ControleProdução[[#This Row],[Qtd]]</f>
        <v>JEFERSON41</v>
      </c>
    </row>
    <row r="1509" spans="1:12" ht="20.100000000000001" customHeight="1" x14ac:dyDescent="0.25">
      <c r="A1509" s="52">
        <v>45364</v>
      </c>
      <c r="B1509" s="52" t="str">
        <f>UPPER(TEXT(ControleProdução[[#This Row],[Data]],"mmm"))</f>
        <v>MAR</v>
      </c>
      <c r="C1509" s="47">
        <f>YEAR(ControleProdução[[#This Row],[Data]])</f>
        <v>2024</v>
      </c>
      <c r="D1509" s="52" t="s">
        <v>21</v>
      </c>
      <c r="E1509" s="47" t="s">
        <v>330</v>
      </c>
      <c r="F1509" s="47">
        <v>1</v>
      </c>
      <c r="G1509" s="47" t="str">
        <f>_xlfn.XLOOKUP(E1509,TbdeEPI[EPI],TbdeEPI[TIPO],"Produção",0)</f>
        <v>EPI</v>
      </c>
      <c r="H1509" s="47" t="s">
        <v>108</v>
      </c>
      <c r="I1509" s="47" t="s">
        <v>351</v>
      </c>
      <c r="J1509" s="53"/>
      <c r="K1509" s="47">
        <f>COUNTIF($I$2:I1509,I1509)</f>
        <v>60</v>
      </c>
      <c r="L1509" s="47" t="str">
        <f>ControleProdução[[#This Row],[Recebido Por]]&amp;ControleProdução[[#This Row],[Qtd]]</f>
        <v>DEYVID60</v>
      </c>
    </row>
    <row r="1510" spans="1:12" ht="20.100000000000001" customHeight="1" x14ac:dyDescent="0.25">
      <c r="A1510" s="52">
        <v>45364</v>
      </c>
      <c r="B1510" s="52" t="str">
        <f>UPPER(TEXT(ControleProdução[[#This Row],[Data]],"mmm"))</f>
        <v>MAR</v>
      </c>
      <c r="C1510" s="47">
        <f>YEAR(ControleProdução[[#This Row],[Data]])</f>
        <v>2024</v>
      </c>
      <c r="D1510" s="52" t="s">
        <v>21</v>
      </c>
      <c r="E1510" s="47" t="s">
        <v>9</v>
      </c>
      <c r="F1510" s="47">
        <v>1</v>
      </c>
      <c r="G1510" s="47" t="str">
        <f>_xlfn.XLOOKUP(E1510,TbdeEPI[EPI],TbdeEPI[TIPO],"Produção",0)</f>
        <v>EPI</v>
      </c>
      <c r="H1510" s="47" t="s">
        <v>108</v>
      </c>
      <c r="I1510" s="47" t="s">
        <v>351</v>
      </c>
      <c r="J1510" s="53"/>
      <c r="K1510" s="47">
        <f>COUNTIF($I$2:I1510,I1510)</f>
        <v>61</v>
      </c>
      <c r="L1510" s="47" t="str">
        <f>ControleProdução[[#This Row],[Recebido Por]]&amp;ControleProdução[[#This Row],[Qtd]]</f>
        <v>DEYVID61</v>
      </c>
    </row>
    <row r="1511" spans="1:12" ht="20.100000000000001" customHeight="1" x14ac:dyDescent="0.25">
      <c r="A1511" s="52">
        <v>45364</v>
      </c>
      <c r="B1511" s="52" t="str">
        <f>UPPER(TEXT(ControleProdução[[#This Row],[Data]],"mmm"))</f>
        <v>MAR</v>
      </c>
      <c r="C1511" s="47">
        <f>YEAR(ControleProdução[[#This Row],[Data]])</f>
        <v>2024</v>
      </c>
      <c r="D1511" s="52" t="s">
        <v>21</v>
      </c>
      <c r="E1511" s="47" t="s">
        <v>330</v>
      </c>
      <c r="F1511" s="47">
        <v>1</v>
      </c>
      <c r="G1511" s="47" t="str">
        <f>_xlfn.XLOOKUP(E1511,TbdeEPI[EPI],TbdeEPI[TIPO],"Produção",0)</f>
        <v>EPI</v>
      </c>
      <c r="H1511" s="47" t="s">
        <v>108</v>
      </c>
      <c r="I1511" s="47" t="s">
        <v>157</v>
      </c>
      <c r="J1511" s="53"/>
      <c r="K1511" s="47">
        <f>COUNTIF($I$2:I1511,I1511)</f>
        <v>37</v>
      </c>
      <c r="L1511" s="47" t="str">
        <f>ControleProdução[[#This Row],[Recebido Por]]&amp;ControleProdução[[#This Row],[Qtd]]</f>
        <v>MATHEUS LUCAS37</v>
      </c>
    </row>
    <row r="1512" spans="1:12" ht="20.100000000000001" customHeight="1" x14ac:dyDescent="0.25">
      <c r="A1512" s="52">
        <v>45364</v>
      </c>
      <c r="B1512" s="52" t="str">
        <f>UPPER(TEXT(ControleProdução[[#This Row],[Data]],"mmm"))</f>
        <v>MAR</v>
      </c>
      <c r="C1512" s="47">
        <f>YEAR(ControleProdução[[#This Row],[Data]])</f>
        <v>2024</v>
      </c>
      <c r="D1512" s="52" t="s">
        <v>21</v>
      </c>
      <c r="E1512" s="47" t="s">
        <v>394</v>
      </c>
      <c r="F1512" s="47">
        <v>4</v>
      </c>
      <c r="G1512" s="47" t="str">
        <f>_xlfn.XLOOKUP(E1512,TbdeEPI[EPI],TbdeEPI[TIPO],"Produção",0)</f>
        <v>Produção</v>
      </c>
      <c r="H1512" s="47" t="s">
        <v>108</v>
      </c>
      <c r="I1512" s="47" t="s">
        <v>157</v>
      </c>
      <c r="J1512" s="53"/>
      <c r="K1512" s="47">
        <f>COUNTIF($I$2:I1512,I1512)</f>
        <v>38</v>
      </c>
      <c r="L1512" s="47" t="str">
        <f>ControleProdução[[#This Row],[Recebido Por]]&amp;ControleProdução[[#This Row],[Qtd]]</f>
        <v>MATHEUS LUCAS38</v>
      </c>
    </row>
    <row r="1513" spans="1:12" ht="20.100000000000001" customHeight="1" x14ac:dyDescent="0.25">
      <c r="A1513" s="52">
        <v>45364</v>
      </c>
      <c r="B1513" s="52" t="str">
        <f>UPPER(TEXT(ControleProdução[[#This Row],[Data]],"mmm"))</f>
        <v>MAR</v>
      </c>
      <c r="C1513" s="47">
        <f>YEAR(ControleProdução[[#This Row],[Data]])</f>
        <v>2024</v>
      </c>
      <c r="D1513" s="52" t="s">
        <v>21</v>
      </c>
      <c r="E1513" s="47" t="s">
        <v>393</v>
      </c>
      <c r="F1513" s="47">
        <v>1</v>
      </c>
      <c r="G1513" s="47" t="str">
        <f>_xlfn.XLOOKUP(E1513,TbdeEPI[EPI],TbdeEPI[TIPO],"Produção",0)</f>
        <v>EPI</v>
      </c>
      <c r="H1513" s="47" t="s">
        <v>108</v>
      </c>
      <c r="I1513" s="47" t="s">
        <v>326</v>
      </c>
      <c r="J1513" s="53"/>
      <c r="K1513" s="47">
        <f>COUNTIF($I$2:I1513,I1513)</f>
        <v>8</v>
      </c>
      <c r="L1513" s="47" t="str">
        <f>ControleProdução[[#This Row],[Recebido Por]]&amp;ControleProdução[[#This Row],[Qtd]]</f>
        <v>CRISTIANO8</v>
      </c>
    </row>
    <row r="1514" spans="1:12" ht="20.100000000000001" customHeight="1" x14ac:dyDescent="0.25">
      <c r="A1514" s="52">
        <v>45364</v>
      </c>
      <c r="B1514" s="52" t="str">
        <f>UPPER(TEXT(ControleProdução[[#This Row],[Data]],"mmm"))</f>
        <v>MAR</v>
      </c>
      <c r="C1514" s="47">
        <f>YEAR(ControleProdução[[#This Row],[Data]])</f>
        <v>2024</v>
      </c>
      <c r="D1514" s="52" t="s">
        <v>21</v>
      </c>
      <c r="E1514" s="47" t="s">
        <v>14</v>
      </c>
      <c r="F1514" s="47">
        <v>2</v>
      </c>
      <c r="G1514" s="47" t="str">
        <f>_xlfn.XLOOKUP(E1514,TbdeEPI[EPI],TbdeEPI[TIPO],"Produção",0)</f>
        <v>Produção</v>
      </c>
      <c r="H1514" s="47" t="s">
        <v>108</v>
      </c>
      <c r="I1514" s="47" t="s">
        <v>388</v>
      </c>
      <c r="J1514" s="53"/>
      <c r="K1514" s="47">
        <f>COUNTIF($I$2:I1514,I1514)</f>
        <v>16</v>
      </c>
      <c r="L1514" s="47" t="str">
        <f>ControleProdução[[#This Row],[Recebido Por]]&amp;ControleProdução[[#This Row],[Qtd]]</f>
        <v>ESTER16</v>
      </c>
    </row>
    <row r="1515" spans="1:12" ht="20.100000000000001" customHeight="1" x14ac:dyDescent="0.25">
      <c r="A1515" s="52">
        <v>45364</v>
      </c>
      <c r="B1515" s="52" t="str">
        <f>UPPER(TEXT(ControleProdução[[#This Row],[Data]],"mmm"))</f>
        <v>MAR</v>
      </c>
      <c r="C1515" s="47">
        <f>YEAR(ControleProdução[[#This Row],[Data]])</f>
        <v>2024</v>
      </c>
      <c r="D1515" s="52" t="s">
        <v>21</v>
      </c>
      <c r="E1515" s="47" t="s">
        <v>169</v>
      </c>
      <c r="F1515" s="47">
        <v>1</v>
      </c>
      <c r="G1515" s="47" t="str">
        <f>_xlfn.XLOOKUP(E1515,TbdeEPI[EPI],TbdeEPI[TIPO],"Produção",0)</f>
        <v>Produção</v>
      </c>
      <c r="H1515" s="47" t="s">
        <v>108</v>
      </c>
      <c r="I1515" s="47" t="s">
        <v>356</v>
      </c>
      <c r="J1515" s="53"/>
      <c r="K1515" s="47">
        <f>COUNTIF($I$2:I1515,I1515)</f>
        <v>5</v>
      </c>
      <c r="L1515" s="47" t="str">
        <f>ControleProdução[[#This Row],[Recebido Por]]&amp;ControleProdução[[#This Row],[Qtd]]</f>
        <v>LUIZA5</v>
      </c>
    </row>
    <row r="1516" spans="1:12" ht="20.100000000000001" customHeight="1" x14ac:dyDescent="0.25">
      <c r="A1516" s="52">
        <v>45364</v>
      </c>
      <c r="B1516" s="52" t="str">
        <f>UPPER(TEXT(ControleProdução[[#This Row],[Data]],"mmm"))</f>
        <v>MAR</v>
      </c>
      <c r="C1516" s="47">
        <f>YEAR(ControleProdução[[#This Row],[Data]])</f>
        <v>2024</v>
      </c>
      <c r="D1516" s="52" t="s">
        <v>21</v>
      </c>
      <c r="E1516" s="47" t="s">
        <v>394</v>
      </c>
      <c r="F1516" s="47">
        <v>1</v>
      </c>
      <c r="G1516" s="47" t="str">
        <f>_xlfn.XLOOKUP(E1516,TbdeEPI[EPI],TbdeEPI[TIPO],"Produção",0)</f>
        <v>Produção</v>
      </c>
      <c r="H1516" s="47" t="s">
        <v>108</v>
      </c>
      <c r="I1516" s="47" t="s">
        <v>356</v>
      </c>
      <c r="J1516" s="53"/>
      <c r="K1516" s="47">
        <f>COUNTIF($I$2:I1516,I1516)</f>
        <v>6</v>
      </c>
      <c r="L1516" s="47" t="str">
        <f>ControleProdução[[#This Row],[Recebido Por]]&amp;ControleProdução[[#This Row],[Qtd]]</f>
        <v>LUIZA6</v>
      </c>
    </row>
    <row r="1517" spans="1:12" ht="20.100000000000001" customHeight="1" x14ac:dyDescent="0.25">
      <c r="A1517" s="52">
        <v>45364</v>
      </c>
      <c r="B1517" s="52" t="str">
        <f>UPPER(TEXT(ControleProdução[[#This Row],[Data]],"mmm"))</f>
        <v>MAR</v>
      </c>
      <c r="C1517" s="47">
        <f>YEAR(ControleProdução[[#This Row],[Data]])</f>
        <v>2024</v>
      </c>
      <c r="D1517" s="52" t="s">
        <v>21</v>
      </c>
      <c r="E1517" s="47" t="s">
        <v>169</v>
      </c>
      <c r="F1517" s="47">
        <v>4</v>
      </c>
      <c r="G1517" s="47" t="str">
        <f>_xlfn.XLOOKUP(E1517,TbdeEPI[EPI],TbdeEPI[TIPO],"Produção",0)</f>
        <v>Produção</v>
      </c>
      <c r="H1517" s="47" t="s">
        <v>108</v>
      </c>
      <c r="I1517" s="47" t="s">
        <v>265</v>
      </c>
      <c r="J1517" s="53"/>
      <c r="K1517" s="47">
        <f>COUNTIF($I$2:I1517,I1517)</f>
        <v>30</v>
      </c>
      <c r="L1517" s="47" t="str">
        <f>ControleProdução[[#This Row],[Recebido Por]]&amp;ControleProdução[[#This Row],[Qtd]]</f>
        <v>GILDSON30</v>
      </c>
    </row>
    <row r="1518" spans="1:12" ht="20.100000000000001" customHeight="1" x14ac:dyDescent="0.25">
      <c r="A1518" s="52">
        <v>45364</v>
      </c>
      <c r="B1518" s="52" t="str">
        <f>UPPER(TEXT(ControleProdução[[#This Row],[Data]],"mmm"))</f>
        <v>MAR</v>
      </c>
      <c r="C1518" s="47">
        <f>YEAR(ControleProdução[[#This Row],[Data]])</f>
        <v>2024</v>
      </c>
      <c r="D1518" s="52" t="s">
        <v>21</v>
      </c>
      <c r="E1518" s="47" t="s">
        <v>352</v>
      </c>
      <c r="F1518" s="47">
        <v>2</v>
      </c>
      <c r="G1518" s="47" t="str">
        <f>_xlfn.XLOOKUP(E1518,TbdeEPI[EPI],TbdeEPI[TIPO],"Produção",0)</f>
        <v>Produção</v>
      </c>
      <c r="H1518" s="47" t="s">
        <v>108</v>
      </c>
      <c r="I1518" s="47" t="s">
        <v>265</v>
      </c>
      <c r="J1518" s="53"/>
      <c r="K1518" s="47">
        <f>COUNTIF($I$2:I1518,I1518)</f>
        <v>31</v>
      </c>
      <c r="L1518" s="47" t="str">
        <f>ControleProdução[[#This Row],[Recebido Por]]&amp;ControleProdução[[#This Row],[Qtd]]</f>
        <v>GILDSON31</v>
      </c>
    </row>
    <row r="1519" spans="1:12" ht="20.100000000000001" customHeight="1" x14ac:dyDescent="0.25">
      <c r="A1519" s="52">
        <v>45364</v>
      </c>
      <c r="B1519" s="52" t="str">
        <f>UPPER(TEXT(ControleProdução[[#This Row],[Data]],"mmm"))</f>
        <v>MAR</v>
      </c>
      <c r="C1519" s="47">
        <f>YEAR(ControleProdução[[#This Row],[Data]])</f>
        <v>2024</v>
      </c>
      <c r="D1519" s="52" t="s">
        <v>21</v>
      </c>
      <c r="E1519" s="47" t="s">
        <v>77</v>
      </c>
      <c r="F1519" s="47">
        <v>2</v>
      </c>
      <c r="G1519" s="47" t="str">
        <f>_xlfn.XLOOKUP(E1519,TbdeEPI[EPI],TbdeEPI[TIPO],"Produção",0)</f>
        <v>Produção</v>
      </c>
      <c r="H1519" s="47" t="s">
        <v>108</v>
      </c>
      <c r="I1519" s="47" t="s">
        <v>110</v>
      </c>
      <c r="J1519" s="53"/>
      <c r="K1519" s="47">
        <f>COUNTIF($I$2:I1519,I1519)</f>
        <v>253</v>
      </c>
      <c r="L1519" s="47" t="str">
        <f>ControleProdução[[#This Row],[Recebido Por]]&amp;ControleProdução[[#This Row],[Qtd]]</f>
        <v>FELIPE253</v>
      </c>
    </row>
    <row r="1520" spans="1:12" ht="20.100000000000001" customHeight="1" x14ac:dyDescent="0.25">
      <c r="A1520" s="52">
        <v>45364</v>
      </c>
      <c r="B1520" s="52" t="str">
        <f>UPPER(TEXT(ControleProdução[[#This Row],[Data]],"mmm"))</f>
        <v>MAR</v>
      </c>
      <c r="C1520" s="47">
        <f>YEAR(ControleProdução[[#This Row],[Data]])</f>
        <v>2024</v>
      </c>
      <c r="D1520" s="52" t="s">
        <v>21</v>
      </c>
      <c r="E1520" s="47" t="s">
        <v>75</v>
      </c>
      <c r="F1520" s="47">
        <v>2</v>
      </c>
      <c r="G1520" s="47" t="str">
        <f>_xlfn.XLOOKUP(E1520,TbdeEPI[EPI],TbdeEPI[TIPO],"Produção",0)</f>
        <v>Produção</v>
      </c>
      <c r="H1520" s="47" t="s">
        <v>108</v>
      </c>
      <c r="I1520" s="47" t="s">
        <v>110</v>
      </c>
      <c r="J1520" s="53"/>
      <c r="K1520" s="47">
        <f>COUNTIF($I$2:I1520,I1520)</f>
        <v>254</v>
      </c>
      <c r="L1520" s="47" t="str">
        <f>ControleProdução[[#This Row],[Recebido Por]]&amp;ControleProdução[[#This Row],[Qtd]]</f>
        <v>FELIPE254</v>
      </c>
    </row>
    <row r="1521" spans="1:12" ht="20.100000000000001" customHeight="1" x14ac:dyDescent="0.25">
      <c r="A1521" s="52">
        <v>45364</v>
      </c>
      <c r="B1521" s="52" t="str">
        <f>UPPER(TEXT(ControleProdução[[#This Row],[Data]],"mmm"))</f>
        <v>MAR</v>
      </c>
      <c r="C1521" s="47">
        <f>YEAR(ControleProdução[[#This Row],[Data]])</f>
        <v>2024</v>
      </c>
      <c r="D1521" s="52" t="s">
        <v>21</v>
      </c>
      <c r="E1521" s="47" t="s">
        <v>74</v>
      </c>
      <c r="F1521" s="47">
        <v>2</v>
      </c>
      <c r="G1521" s="47" t="str">
        <f>_xlfn.XLOOKUP(E1521,TbdeEPI[EPI],TbdeEPI[TIPO],"Produção",0)</f>
        <v>Produção</v>
      </c>
      <c r="H1521" s="47" t="s">
        <v>108</v>
      </c>
      <c r="I1521" s="47" t="s">
        <v>110</v>
      </c>
      <c r="J1521" s="53"/>
      <c r="K1521" s="47">
        <f>COUNTIF($I$2:I1521,I1521)</f>
        <v>255</v>
      </c>
      <c r="L1521" s="47" t="str">
        <f>ControleProdução[[#This Row],[Recebido Por]]&amp;ControleProdução[[#This Row],[Qtd]]</f>
        <v>FELIPE255</v>
      </c>
    </row>
    <row r="1522" spans="1:12" ht="20.100000000000001" customHeight="1" x14ac:dyDescent="0.25">
      <c r="A1522" s="52">
        <v>45364</v>
      </c>
      <c r="B1522" s="52" t="str">
        <f>UPPER(TEXT(ControleProdução[[#This Row],[Data]],"mmm"))</f>
        <v>MAR</v>
      </c>
      <c r="C1522" s="47">
        <f>YEAR(ControleProdução[[#This Row],[Data]])</f>
        <v>2024</v>
      </c>
      <c r="D1522" s="52" t="s">
        <v>21</v>
      </c>
      <c r="E1522" s="47" t="s">
        <v>352</v>
      </c>
      <c r="F1522" s="47">
        <v>2</v>
      </c>
      <c r="G1522" s="47" t="str">
        <f>_xlfn.XLOOKUP(E1522,TbdeEPI[EPI],TbdeEPI[TIPO],"Produção",0)</f>
        <v>Produção</v>
      </c>
      <c r="H1522" s="47" t="s">
        <v>108</v>
      </c>
      <c r="I1522" s="47" t="s">
        <v>149</v>
      </c>
      <c r="J1522" s="53"/>
      <c r="K1522" s="47">
        <f>COUNTIF($I$2:I1522,I1522)</f>
        <v>45</v>
      </c>
      <c r="L1522" s="47" t="str">
        <f>ControleProdução[[#This Row],[Recebido Por]]&amp;ControleProdução[[#This Row],[Qtd]]</f>
        <v>RAFAEL45</v>
      </c>
    </row>
    <row r="1523" spans="1:12" ht="20.100000000000001" customHeight="1" x14ac:dyDescent="0.25">
      <c r="A1523" s="52">
        <v>45364</v>
      </c>
      <c r="B1523" s="52" t="str">
        <f>UPPER(TEXT(ControleProdução[[#This Row],[Data]],"mmm"))</f>
        <v>MAR</v>
      </c>
      <c r="C1523" s="47">
        <f>YEAR(ControleProdução[[#This Row],[Data]])</f>
        <v>2024</v>
      </c>
      <c r="D1523" s="52" t="s">
        <v>21</v>
      </c>
      <c r="E1523" s="47" t="s">
        <v>352</v>
      </c>
      <c r="F1523" s="47">
        <v>1</v>
      </c>
      <c r="G1523" s="47" t="str">
        <f>_xlfn.XLOOKUP(E1523,TbdeEPI[EPI],TbdeEPI[TIPO],"Produção",0)</f>
        <v>Produção</v>
      </c>
      <c r="H1523" s="47" t="s">
        <v>108</v>
      </c>
      <c r="I1523" s="47" t="s">
        <v>356</v>
      </c>
      <c r="J1523" s="53"/>
      <c r="K1523" s="47">
        <f>COUNTIF($I$2:I1523,I1523)</f>
        <v>7</v>
      </c>
      <c r="L1523" s="47" t="str">
        <f>ControleProdução[[#This Row],[Recebido Por]]&amp;ControleProdução[[#This Row],[Qtd]]</f>
        <v>LUIZA7</v>
      </c>
    </row>
    <row r="1524" spans="1:12" ht="20.100000000000001" customHeight="1" x14ac:dyDescent="0.25">
      <c r="A1524" s="52">
        <v>45364</v>
      </c>
      <c r="B1524" s="52" t="str">
        <f>UPPER(TEXT(ControleProdução[[#This Row],[Data]],"mmm"))</f>
        <v>MAR</v>
      </c>
      <c r="C1524" s="47">
        <f>YEAR(ControleProdução[[#This Row],[Data]])</f>
        <v>2024</v>
      </c>
      <c r="D1524" s="52" t="s">
        <v>21</v>
      </c>
      <c r="E1524" s="47" t="s">
        <v>89</v>
      </c>
      <c r="F1524" s="47">
        <v>1</v>
      </c>
      <c r="G1524" s="47" t="str">
        <f>_xlfn.XLOOKUP(E1524,TbdeEPI[EPI],TbdeEPI[TIPO],"Produção",0)</f>
        <v>Produção</v>
      </c>
      <c r="H1524" s="47" t="s">
        <v>108</v>
      </c>
      <c r="I1524" s="47" t="s">
        <v>321</v>
      </c>
      <c r="J1524" s="53"/>
      <c r="K1524" s="47">
        <f>COUNTIF($I$2:I1524,I1524)</f>
        <v>34</v>
      </c>
      <c r="L1524" s="47" t="str">
        <f>ControleProdução[[#This Row],[Recebido Por]]&amp;ControleProdução[[#This Row],[Qtd]]</f>
        <v>FLAVIO34</v>
      </c>
    </row>
    <row r="1525" spans="1:12" ht="20.100000000000001" customHeight="1" x14ac:dyDescent="0.25">
      <c r="A1525" s="52">
        <v>45364</v>
      </c>
      <c r="B1525" s="52" t="str">
        <f>UPPER(TEXT(ControleProdução[[#This Row],[Data]],"mmm"))</f>
        <v>MAR</v>
      </c>
      <c r="C1525" s="47">
        <f>YEAR(ControleProdução[[#This Row],[Data]])</f>
        <v>2024</v>
      </c>
      <c r="D1525" s="52" t="s">
        <v>21</v>
      </c>
      <c r="E1525" s="47" t="s">
        <v>1</v>
      </c>
      <c r="F1525" s="47">
        <v>1</v>
      </c>
      <c r="G1525" s="47" t="str">
        <f>_xlfn.XLOOKUP(E1525,TbdeEPI[EPI],TbdeEPI[TIPO],"Produção",0)</f>
        <v>Produção</v>
      </c>
      <c r="H1525" s="47" t="s">
        <v>108</v>
      </c>
      <c r="I1525" s="47" t="s">
        <v>173</v>
      </c>
      <c r="J1525" s="53"/>
      <c r="K1525" s="47">
        <f>COUNTIF($I$2:I1525,I1525)</f>
        <v>65</v>
      </c>
      <c r="L1525" s="47" t="str">
        <f>ControleProdução[[#This Row],[Recebido Por]]&amp;ControleProdução[[#This Row],[Qtd]]</f>
        <v>JACKSON65</v>
      </c>
    </row>
    <row r="1526" spans="1:12" ht="20.100000000000001" customHeight="1" x14ac:dyDescent="0.25">
      <c r="A1526" s="52">
        <v>45365</v>
      </c>
      <c r="B1526" s="52" t="str">
        <f>UPPER(TEXT(ControleProdução[[#This Row],[Data]],"mmm"))</f>
        <v>MAR</v>
      </c>
      <c r="C1526" s="47">
        <f>YEAR(ControleProdução[[#This Row],[Data]])</f>
        <v>2024</v>
      </c>
      <c r="D1526" s="52" t="s">
        <v>21</v>
      </c>
      <c r="E1526" s="47" t="s">
        <v>74</v>
      </c>
      <c r="F1526" s="47">
        <v>15</v>
      </c>
      <c r="G1526" s="47" t="str">
        <f>_xlfn.XLOOKUP(E1526,TbdeEPI[EPI],TbdeEPI[TIPO],"Produção",0)</f>
        <v>Produção</v>
      </c>
      <c r="H1526" s="47" t="s">
        <v>108</v>
      </c>
      <c r="I1526" s="47" t="s">
        <v>336</v>
      </c>
      <c r="J1526" s="53"/>
      <c r="K1526" s="47">
        <f>COUNTIF($I$2:I1526,I1526)</f>
        <v>111</v>
      </c>
      <c r="L1526" s="47" t="str">
        <f>ControleProdução[[#This Row],[Recebido Por]]&amp;ControleProdução[[#This Row],[Qtd]]</f>
        <v>YVENS111</v>
      </c>
    </row>
    <row r="1527" spans="1:12" ht="20.100000000000001" customHeight="1" x14ac:dyDescent="0.25">
      <c r="A1527" s="52">
        <v>45365</v>
      </c>
      <c r="B1527" s="52" t="str">
        <f>UPPER(TEXT(ControleProdução[[#This Row],[Data]],"mmm"))</f>
        <v>MAR</v>
      </c>
      <c r="C1527" s="47">
        <f>YEAR(ControleProdução[[#This Row],[Data]])</f>
        <v>2024</v>
      </c>
      <c r="D1527" s="52" t="s">
        <v>21</v>
      </c>
      <c r="E1527" s="47" t="s">
        <v>79</v>
      </c>
      <c r="F1527" s="47">
        <v>2</v>
      </c>
      <c r="G1527" s="47" t="str">
        <f>_xlfn.XLOOKUP(E1527,TbdeEPI[EPI],TbdeEPI[TIPO],"Produção",0)</f>
        <v>Produção</v>
      </c>
      <c r="H1527" s="47" t="s">
        <v>108</v>
      </c>
      <c r="I1527" s="47" t="s">
        <v>336</v>
      </c>
      <c r="J1527" s="53"/>
      <c r="K1527" s="47">
        <f>COUNTIF($I$2:I1527,I1527)</f>
        <v>112</v>
      </c>
      <c r="L1527" s="47" t="str">
        <f>ControleProdução[[#This Row],[Recebido Por]]&amp;ControleProdução[[#This Row],[Qtd]]</f>
        <v>YVENS112</v>
      </c>
    </row>
    <row r="1528" spans="1:12" ht="20.100000000000001" customHeight="1" x14ac:dyDescent="0.25">
      <c r="A1528" s="52">
        <v>45365</v>
      </c>
      <c r="B1528" s="52" t="str">
        <f>UPPER(TEXT(ControleProdução[[#This Row],[Data]],"mmm"))</f>
        <v>MAR</v>
      </c>
      <c r="C1528" s="47">
        <f>YEAR(ControleProdução[[#This Row],[Data]])</f>
        <v>2024</v>
      </c>
      <c r="D1528" s="52" t="s">
        <v>21</v>
      </c>
      <c r="E1528" s="47" t="s">
        <v>75</v>
      </c>
      <c r="F1528" s="47">
        <v>2</v>
      </c>
      <c r="G1528" s="47" t="str">
        <f>_xlfn.XLOOKUP(E1528,TbdeEPI[EPI],TbdeEPI[TIPO],"Produção",0)</f>
        <v>Produção</v>
      </c>
      <c r="H1528" s="47" t="s">
        <v>108</v>
      </c>
      <c r="I1528" s="47" t="s">
        <v>356</v>
      </c>
      <c r="J1528" s="53"/>
      <c r="K1528" s="47">
        <f>COUNTIF($I$2:I1528,I1528)</f>
        <v>8</v>
      </c>
      <c r="L1528" s="47" t="str">
        <f>ControleProdução[[#This Row],[Recebido Por]]&amp;ControleProdução[[#This Row],[Qtd]]</f>
        <v>LUIZA8</v>
      </c>
    </row>
    <row r="1529" spans="1:12" ht="20.100000000000001" customHeight="1" x14ac:dyDescent="0.25">
      <c r="A1529" s="52">
        <v>45365</v>
      </c>
      <c r="B1529" s="52" t="str">
        <f>UPPER(TEXT(ControleProdução[[#This Row],[Data]],"mmm"))</f>
        <v>MAR</v>
      </c>
      <c r="C1529" s="47">
        <f>YEAR(ControleProdução[[#This Row],[Data]])</f>
        <v>2024</v>
      </c>
      <c r="D1529" s="52" t="s">
        <v>21</v>
      </c>
      <c r="E1529" s="47" t="s">
        <v>27</v>
      </c>
      <c r="F1529" s="47">
        <v>20</v>
      </c>
      <c r="G1529" s="47" t="str">
        <f>_xlfn.XLOOKUP(E1529,TbdeEPI[EPI],TbdeEPI[TIPO],"Produção",0)</f>
        <v>Produção</v>
      </c>
      <c r="H1529" s="47" t="s">
        <v>108</v>
      </c>
      <c r="I1529" s="47" t="s">
        <v>345</v>
      </c>
      <c r="J1529" s="53"/>
      <c r="K1529" s="47">
        <f>COUNTIF($I$2:I1529,I1529)</f>
        <v>2</v>
      </c>
      <c r="L1529" s="47" t="str">
        <f>ControleProdução[[#This Row],[Recebido Por]]&amp;ControleProdução[[#This Row],[Qtd]]</f>
        <v>HOZANA2</v>
      </c>
    </row>
    <row r="1530" spans="1:12" ht="20.100000000000001" customHeight="1" x14ac:dyDescent="0.25">
      <c r="A1530" s="52">
        <v>45365</v>
      </c>
      <c r="B1530" s="52" t="str">
        <f>UPPER(TEXT(ControleProdução[[#This Row],[Data]],"mmm"))</f>
        <v>MAR</v>
      </c>
      <c r="C1530" s="47">
        <f>YEAR(ControleProdução[[#This Row],[Data]])</f>
        <v>2024</v>
      </c>
      <c r="D1530" s="52" t="s">
        <v>21</v>
      </c>
      <c r="E1530" s="47" t="s">
        <v>382</v>
      </c>
      <c r="F1530" s="47">
        <v>10</v>
      </c>
      <c r="G1530" s="47" t="str">
        <f>_xlfn.XLOOKUP(E1530,TbdeEPI[EPI],TbdeEPI[TIPO],"Produção",0)</f>
        <v>Produção</v>
      </c>
      <c r="H1530" s="47" t="s">
        <v>108</v>
      </c>
      <c r="I1530" s="47" t="s">
        <v>140</v>
      </c>
      <c r="J1530" s="53"/>
      <c r="K1530" s="47">
        <f>COUNTIF($I$2:I1530,I1530)</f>
        <v>58</v>
      </c>
      <c r="L1530" s="47" t="str">
        <f>ControleProdução[[#This Row],[Recebido Por]]&amp;ControleProdução[[#This Row],[Qtd]]</f>
        <v>ARTHUR58</v>
      </c>
    </row>
    <row r="1531" spans="1:12" ht="20.100000000000001" customHeight="1" x14ac:dyDescent="0.25">
      <c r="A1531" s="52">
        <v>45365</v>
      </c>
      <c r="B1531" s="52" t="str">
        <f>UPPER(TEXT(ControleProdução[[#This Row],[Data]],"mmm"))</f>
        <v>MAR</v>
      </c>
      <c r="C1531" s="47">
        <f>YEAR(ControleProdução[[#This Row],[Data]])</f>
        <v>2024</v>
      </c>
      <c r="D1531" s="52" t="s">
        <v>21</v>
      </c>
      <c r="E1531" s="47" t="s">
        <v>381</v>
      </c>
      <c r="F1531" s="47">
        <v>10</v>
      </c>
      <c r="G1531" s="47" t="str">
        <f>_xlfn.XLOOKUP(E1531,TbdeEPI[EPI],TbdeEPI[TIPO],"Produção",0)</f>
        <v>Produção</v>
      </c>
      <c r="H1531" s="47" t="s">
        <v>108</v>
      </c>
      <c r="I1531" s="47" t="s">
        <v>140</v>
      </c>
      <c r="J1531" s="53"/>
      <c r="K1531" s="47">
        <f>COUNTIF($I$2:I1531,I1531)</f>
        <v>59</v>
      </c>
      <c r="L1531" s="47" t="str">
        <f>ControleProdução[[#This Row],[Recebido Por]]&amp;ControleProdução[[#This Row],[Qtd]]</f>
        <v>ARTHUR59</v>
      </c>
    </row>
    <row r="1532" spans="1:12" ht="20.100000000000001" customHeight="1" x14ac:dyDescent="0.25">
      <c r="A1532" s="52">
        <v>45365</v>
      </c>
      <c r="B1532" s="52" t="str">
        <f>UPPER(TEXT(ControleProdução[[#This Row],[Data]],"mmm"))</f>
        <v>MAR</v>
      </c>
      <c r="C1532" s="47">
        <f>YEAR(ControleProdução[[#This Row],[Data]])</f>
        <v>2024</v>
      </c>
      <c r="D1532" s="52" t="s">
        <v>21</v>
      </c>
      <c r="E1532" s="47" t="s">
        <v>343</v>
      </c>
      <c r="F1532" s="47">
        <v>1</v>
      </c>
      <c r="G1532" s="47" t="str">
        <f>_xlfn.XLOOKUP(E1532,TbdeEPI[EPI],TbdeEPI[TIPO],"Produção",0)</f>
        <v>Produção</v>
      </c>
      <c r="H1532" s="47" t="s">
        <v>108</v>
      </c>
      <c r="I1532" s="47" t="s">
        <v>140</v>
      </c>
      <c r="J1532" s="53"/>
      <c r="K1532" s="47">
        <f>COUNTIF($I$2:I1532,I1532)</f>
        <v>60</v>
      </c>
      <c r="L1532" s="47" t="str">
        <f>ControleProdução[[#This Row],[Recebido Por]]&amp;ControleProdução[[#This Row],[Qtd]]</f>
        <v>ARTHUR60</v>
      </c>
    </row>
    <row r="1533" spans="1:12" ht="20.100000000000001" customHeight="1" x14ac:dyDescent="0.25">
      <c r="A1533" s="52">
        <v>45365</v>
      </c>
      <c r="B1533" s="52" t="str">
        <f>UPPER(TEXT(ControleProdução[[#This Row],[Data]],"mmm"))</f>
        <v>MAR</v>
      </c>
      <c r="C1533" s="47">
        <f>YEAR(ControleProdução[[#This Row],[Data]])</f>
        <v>2024</v>
      </c>
      <c r="D1533" s="52" t="s">
        <v>21</v>
      </c>
      <c r="E1533" s="47" t="s">
        <v>74</v>
      </c>
      <c r="F1533" s="47">
        <v>3</v>
      </c>
      <c r="G1533" s="47" t="str">
        <f>_xlfn.XLOOKUP(E1533,TbdeEPI[EPI],TbdeEPI[TIPO],"Produção",0)</f>
        <v>Produção</v>
      </c>
      <c r="H1533" s="47" t="s">
        <v>108</v>
      </c>
      <c r="I1533" s="47" t="s">
        <v>326</v>
      </c>
      <c r="J1533" s="53"/>
      <c r="K1533" s="47">
        <f>COUNTIF($I$2:I1533,I1533)</f>
        <v>9</v>
      </c>
      <c r="L1533" s="47" t="str">
        <f>ControleProdução[[#This Row],[Recebido Por]]&amp;ControleProdução[[#This Row],[Qtd]]</f>
        <v>CRISTIANO9</v>
      </c>
    </row>
    <row r="1534" spans="1:12" ht="20.100000000000001" customHeight="1" x14ac:dyDescent="0.25">
      <c r="A1534" s="52">
        <v>45365</v>
      </c>
      <c r="B1534" s="52" t="str">
        <f>UPPER(TEXT(ControleProdução[[#This Row],[Data]],"mmm"))</f>
        <v>MAR</v>
      </c>
      <c r="C1534" s="47">
        <f>YEAR(ControleProdução[[#This Row],[Data]])</f>
        <v>2024</v>
      </c>
      <c r="D1534" s="52" t="s">
        <v>21</v>
      </c>
      <c r="E1534" s="47" t="s">
        <v>342</v>
      </c>
      <c r="F1534" s="47">
        <v>1</v>
      </c>
      <c r="G1534" s="47" t="str">
        <f>_xlfn.XLOOKUP(E1534,TbdeEPI[EPI],TbdeEPI[TIPO],"Produção",0)</f>
        <v>Produção</v>
      </c>
      <c r="H1534" s="47" t="s">
        <v>108</v>
      </c>
      <c r="I1534" s="47" t="s">
        <v>140</v>
      </c>
      <c r="J1534" s="53"/>
      <c r="K1534" s="47">
        <f>COUNTIF($I$2:I1534,I1534)</f>
        <v>61</v>
      </c>
      <c r="L1534" s="47" t="str">
        <f>ControleProdução[[#This Row],[Recebido Por]]&amp;ControleProdução[[#This Row],[Qtd]]</f>
        <v>ARTHUR61</v>
      </c>
    </row>
    <row r="1535" spans="1:12" ht="20.100000000000001" customHeight="1" x14ac:dyDescent="0.25">
      <c r="A1535" s="52">
        <v>45365</v>
      </c>
      <c r="B1535" s="52" t="str">
        <f>UPPER(TEXT(ControleProdução[[#This Row],[Data]],"mmm"))</f>
        <v>MAR</v>
      </c>
      <c r="C1535" s="47">
        <f>YEAR(ControleProdução[[#This Row],[Data]])</f>
        <v>2024</v>
      </c>
      <c r="D1535" s="52" t="s">
        <v>21</v>
      </c>
      <c r="E1535" s="47" t="s">
        <v>75</v>
      </c>
      <c r="F1535" s="47">
        <v>4</v>
      </c>
      <c r="G1535" s="47" t="str">
        <f>_xlfn.XLOOKUP(E1535,TbdeEPI[EPI],TbdeEPI[TIPO],"Produção",0)</f>
        <v>Produção</v>
      </c>
      <c r="H1535" s="47" t="s">
        <v>108</v>
      </c>
      <c r="I1535" s="47" t="s">
        <v>355</v>
      </c>
      <c r="J1535" s="53"/>
      <c r="K1535" s="47">
        <f>COUNTIF($I$2:I1535,I1535)</f>
        <v>15</v>
      </c>
      <c r="L1535" s="47" t="str">
        <f>ControleProdução[[#This Row],[Recebido Por]]&amp;ControleProdução[[#This Row],[Qtd]]</f>
        <v>JUAN15</v>
      </c>
    </row>
    <row r="1536" spans="1:12" ht="20.100000000000001" customHeight="1" x14ac:dyDescent="0.25">
      <c r="A1536" s="52">
        <v>45365</v>
      </c>
      <c r="B1536" s="52" t="str">
        <f>UPPER(TEXT(ControleProdução[[#This Row],[Data]],"mmm"))</f>
        <v>MAR</v>
      </c>
      <c r="C1536" s="47">
        <f>YEAR(ControleProdução[[#This Row],[Data]])</f>
        <v>2024</v>
      </c>
      <c r="D1536" s="52" t="s">
        <v>21</v>
      </c>
      <c r="E1536" s="47" t="s">
        <v>330</v>
      </c>
      <c r="F1536" s="47">
        <v>1</v>
      </c>
      <c r="G1536" s="47" t="str">
        <f>_xlfn.XLOOKUP(E1536,TbdeEPI[EPI],TbdeEPI[TIPO],"Produção",0)</f>
        <v>EPI</v>
      </c>
      <c r="H1536" s="47" t="s">
        <v>108</v>
      </c>
      <c r="I1536" s="47" t="s">
        <v>149</v>
      </c>
      <c r="J1536" s="53"/>
      <c r="K1536" s="47">
        <f>COUNTIF($I$2:I1536,I1536)</f>
        <v>46</v>
      </c>
      <c r="L1536" s="47" t="str">
        <f>ControleProdução[[#This Row],[Recebido Por]]&amp;ControleProdução[[#This Row],[Qtd]]</f>
        <v>RAFAEL46</v>
      </c>
    </row>
    <row r="1537" spans="1:12" ht="20.100000000000001" customHeight="1" x14ac:dyDescent="0.25">
      <c r="A1537" s="52">
        <v>45366</v>
      </c>
      <c r="B1537" s="52" t="str">
        <f>UPPER(TEXT(ControleProdução[[#This Row],[Data]],"mmm"))</f>
        <v>MAR</v>
      </c>
      <c r="C1537" s="47">
        <f>YEAR(ControleProdução[[#This Row],[Data]])</f>
        <v>2024</v>
      </c>
      <c r="D1537" s="52" t="s">
        <v>21</v>
      </c>
      <c r="E1537" s="47" t="s">
        <v>330</v>
      </c>
      <c r="F1537" s="47">
        <v>1</v>
      </c>
      <c r="G1537" s="47" t="str">
        <f>_xlfn.XLOOKUP(E1537,TbdeEPI[EPI],TbdeEPI[TIPO],"Produção",0)</f>
        <v>EPI</v>
      </c>
      <c r="H1537" s="47" t="s">
        <v>108</v>
      </c>
      <c r="I1537" s="47" t="s">
        <v>173</v>
      </c>
      <c r="J1537" s="53"/>
      <c r="K1537" s="47">
        <f>COUNTIF($I$2:I1537,I1537)</f>
        <v>66</v>
      </c>
      <c r="L1537" s="47" t="str">
        <f>ControleProdução[[#This Row],[Recebido Por]]&amp;ControleProdução[[#This Row],[Qtd]]</f>
        <v>JACKSON66</v>
      </c>
    </row>
    <row r="1538" spans="1:12" ht="20.100000000000001" customHeight="1" x14ac:dyDescent="0.25">
      <c r="A1538" s="52">
        <v>45366</v>
      </c>
      <c r="B1538" s="52" t="str">
        <f>UPPER(TEXT(ControleProdução[[#This Row],[Data]],"mmm"))</f>
        <v>MAR</v>
      </c>
      <c r="C1538" s="47">
        <f>YEAR(ControleProdução[[#This Row],[Data]])</f>
        <v>2024</v>
      </c>
      <c r="D1538" s="52" t="s">
        <v>21</v>
      </c>
      <c r="E1538" s="47" t="s">
        <v>14</v>
      </c>
      <c r="F1538" s="47">
        <v>2</v>
      </c>
      <c r="G1538" s="47" t="str">
        <f>_xlfn.XLOOKUP(E1538,TbdeEPI[EPI],TbdeEPI[TIPO],"Produção",0)</f>
        <v>Produção</v>
      </c>
      <c r="H1538" s="47" t="s">
        <v>108</v>
      </c>
      <c r="I1538" s="47" t="s">
        <v>388</v>
      </c>
      <c r="J1538" s="53"/>
      <c r="K1538" s="47">
        <f>COUNTIF($I$2:I1538,I1538)</f>
        <v>17</v>
      </c>
      <c r="L1538" s="47" t="str">
        <f>ControleProdução[[#This Row],[Recebido Por]]&amp;ControleProdução[[#This Row],[Qtd]]</f>
        <v>ESTER17</v>
      </c>
    </row>
    <row r="1539" spans="1:12" ht="20.100000000000001" customHeight="1" x14ac:dyDescent="0.25">
      <c r="A1539" s="52">
        <v>45366</v>
      </c>
      <c r="B1539" s="52" t="str">
        <f>UPPER(TEXT(ControleProdução[[#This Row],[Data]],"mmm"))</f>
        <v>MAR</v>
      </c>
      <c r="C1539" s="47">
        <f>YEAR(ControleProdução[[#This Row],[Data]])</f>
        <v>2024</v>
      </c>
      <c r="D1539" s="52" t="s">
        <v>21</v>
      </c>
      <c r="E1539" s="47" t="s">
        <v>84</v>
      </c>
      <c r="F1539" s="47">
        <v>1</v>
      </c>
      <c r="G1539" s="47" t="str">
        <f>_xlfn.XLOOKUP(E1539,TbdeEPI[EPI],TbdeEPI[TIPO],"Produção",0)</f>
        <v>Produção</v>
      </c>
      <c r="H1539" s="47" t="s">
        <v>108</v>
      </c>
      <c r="I1539" s="47" t="s">
        <v>140</v>
      </c>
      <c r="J1539" s="53"/>
      <c r="K1539" s="47">
        <f>COUNTIF($I$2:I1539,I1539)</f>
        <v>62</v>
      </c>
      <c r="L1539" s="47" t="str">
        <f>ControleProdução[[#This Row],[Recebido Por]]&amp;ControleProdução[[#This Row],[Qtd]]</f>
        <v>ARTHUR62</v>
      </c>
    </row>
    <row r="1540" spans="1:12" ht="20.100000000000001" customHeight="1" x14ac:dyDescent="0.25">
      <c r="A1540" s="52">
        <v>45366</v>
      </c>
      <c r="B1540" s="52" t="str">
        <f>UPPER(TEXT(ControleProdução[[#This Row],[Data]],"mmm"))</f>
        <v>MAR</v>
      </c>
      <c r="C1540" s="47">
        <f>YEAR(ControleProdução[[#This Row],[Data]])</f>
        <v>2024</v>
      </c>
      <c r="D1540" s="52" t="s">
        <v>21</v>
      </c>
      <c r="E1540" s="47" t="s">
        <v>78</v>
      </c>
      <c r="F1540" s="47">
        <v>1</v>
      </c>
      <c r="G1540" s="47" t="str">
        <f>_xlfn.XLOOKUP(E1540,TbdeEPI[EPI],TbdeEPI[TIPO],"Produção",0)</f>
        <v>Produção</v>
      </c>
      <c r="H1540" s="47" t="s">
        <v>108</v>
      </c>
      <c r="I1540" s="47" t="s">
        <v>173</v>
      </c>
      <c r="J1540" s="53"/>
      <c r="K1540" s="47">
        <f>COUNTIF($I$2:I1540,I1540)</f>
        <v>67</v>
      </c>
      <c r="L1540" s="47" t="str">
        <f>ControleProdução[[#This Row],[Recebido Por]]&amp;ControleProdução[[#This Row],[Qtd]]</f>
        <v>JACKSON67</v>
      </c>
    </row>
    <row r="1541" spans="1:12" ht="20.100000000000001" customHeight="1" x14ac:dyDescent="0.25">
      <c r="A1541" s="52">
        <v>45366</v>
      </c>
      <c r="B1541" s="52" t="str">
        <f>UPPER(TEXT(ControleProdução[[#This Row],[Data]],"mmm"))</f>
        <v>MAR</v>
      </c>
      <c r="C1541" s="47">
        <f>YEAR(ControleProdução[[#This Row],[Data]])</f>
        <v>2024</v>
      </c>
      <c r="D1541" s="52" t="s">
        <v>21</v>
      </c>
      <c r="E1541" s="47" t="s">
        <v>169</v>
      </c>
      <c r="F1541" s="47">
        <v>2</v>
      </c>
      <c r="G1541" s="47" t="str">
        <f>_xlfn.XLOOKUP(E1541,TbdeEPI[EPI],TbdeEPI[TIPO],"Produção",0)</f>
        <v>Produção</v>
      </c>
      <c r="H1541" s="47" t="s">
        <v>108</v>
      </c>
      <c r="I1541" s="47" t="s">
        <v>173</v>
      </c>
      <c r="J1541" s="53"/>
      <c r="K1541" s="47">
        <f>COUNTIF($I$2:I1541,I1541)</f>
        <v>68</v>
      </c>
      <c r="L1541" s="47" t="str">
        <f>ControleProdução[[#This Row],[Recebido Por]]&amp;ControleProdução[[#This Row],[Qtd]]</f>
        <v>JACKSON68</v>
      </c>
    </row>
    <row r="1542" spans="1:12" ht="20.100000000000001" customHeight="1" x14ac:dyDescent="0.25">
      <c r="A1542" s="52">
        <v>45366</v>
      </c>
      <c r="B1542" s="52" t="str">
        <f>UPPER(TEXT(ControleProdução[[#This Row],[Data]],"mmm"))</f>
        <v>MAR</v>
      </c>
      <c r="C1542" s="47">
        <f>YEAR(ControleProdução[[#This Row],[Data]])</f>
        <v>2024</v>
      </c>
      <c r="D1542" s="52" t="s">
        <v>21</v>
      </c>
      <c r="E1542" s="47" t="s">
        <v>94</v>
      </c>
      <c r="F1542" s="47">
        <v>1</v>
      </c>
      <c r="G1542" s="47" t="str">
        <f>_xlfn.XLOOKUP(E1542,TbdeEPI[EPI],TbdeEPI[TIPO],"Produção",0)</f>
        <v>Produção</v>
      </c>
      <c r="H1542" s="47" t="s">
        <v>108</v>
      </c>
      <c r="I1542" s="47" t="s">
        <v>173</v>
      </c>
      <c r="J1542" s="53"/>
      <c r="K1542" s="47">
        <f>COUNTIF($I$2:I1542,I1542)</f>
        <v>69</v>
      </c>
      <c r="L1542" s="47" t="str">
        <f>ControleProdução[[#This Row],[Recebido Por]]&amp;ControleProdução[[#This Row],[Qtd]]</f>
        <v>JACKSON69</v>
      </c>
    </row>
    <row r="1543" spans="1:12" ht="20.100000000000001" customHeight="1" x14ac:dyDescent="0.25">
      <c r="A1543" s="52">
        <v>45366</v>
      </c>
      <c r="B1543" s="52" t="str">
        <f>UPPER(TEXT(ControleProdução[[#This Row],[Data]],"mmm"))</f>
        <v>MAR</v>
      </c>
      <c r="C1543" s="47">
        <f>YEAR(ControleProdução[[#This Row],[Data]])</f>
        <v>2024</v>
      </c>
      <c r="D1543" s="52" t="s">
        <v>20</v>
      </c>
      <c r="E1543" s="47" t="s">
        <v>85</v>
      </c>
      <c r="F1543" s="47">
        <v>10</v>
      </c>
      <c r="G1543" s="47" t="str">
        <f>_xlfn.XLOOKUP(E1543,TbdeEPI[EPI],TbdeEPI[TIPO],"Produção",0)</f>
        <v>Produção</v>
      </c>
      <c r="H1543" s="47" t="s">
        <v>149</v>
      </c>
      <c r="I1543" s="47" t="s">
        <v>108</v>
      </c>
      <c r="J1543" s="53"/>
      <c r="K1543" s="47">
        <f>COUNTIF($I$2:I1543,I1543)</f>
        <v>106</v>
      </c>
      <c r="L1543" s="47" t="str">
        <f>ControleProdução[[#This Row],[Recebido Por]]&amp;ControleProdução[[#This Row],[Qtd]]</f>
        <v>RHUAN106</v>
      </c>
    </row>
    <row r="1544" spans="1:12" ht="20.100000000000001" customHeight="1" x14ac:dyDescent="0.25">
      <c r="A1544" s="52">
        <v>45366</v>
      </c>
      <c r="B1544" s="52" t="str">
        <f>UPPER(TEXT(ControleProdução[[#This Row],[Data]],"mmm"))</f>
        <v>MAR</v>
      </c>
      <c r="C1544" s="47">
        <f>YEAR(ControleProdução[[#This Row],[Data]])</f>
        <v>2024</v>
      </c>
      <c r="D1544" s="52" t="s">
        <v>21</v>
      </c>
      <c r="E1544" s="47" t="s">
        <v>85</v>
      </c>
      <c r="F1544" s="47">
        <v>1</v>
      </c>
      <c r="G1544" s="47" t="str">
        <f>_xlfn.XLOOKUP(E1544,TbdeEPI[EPI],TbdeEPI[TIPO],"Produção",0)</f>
        <v>Produção</v>
      </c>
      <c r="H1544" s="47" t="s">
        <v>108</v>
      </c>
      <c r="I1544" s="47" t="s">
        <v>149</v>
      </c>
      <c r="J1544" s="53"/>
      <c r="K1544" s="47">
        <f>COUNTIF($I$2:I1544,I1544)</f>
        <v>47</v>
      </c>
      <c r="L1544" s="47" t="str">
        <f>ControleProdução[[#This Row],[Recebido Por]]&amp;ControleProdução[[#This Row],[Qtd]]</f>
        <v>RAFAEL47</v>
      </c>
    </row>
    <row r="1545" spans="1:12" ht="20.100000000000001" customHeight="1" x14ac:dyDescent="0.25">
      <c r="A1545" s="52">
        <v>45366</v>
      </c>
      <c r="B1545" s="52" t="str">
        <f>UPPER(TEXT(ControleProdução[[#This Row],[Data]],"mmm"))</f>
        <v>MAR</v>
      </c>
      <c r="C1545" s="47">
        <f>YEAR(ControleProdução[[#This Row],[Data]])</f>
        <v>2024</v>
      </c>
      <c r="D1545" s="52" t="s">
        <v>21</v>
      </c>
      <c r="E1545" s="47" t="s">
        <v>393</v>
      </c>
      <c r="F1545" s="47">
        <v>1</v>
      </c>
      <c r="G1545" s="47" t="str">
        <f>_xlfn.XLOOKUP(E1545,TbdeEPI[EPI],TbdeEPI[TIPO],"Produção",0)</f>
        <v>EPI</v>
      </c>
      <c r="H1545" s="47" t="s">
        <v>108</v>
      </c>
      <c r="I1545" s="47" t="s">
        <v>321</v>
      </c>
      <c r="J1545" s="53"/>
      <c r="K1545" s="47">
        <f>COUNTIF($I$2:I1710,I1545)</f>
        <v>38</v>
      </c>
      <c r="L1545" s="47" t="str">
        <f>ControleProdução[[#This Row],[Recebido Por]]&amp;ControleProdução[[#This Row],[Qtd]]</f>
        <v>FLAVIO38</v>
      </c>
    </row>
    <row r="1546" spans="1:12" ht="20.100000000000001" customHeight="1" x14ac:dyDescent="0.25">
      <c r="A1546" s="52">
        <v>45366</v>
      </c>
      <c r="B1546" s="52" t="str">
        <f>UPPER(TEXT(ControleProdução[[#This Row],[Data]],"mmm"))</f>
        <v>MAR</v>
      </c>
      <c r="C1546" s="47">
        <f>YEAR(ControleProdução[[#This Row],[Data]])</f>
        <v>2024</v>
      </c>
      <c r="D1546" s="52" t="s">
        <v>21</v>
      </c>
      <c r="E1546" s="47" t="s">
        <v>85</v>
      </c>
      <c r="F1546" s="47">
        <v>1</v>
      </c>
      <c r="G1546" s="47" t="str">
        <f>_xlfn.XLOOKUP(E1546,TbdeEPI[EPI],TbdeEPI[TIPO],"Produção",0)</f>
        <v>Produção</v>
      </c>
      <c r="H1546" s="47" t="s">
        <v>108</v>
      </c>
      <c r="I1546" s="47" t="s">
        <v>388</v>
      </c>
      <c r="J1546" s="47"/>
      <c r="K1546" s="47">
        <f>COUNTIF($I$2:I1710,I1546)</f>
        <v>24</v>
      </c>
      <c r="L1546" s="47" t="str">
        <f>ControleProdução[[#This Row],[Recebido Por]]&amp;ControleProdução[[#This Row],[Qtd]]</f>
        <v>ESTER24</v>
      </c>
    </row>
    <row r="1547" spans="1:12" ht="20.100000000000001" customHeight="1" x14ac:dyDescent="0.25">
      <c r="A1547" s="52">
        <v>45366</v>
      </c>
      <c r="B1547" s="52" t="str">
        <f>UPPER(TEXT(ControleProdução[[#This Row],[Data]],"mmm"))</f>
        <v>MAR</v>
      </c>
      <c r="C1547" s="47">
        <f>YEAR(ControleProdução[[#This Row],[Data]])</f>
        <v>2024</v>
      </c>
      <c r="D1547" s="52" t="s">
        <v>21</v>
      </c>
      <c r="E1547" s="47" t="s">
        <v>394</v>
      </c>
      <c r="F1547" s="47">
        <v>10</v>
      </c>
      <c r="G1547" s="47" t="str">
        <f>_xlfn.XLOOKUP(E1547,TbdeEPI[EPI],TbdeEPI[TIPO],"Produção",0)</f>
        <v>Produção</v>
      </c>
      <c r="H1547" s="47" t="s">
        <v>108</v>
      </c>
      <c r="I1547" s="47" t="s">
        <v>336</v>
      </c>
      <c r="J1547" s="47"/>
      <c r="K1547" s="47">
        <f>COUNTIF($I$2:I1710,I1547)</f>
        <v>131</v>
      </c>
      <c r="L1547" s="47" t="str">
        <f>ControleProdução[[#This Row],[Recebido Por]]&amp;ControleProdução[[#This Row],[Qtd]]</f>
        <v>YVENS131</v>
      </c>
    </row>
    <row r="1548" spans="1:12" ht="20.100000000000001" customHeight="1" x14ac:dyDescent="0.25">
      <c r="A1548" s="52">
        <v>45366</v>
      </c>
      <c r="B1548" s="52" t="str">
        <f>UPPER(TEXT(ControleProdução[[#This Row],[Data]],"mmm"))</f>
        <v>MAR</v>
      </c>
      <c r="C1548" s="47">
        <f>YEAR(ControleProdução[[#This Row],[Data]])</f>
        <v>2024</v>
      </c>
      <c r="D1548" s="52" t="s">
        <v>21</v>
      </c>
      <c r="E1548" s="47" t="s">
        <v>27</v>
      </c>
      <c r="F1548" s="47">
        <v>1</v>
      </c>
      <c r="G1548" s="47" t="str">
        <f>_xlfn.XLOOKUP(E1548,TbdeEPI[EPI],TbdeEPI[TIPO],"Produção",0)</f>
        <v>Produção</v>
      </c>
      <c r="H1548" s="47" t="s">
        <v>108</v>
      </c>
      <c r="I1548" s="47" t="s">
        <v>336</v>
      </c>
      <c r="J1548" s="47"/>
      <c r="K1548" s="47">
        <f>COUNTIF($I$2:I1710,I1548)</f>
        <v>131</v>
      </c>
      <c r="L1548" s="47" t="str">
        <f>ControleProdução[[#This Row],[Recebido Por]]&amp;ControleProdução[[#This Row],[Qtd]]</f>
        <v>YVENS131</v>
      </c>
    </row>
    <row r="1549" spans="1:12" ht="20.100000000000001" customHeight="1" x14ac:dyDescent="0.25">
      <c r="A1549" s="52">
        <v>45366</v>
      </c>
      <c r="B1549" s="52" t="str">
        <f>UPPER(TEXT(ControleProdução[[#This Row],[Data]],"mmm"))</f>
        <v>MAR</v>
      </c>
      <c r="C1549" s="47">
        <f>YEAR(ControleProdução[[#This Row],[Data]])</f>
        <v>2024</v>
      </c>
      <c r="D1549" s="52" t="s">
        <v>21</v>
      </c>
      <c r="E1549" s="47" t="s">
        <v>74</v>
      </c>
      <c r="F1549" s="47">
        <v>10</v>
      </c>
      <c r="G1549" s="47" t="str">
        <f>_xlfn.XLOOKUP(E1549,TbdeEPI[EPI],TbdeEPI[TIPO],"Produção",0)</f>
        <v>Produção</v>
      </c>
      <c r="H1549" s="47" t="s">
        <v>108</v>
      </c>
      <c r="I1549" s="47" t="s">
        <v>336</v>
      </c>
      <c r="J1549" s="47"/>
      <c r="K1549" s="47">
        <f>COUNTIF($I$2:I1710,I1549)</f>
        <v>131</v>
      </c>
      <c r="L1549" s="47" t="str">
        <f>ControleProdução[[#This Row],[Recebido Por]]&amp;ControleProdução[[#This Row],[Qtd]]</f>
        <v>YVENS131</v>
      </c>
    </row>
    <row r="1550" spans="1:12" ht="20.100000000000001" customHeight="1" x14ac:dyDescent="0.25">
      <c r="A1550" s="52">
        <v>45366</v>
      </c>
      <c r="B1550" s="52" t="str">
        <f>UPPER(TEXT(ControleProdução[[#This Row],[Data]],"mmm"))</f>
        <v>MAR</v>
      </c>
      <c r="C1550" s="47">
        <f>YEAR(ControleProdução[[#This Row],[Data]])</f>
        <v>2024</v>
      </c>
      <c r="D1550" s="52" t="s">
        <v>21</v>
      </c>
      <c r="E1550" s="47" t="s">
        <v>169</v>
      </c>
      <c r="F1550" s="47">
        <v>2</v>
      </c>
      <c r="G1550" s="47" t="str">
        <f>_xlfn.XLOOKUP(E1550,TbdeEPI[EPI],TbdeEPI[TIPO],"Produção",0)</f>
        <v>Produção</v>
      </c>
      <c r="H1550" s="47" t="s">
        <v>108</v>
      </c>
      <c r="I1550" s="47" t="s">
        <v>173</v>
      </c>
      <c r="J1550" s="47"/>
      <c r="K1550" s="47">
        <f>COUNTIF($I$2:I1710,I1550)</f>
        <v>92</v>
      </c>
      <c r="L1550" s="47" t="str">
        <f>ControleProdução[[#This Row],[Recebido Por]]&amp;ControleProdução[[#This Row],[Qtd]]</f>
        <v>JACKSON92</v>
      </c>
    </row>
    <row r="1551" spans="1:12" ht="20.100000000000001" customHeight="1" x14ac:dyDescent="0.25">
      <c r="A1551" s="52">
        <v>45369</v>
      </c>
      <c r="B1551" s="52" t="str">
        <f>UPPER(TEXT(ControleProdução[[#This Row],[Data]],"mmm"))</f>
        <v>MAR</v>
      </c>
      <c r="C1551" s="47">
        <f>YEAR(ControleProdução[[#This Row],[Data]])</f>
        <v>2024</v>
      </c>
      <c r="D1551" s="52" t="s">
        <v>21</v>
      </c>
      <c r="E1551" s="47" t="s">
        <v>14</v>
      </c>
      <c r="F1551" s="47">
        <v>2</v>
      </c>
      <c r="G1551" s="47" t="str">
        <f>_xlfn.XLOOKUP(E1551,TbdeEPI[EPI],TbdeEPI[TIPO],"Produção",0)</f>
        <v>Produção</v>
      </c>
      <c r="H1551" s="47" t="s">
        <v>108</v>
      </c>
      <c r="I1551" s="47" t="s">
        <v>388</v>
      </c>
      <c r="J1551" s="47"/>
      <c r="K1551" s="47">
        <f>COUNTIF($I$2:I1710,I1551)</f>
        <v>24</v>
      </c>
      <c r="L1551" s="47" t="str">
        <f>ControleProdução[[#This Row],[Recebido Por]]&amp;ControleProdução[[#This Row],[Qtd]]</f>
        <v>ESTER24</v>
      </c>
    </row>
    <row r="1552" spans="1:12" ht="20.100000000000001" customHeight="1" x14ac:dyDescent="0.25">
      <c r="A1552" s="52">
        <v>45369</v>
      </c>
      <c r="B1552" s="52" t="str">
        <f>UPPER(TEXT(ControleProdução[[#This Row],[Data]],"mmm"))</f>
        <v>MAR</v>
      </c>
      <c r="C1552" s="47">
        <f>YEAR(ControleProdução[[#This Row],[Data]])</f>
        <v>2024</v>
      </c>
      <c r="D1552" s="52" t="s">
        <v>21</v>
      </c>
      <c r="E1552" s="47" t="s">
        <v>74</v>
      </c>
      <c r="F1552" s="47">
        <v>15</v>
      </c>
      <c r="G1552" s="47" t="str">
        <f>_xlfn.XLOOKUP(E1552,TbdeEPI[EPI],TbdeEPI[TIPO],"Produção",0)</f>
        <v>Produção</v>
      </c>
      <c r="H1552" s="47" t="s">
        <v>108</v>
      </c>
      <c r="I1552" s="47" t="s">
        <v>336</v>
      </c>
      <c r="J1552" s="47"/>
      <c r="K1552" s="47">
        <f>COUNTIF($I$2:I1710,I1552)</f>
        <v>131</v>
      </c>
      <c r="L1552" s="47" t="str">
        <f>ControleProdução[[#This Row],[Recebido Por]]&amp;ControleProdução[[#This Row],[Qtd]]</f>
        <v>YVENS131</v>
      </c>
    </row>
    <row r="1553" spans="1:12" ht="20.100000000000001" customHeight="1" x14ac:dyDescent="0.25">
      <c r="A1553" s="52">
        <v>45369</v>
      </c>
      <c r="B1553" s="52" t="str">
        <f>UPPER(TEXT(ControleProdução[[#This Row],[Data]],"mmm"))</f>
        <v>MAR</v>
      </c>
      <c r="C1553" s="47">
        <f>YEAR(ControleProdução[[#This Row],[Data]])</f>
        <v>2024</v>
      </c>
      <c r="D1553" s="52" t="s">
        <v>21</v>
      </c>
      <c r="E1553" s="47" t="s">
        <v>330</v>
      </c>
      <c r="F1553" s="47">
        <v>1</v>
      </c>
      <c r="G1553" s="47" t="str">
        <f>_xlfn.XLOOKUP(E1553,TbdeEPI[EPI],TbdeEPI[TIPO],"Produção",0)</f>
        <v>EPI</v>
      </c>
      <c r="H1553" s="47" t="s">
        <v>108</v>
      </c>
      <c r="I1553" s="47" t="s">
        <v>351</v>
      </c>
      <c r="J1553" s="47"/>
      <c r="K1553" s="47">
        <f>COUNTIF($I$2:I1710,I1553)</f>
        <v>76</v>
      </c>
      <c r="L1553" s="47" t="str">
        <f>ControleProdução[[#This Row],[Recebido Por]]&amp;ControleProdução[[#This Row],[Qtd]]</f>
        <v>DEYVID76</v>
      </c>
    </row>
    <row r="1554" spans="1:12" ht="20.100000000000001" customHeight="1" x14ac:dyDescent="0.25">
      <c r="A1554" s="52">
        <v>45369</v>
      </c>
      <c r="B1554" s="52" t="str">
        <f>UPPER(TEXT(ControleProdução[[#This Row],[Data]],"mmm"))</f>
        <v>MAR</v>
      </c>
      <c r="C1554" s="47">
        <f>YEAR(ControleProdução[[#This Row],[Data]])</f>
        <v>2024</v>
      </c>
      <c r="D1554" s="52" t="s">
        <v>21</v>
      </c>
      <c r="E1554" s="47" t="s">
        <v>9</v>
      </c>
      <c r="F1554" s="47">
        <v>1</v>
      </c>
      <c r="G1554" s="47" t="str">
        <f>_xlfn.XLOOKUP(E1554,TbdeEPI[EPI],TbdeEPI[TIPO],"Produção",0)</f>
        <v>EPI</v>
      </c>
      <c r="H1554" s="47" t="s">
        <v>108</v>
      </c>
      <c r="I1554" s="47" t="s">
        <v>351</v>
      </c>
      <c r="J1554" s="47"/>
      <c r="K1554" s="47">
        <f>COUNTIF($I$2:I1710,I1554)</f>
        <v>76</v>
      </c>
      <c r="L1554" s="47" t="str">
        <f>ControleProdução[[#This Row],[Recebido Por]]&amp;ControleProdução[[#This Row],[Qtd]]</f>
        <v>DEYVID76</v>
      </c>
    </row>
    <row r="1555" spans="1:12" ht="20.100000000000001" customHeight="1" x14ac:dyDescent="0.25">
      <c r="A1555" s="52">
        <v>45369</v>
      </c>
      <c r="B1555" s="52" t="str">
        <f>UPPER(TEXT(ControleProdução[[#This Row],[Data]],"mmm"))</f>
        <v>MAR</v>
      </c>
      <c r="C1555" s="47">
        <f>YEAR(ControleProdução[[#This Row],[Data]])</f>
        <v>2024</v>
      </c>
      <c r="D1555" s="52" t="s">
        <v>21</v>
      </c>
      <c r="E1555" s="47" t="s">
        <v>169</v>
      </c>
      <c r="F1555" s="47">
        <v>4</v>
      </c>
      <c r="G1555" s="47" t="str">
        <f>_xlfn.XLOOKUP(E1555,TbdeEPI[EPI],TbdeEPI[TIPO],"Produção",0)</f>
        <v>Produção</v>
      </c>
      <c r="H1555" s="47" t="s">
        <v>108</v>
      </c>
      <c r="I1555" s="47" t="s">
        <v>173</v>
      </c>
      <c r="J1555" s="47"/>
      <c r="K1555" s="47">
        <f>COUNTIF($I$2:I1710,I1555)</f>
        <v>92</v>
      </c>
      <c r="L1555" s="47" t="str">
        <f>ControleProdução[[#This Row],[Recebido Por]]&amp;ControleProdução[[#This Row],[Qtd]]</f>
        <v>JACKSON92</v>
      </c>
    </row>
    <row r="1556" spans="1:12" ht="20.100000000000001" customHeight="1" x14ac:dyDescent="0.25">
      <c r="A1556" s="52">
        <v>45369</v>
      </c>
      <c r="B1556" s="52" t="str">
        <f>UPPER(TEXT(ControleProdução[[#This Row],[Data]],"mmm"))</f>
        <v>MAR</v>
      </c>
      <c r="C1556" s="47">
        <f>YEAR(ControleProdução[[#This Row],[Data]])</f>
        <v>2024</v>
      </c>
      <c r="D1556" s="52" t="s">
        <v>21</v>
      </c>
      <c r="E1556" s="47" t="s">
        <v>328</v>
      </c>
      <c r="F1556" s="47">
        <v>1</v>
      </c>
      <c r="G1556" s="47" t="str">
        <f>_xlfn.XLOOKUP(E1556,TbdeEPI[EPI],TbdeEPI[TIPO],"Produção",0)</f>
        <v>Produção</v>
      </c>
      <c r="H1556" s="47" t="s">
        <v>108</v>
      </c>
      <c r="I1556" s="47" t="s">
        <v>149</v>
      </c>
      <c r="J1556" s="47"/>
      <c r="K1556" s="47">
        <f>COUNTIF($I$2:I1710,I1556)</f>
        <v>63</v>
      </c>
      <c r="L1556" s="47" t="str">
        <f>ControleProdução[[#This Row],[Recebido Por]]&amp;ControleProdução[[#This Row],[Qtd]]</f>
        <v>RAFAEL63</v>
      </c>
    </row>
    <row r="1557" spans="1:12" ht="20.100000000000001" customHeight="1" x14ac:dyDescent="0.25">
      <c r="A1557" s="52">
        <v>45369</v>
      </c>
      <c r="B1557" s="52" t="str">
        <f>UPPER(TEXT(ControleProdução[[#This Row],[Data]],"mmm"))</f>
        <v>MAR</v>
      </c>
      <c r="C1557" s="47">
        <f>YEAR(ControleProdução[[#This Row],[Data]])</f>
        <v>2024</v>
      </c>
      <c r="D1557" s="52" t="s">
        <v>21</v>
      </c>
      <c r="E1557" s="47" t="s">
        <v>352</v>
      </c>
      <c r="F1557" s="47">
        <v>3</v>
      </c>
      <c r="G1557" s="47" t="str">
        <f>_xlfn.XLOOKUP(E1557,TbdeEPI[EPI],TbdeEPI[TIPO],"Produção",0)</f>
        <v>Produção</v>
      </c>
      <c r="H1557" s="47" t="s">
        <v>108</v>
      </c>
      <c r="I1557" s="47" t="s">
        <v>149</v>
      </c>
      <c r="J1557" s="47"/>
      <c r="K1557" s="47">
        <f>COUNTIF($I$2:I1710,I1557)</f>
        <v>63</v>
      </c>
      <c r="L1557" s="47" t="str">
        <f>ControleProdução[[#This Row],[Recebido Por]]&amp;ControleProdução[[#This Row],[Qtd]]</f>
        <v>RAFAEL63</v>
      </c>
    </row>
    <row r="1558" spans="1:12" ht="20.100000000000001" customHeight="1" x14ac:dyDescent="0.25">
      <c r="A1558" s="52">
        <v>45369</v>
      </c>
      <c r="B1558" s="52" t="str">
        <f>UPPER(TEXT(ControleProdução[[#This Row],[Data]],"mmm"))</f>
        <v>MAR</v>
      </c>
      <c r="C1558" s="47">
        <f>YEAR(ControleProdução[[#This Row],[Data]])</f>
        <v>2024</v>
      </c>
      <c r="D1558" s="52" t="s">
        <v>21</v>
      </c>
      <c r="E1558" s="47" t="s">
        <v>9</v>
      </c>
      <c r="F1558" s="47">
        <v>1</v>
      </c>
      <c r="G1558" s="47" t="str">
        <f>_xlfn.XLOOKUP(E1558,TbdeEPI[EPI],TbdeEPI[TIPO],"Produção",0)</f>
        <v>EPI</v>
      </c>
      <c r="H1558" s="47" t="s">
        <v>108</v>
      </c>
      <c r="I1558" s="47" t="s">
        <v>112</v>
      </c>
      <c r="J1558" s="47"/>
      <c r="K1558" s="47">
        <f>COUNTIF($I$2:I1710,I1558)</f>
        <v>50</v>
      </c>
      <c r="L1558" s="47" t="str">
        <f>ControleProdução[[#This Row],[Recebido Por]]&amp;ControleProdução[[#This Row],[Qtd]]</f>
        <v>JEFERSON50</v>
      </c>
    </row>
    <row r="1559" spans="1:12" ht="20.100000000000001" customHeight="1" x14ac:dyDescent="0.25">
      <c r="A1559" s="52">
        <v>45369</v>
      </c>
      <c r="B1559" s="52" t="str">
        <f>UPPER(TEXT(ControleProdução[[#This Row],[Data]],"mmm"))</f>
        <v>MAR</v>
      </c>
      <c r="C1559" s="47">
        <f>YEAR(ControleProdução[[#This Row],[Data]])</f>
        <v>2024</v>
      </c>
      <c r="D1559" s="52" t="s">
        <v>21</v>
      </c>
      <c r="E1559" s="47" t="s">
        <v>1</v>
      </c>
      <c r="F1559" s="47">
        <v>1</v>
      </c>
      <c r="G1559" s="47" t="str">
        <f>_xlfn.XLOOKUP(E1559,TbdeEPI[EPI],TbdeEPI[TIPO],"Produção",0)</f>
        <v>Produção</v>
      </c>
      <c r="H1559" s="47" t="s">
        <v>108</v>
      </c>
      <c r="I1559" s="47" t="s">
        <v>157</v>
      </c>
      <c r="J1559" s="47"/>
      <c r="K1559" s="47">
        <f>COUNTIF($I$2:I1710,I1559)</f>
        <v>49</v>
      </c>
      <c r="L1559" s="47" t="str">
        <f>ControleProdução[[#This Row],[Recebido Por]]&amp;ControleProdução[[#This Row],[Qtd]]</f>
        <v>MATHEUS LUCAS49</v>
      </c>
    </row>
    <row r="1560" spans="1:12" ht="20.100000000000001" customHeight="1" x14ac:dyDescent="0.25">
      <c r="A1560" s="52">
        <v>45369</v>
      </c>
      <c r="B1560" s="52" t="str">
        <f>UPPER(TEXT(ControleProdução[[#This Row],[Data]],"mmm"))</f>
        <v>MAR</v>
      </c>
      <c r="C1560" s="47">
        <f>YEAR(ControleProdução[[#This Row],[Data]])</f>
        <v>2024</v>
      </c>
      <c r="D1560" s="52" t="s">
        <v>20</v>
      </c>
      <c r="E1560" s="47" t="s">
        <v>1</v>
      </c>
      <c r="F1560" s="47">
        <v>40</v>
      </c>
      <c r="G1560" s="47" t="str">
        <f>_xlfn.XLOOKUP(E1560,TbdeEPI[EPI],TbdeEPI[TIPO],"Produção",0)</f>
        <v>Produção</v>
      </c>
      <c r="H1560" s="47" t="s">
        <v>150</v>
      </c>
      <c r="I1560" s="47" t="s">
        <v>108</v>
      </c>
      <c r="J1560" s="47"/>
      <c r="K1560" s="47">
        <f>COUNTIF($I$2:I1710,I1560)</f>
        <v>117</v>
      </c>
      <c r="L1560" s="47" t="str">
        <f>ControleProdução[[#This Row],[Recebido Por]]&amp;ControleProdução[[#This Row],[Qtd]]</f>
        <v>RHUAN117</v>
      </c>
    </row>
    <row r="1561" spans="1:12" ht="20.100000000000001" customHeight="1" x14ac:dyDescent="0.25">
      <c r="A1561" s="52">
        <v>45369</v>
      </c>
      <c r="B1561" s="52" t="str">
        <f>UPPER(TEXT(ControleProdução[[#This Row],[Data]],"mmm"))</f>
        <v>MAR</v>
      </c>
      <c r="C1561" s="47">
        <f>YEAR(ControleProdução[[#This Row],[Data]])</f>
        <v>2024</v>
      </c>
      <c r="D1561" s="52" t="s">
        <v>20</v>
      </c>
      <c r="E1561" s="47" t="s">
        <v>0</v>
      </c>
      <c r="F1561" s="47">
        <v>40</v>
      </c>
      <c r="G1561" s="47" t="str">
        <f>_xlfn.XLOOKUP(E1561,TbdeEPI[EPI],TbdeEPI[TIPO],"Produção",0)</f>
        <v>Produção</v>
      </c>
      <c r="H1561" s="47" t="s">
        <v>150</v>
      </c>
      <c r="I1561" s="47" t="s">
        <v>108</v>
      </c>
      <c r="J1561" s="47"/>
      <c r="K1561" s="47">
        <f>COUNTIF($I$2:I1710,I1561)</f>
        <v>117</v>
      </c>
      <c r="L1561" s="47" t="str">
        <f>ControleProdução[[#This Row],[Recebido Por]]&amp;ControleProdução[[#This Row],[Qtd]]</f>
        <v>RHUAN117</v>
      </c>
    </row>
    <row r="1562" spans="1:12" ht="20.100000000000001" customHeight="1" x14ac:dyDescent="0.25">
      <c r="A1562" s="52">
        <v>45369</v>
      </c>
      <c r="B1562" s="52" t="str">
        <f>UPPER(TEXT(ControleProdução[[#This Row],[Data]],"mmm"))</f>
        <v>MAR</v>
      </c>
      <c r="C1562" s="47">
        <f>YEAR(ControleProdução[[#This Row],[Data]])</f>
        <v>2024</v>
      </c>
      <c r="D1562" s="52" t="s">
        <v>20</v>
      </c>
      <c r="E1562" s="47" t="s">
        <v>94</v>
      </c>
      <c r="F1562" s="47">
        <v>20</v>
      </c>
      <c r="G1562" s="47" t="str">
        <f>_xlfn.XLOOKUP(E1562,TbdeEPI[EPI],TbdeEPI[TIPO],"Produção",0)</f>
        <v>Produção</v>
      </c>
      <c r="H1562" s="47" t="s">
        <v>150</v>
      </c>
      <c r="I1562" s="47" t="s">
        <v>108</v>
      </c>
      <c r="J1562" s="47"/>
      <c r="K1562" s="47">
        <f>COUNTIF($I$2:I1710,I1562)</f>
        <v>117</v>
      </c>
      <c r="L1562" s="47" t="str">
        <f>ControleProdução[[#This Row],[Recebido Por]]&amp;ControleProdução[[#This Row],[Qtd]]</f>
        <v>RHUAN117</v>
      </c>
    </row>
    <row r="1563" spans="1:12" ht="20.100000000000001" customHeight="1" x14ac:dyDescent="0.25">
      <c r="A1563" s="52">
        <v>45369</v>
      </c>
      <c r="B1563" s="52" t="str">
        <f>UPPER(TEXT(ControleProdução[[#This Row],[Data]],"mmm"))</f>
        <v>MAR</v>
      </c>
      <c r="C1563" s="47">
        <f>YEAR(ControleProdução[[#This Row],[Data]])</f>
        <v>2024</v>
      </c>
      <c r="D1563" s="52" t="s">
        <v>20</v>
      </c>
      <c r="E1563" s="47" t="s">
        <v>14</v>
      </c>
      <c r="F1563" s="47">
        <v>20</v>
      </c>
      <c r="G1563" s="47" t="str">
        <f>_xlfn.XLOOKUP(E1563,TbdeEPI[EPI],TbdeEPI[TIPO],"Produção",0)</f>
        <v>Produção</v>
      </c>
      <c r="H1563" s="47" t="s">
        <v>150</v>
      </c>
      <c r="I1563" s="47" t="s">
        <v>108</v>
      </c>
      <c r="J1563" s="47"/>
      <c r="K1563" s="47">
        <f>COUNTIF($I$2:I1710,I1563)</f>
        <v>117</v>
      </c>
      <c r="L1563" s="47" t="str">
        <f>ControleProdução[[#This Row],[Recebido Por]]&amp;ControleProdução[[#This Row],[Qtd]]</f>
        <v>RHUAN117</v>
      </c>
    </row>
    <row r="1564" spans="1:12" ht="20.100000000000001" customHeight="1" x14ac:dyDescent="0.25">
      <c r="A1564" s="52">
        <v>45369</v>
      </c>
      <c r="B1564" s="52" t="str">
        <f>UPPER(TEXT(ControleProdução[[#This Row],[Data]],"mmm"))</f>
        <v>MAR</v>
      </c>
      <c r="C1564" s="47">
        <f>YEAR(ControleProdução[[#This Row],[Data]])</f>
        <v>2024</v>
      </c>
      <c r="D1564" s="52" t="s">
        <v>20</v>
      </c>
      <c r="E1564" s="47" t="s">
        <v>85</v>
      </c>
      <c r="F1564" s="47">
        <v>10</v>
      </c>
      <c r="G1564" s="47" t="str">
        <f>_xlfn.XLOOKUP(E1564,TbdeEPI[EPI],TbdeEPI[TIPO],"Produção",0)</f>
        <v>Produção</v>
      </c>
      <c r="H1564" s="47" t="s">
        <v>150</v>
      </c>
      <c r="I1564" s="47" t="s">
        <v>108</v>
      </c>
      <c r="J1564" s="47"/>
      <c r="K1564" s="47">
        <f>COUNTIF($I$2:I1710,I1564)</f>
        <v>117</v>
      </c>
      <c r="L1564" s="47" t="str">
        <f>ControleProdução[[#This Row],[Recebido Por]]&amp;ControleProdução[[#This Row],[Qtd]]</f>
        <v>RHUAN117</v>
      </c>
    </row>
    <row r="1565" spans="1:12" ht="20.100000000000001" customHeight="1" x14ac:dyDescent="0.25">
      <c r="A1565" s="52">
        <v>45369</v>
      </c>
      <c r="B1565" s="52" t="str">
        <f>UPPER(TEXT(ControleProdução[[#This Row],[Data]],"mmm"))</f>
        <v>MAR</v>
      </c>
      <c r="C1565" s="47">
        <f>YEAR(ControleProdução[[#This Row],[Data]])</f>
        <v>2024</v>
      </c>
      <c r="D1565" s="52" t="s">
        <v>21</v>
      </c>
      <c r="E1565" s="47" t="s">
        <v>0</v>
      </c>
      <c r="F1565" s="47">
        <v>1</v>
      </c>
      <c r="G1565" s="47" t="str">
        <f>_xlfn.XLOOKUP(E1565,TbdeEPI[EPI],TbdeEPI[TIPO],"Produção",0)</f>
        <v>Produção</v>
      </c>
      <c r="H1565" s="47" t="s">
        <v>108</v>
      </c>
      <c r="I1565" s="47" t="s">
        <v>173</v>
      </c>
      <c r="J1565" s="47"/>
      <c r="K1565" s="47">
        <f>COUNTIF($I$2:I1710,I1565)</f>
        <v>92</v>
      </c>
      <c r="L1565" s="47" t="str">
        <f>ControleProdução[[#This Row],[Recebido Por]]&amp;ControleProdução[[#This Row],[Qtd]]</f>
        <v>JACKSON92</v>
      </c>
    </row>
    <row r="1566" spans="1:12" ht="20.100000000000001" customHeight="1" x14ac:dyDescent="0.25">
      <c r="A1566" s="52">
        <v>45369</v>
      </c>
      <c r="B1566" s="52" t="str">
        <f>UPPER(TEXT(ControleProdução[[#This Row],[Data]],"mmm"))</f>
        <v>MAR</v>
      </c>
      <c r="C1566" s="47">
        <f>YEAR(ControleProdução[[#This Row],[Data]])</f>
        <v>2024</v>
      </c>
      <c r="D1566" s="52" t="s">
        <v>21</v>
      </c>
      <c r="E1566" s="47" t="s">
        <v>1</v>
      </c>
      <c r="F1566" s="47">
        <v>1</v>
      </c>
      <c r="G1566" s="47" t="str">
        <f>_xlfn.XLOOKUP(E1566,TbdeEPI[EPI],TbdeEPI[TIPO],"Produção",0)</f>
        <v>Produção</v>
      </c>
      <c r="H1566" s="47" t="s">
        <v>108</v>
      </c>
      <c r="I1566" s="47" t="s">
        <v>113</v>
      </c>
      <c r="J1566" s="47"/>
      <c r="K1566" s="47">
        <f>COUNTIF($I$2:I1710,I1566)</f>
        <v>83</v>
      </c>
      <c r="L1566" s="47" t="str">
        <f>ControleProdução[[#This Row],[Recebido Por]]&amp;ControleProdução[[#This Row],[Qtd]]</f>
        <v>MOISES83</v>
      </c>
    </row>
    <row r="1567" spans="1:12" ht="20.100000000000001" customHeight="1" x14ac:dyDescent="0.25">
      <c r="A1567" s="52">
        <v>45370</v>
      </c>
      <c r="B1567" s="52" t="str">
        <f>UPPER(TEXT(ControleProdução[[#This Row],[Data]],"mmm"))</f>
        <v>MAR</v>
      </c>
      <c r="C1567" s="47">
        <f>YEAR(ControleProdução[[#This Row],[Data]])</f>
        <v>2024</v>
      </c>
      <c r="D1567" s="52" t="s">
        <v>21</v>
      </c>
      <c r="E1567" s="47" t="s">
        <v>1</v>
      </c>
      <c r="F1567" s="47">
        <v>3</v>
      </c>
      <c r="G1567" s="47" t="str">
        <f>_xlfn.XLOOKUP(E1567,TbdeEPI[EPI],TbdeEPI[TIPO],"Produção",0)</f>
        <v>Produção</v>
      </c>
      <c r="H1567" s="47" t="s">
        <v>108</v>
      </c>
      <c r="I1567" s="47" t="s">
        <v>149</v>
      </c>
      <c r="J1567" s="47"/>
      <c r="K1567" s="47">
        <f>COUNTIF($I$2:I1710,I1567)</f>
        <v>63</v>
      </c>
      <c r="L1567" s="47" t="str">
        <f>ControleProdução[[#This Row],[Recebido Por]]&amp;ControleProdução[[#This Row],[Qtd]]</f>
        <v>RAFAEL63</v>
      </c>
    </row>
    <row r="1568" spans="1:12" ht="20.100000000000001" customHeight="1" x14ac:dyDescent="0.25">
      <c r="A1568" s="52">
        <v>45370</v>
      </c>
      <c r="B1568" s="52" t="str">
        <f>UPPER(TEXT(ControleProdução[[#This Row],[Data]],"mmm"))</f>
        <v>MAR</v>
      </c>
      <c r="C1568" s="47">
        <f>YEAR(ControleProdução[[#This Row],[Data]])</f>
        <v>2024</v>
      </c>
      <c r="D1568" s="52" t="s">
        <v>21</v>
      </c>
      <c r="E1568" s="47" t="s">
        <v>14</v>
      </c>
      <c r="F1568" s="47">
        <v>5</v>
      </c>
      <c r="G1568" s="47" t="str">
        <f>_xlfn.XLOOKUP(E1568,TbdeEPI[EPI],TbdeEPI[TIPO],"Produção",0)</f>
        <v>Produção</v>
      </c>
      <c r="H1568" s="47" t="s">
        <v>108</v>
      </c>
      <c r="I1568" s="47" t="s">
        <v>149</v>
      </c>
      <c r="J1568" s="47"/>
      <c r="K1568" s="47">
        <f>COUNTIF($I$2:I1710,I1568)</f>
        <v>63</v>
      </c>
      <c r="L1568" s="47" t="str">
        <f>ControleProdução[[#This Row],[Recebido Por]]&amp;ControleProdução[[#This Row],[Qtd]]</f>
        <v>RAFAEL63</v>
      </c>
    </row>
    <row r="1569" spans="1:12" ht="20.100000000000001" customHeight="1" x14ac:dyDescent="0.25">
      <c r="A1569" s="52">
        <v>45370</v>
      </c>
      <c r="B1569" s="52" t="str">
        <f>UPPER(TEXT(ControleProdução[[#This Row],[Data]],"mmm"))</f>
        <v>MAR</v>
      </c>
      <c r="C1569" s="47">
        <f>YEAR(ControleProdução[[#This Row],[Data]])</f>
        <v>2024</v>
      </c>
      <c r="D1569" s="52" t="s">
        <v>21</v>
      </c>
      <c r="E1569" s="47" t="s">
        <v>1</v>
      </c>
      <c r="F1569" s="47">
        <v>6</v>
      </c>
      <c r="G1569" s="47" t="str">
        <f>_xlfn.XLOOKUP(E1569,TbdeEPI[EPI],TbdeEPI[TIPO],"Produção",0)</f>
        <v>Produção</v>
      </c>
      <c r="H1569" s="47" t="s">
        <v>108</v>
      </c>
      <c r="I1569" s="47" t="s">
        <v>149</v>
      </c>
      <c r="J1569" s="47"/>
      <c r="K1569" s="47">
        <f>COUNTIF($I$2:I1710,I1569)</f>
        <v>63</v>
      </c>
      <c r="L1569" s="47" t="str">
        <f>ControleProdução[[#This Row],[Recebido Por]]&amp;ControleProdução[[#This Row],[Qtd]]</f>
        <v>RAFAEL63</v>
      </c>
    </row>
    <row r="1570" spans="1:12" ht="20.100000000000001" customHeight="1" x14ac:dyDescent="0.25">
      <c r="A1570" s="52">
        <v>45370</v>
      </c>
      <c r="B1570" s="52" t="str">
        <f>UPPER(TEXT(ControleProdução[[#This Row],[Data]],"mmm"))</f>
        <v>MAR</v>
      </c>
      <c r="C1570" s="47">
        <f>YEAR(ControleProdução[[#This Row],[Data]])</f>
        <v>2024</v>
      </c>
      <c r="D1570" s="52" t="s">
        <v>21</v>
      </c>
      <c r="E1570" s="47" t="s">
        <v>329</v>
      </c>
      <c r="F1570" s="47">
        <v>3</v>
      </c>
      <c r="G1570" s="47" t="str">
        <f>_xlfn.XLOOKUP(E1570,TbdeEPI[EPI],TbdeEPI[TIPO],"Produção",0)</f>
        <v>Produção</v>
      </c>
      <c r="H1570" s="47" t="s">
        <v>108</v>
      </c>
      <c r="I1570" s="47" t="s">
        <v>149</v>
      </c>
      <c r="J1570" s="47"/>
      <c r="K1570" s="47">
        <f>COUNTIF($I$2:I1710,I1570)</f>
        <v>63</v>
      </c>
      <c r="L1570" s="47" t="str">
        <f>ControleProdução[[#This Row],[Recebido Por]]&amp;ControleProdução[[#This Row],[Qtd]]</f>
        <v>RAFAEL63</v>
      </c>
    </row>
    <row r="1571" spans="1:12" ht="20.100000000000001" customHeight="1" x14ac:dyDescent="0.25">
      <c r="A1571" s="52">
        <v>45370</v>
      </c>
      <c r="B1571" s="52" t="str">
        <f>UPPER(TEXT(ControleProdução[[#This Row],[Data]],"mmm"))</f>
        <v>MAR</v>
      </c>
      <c r="C1571" s="47">
        <f>YEAR(ControleProdução[[#This Row],[Data]])</f>
        <v>2024</v>
      </c>
      <c r="D1571" s="52" t="s">
        <v>21</v>
      </c>
      <c r="E1571" s="47" t="s">
        <v>85</v>
      </c>
      <c r="F1571" s="47">
        <v>2</v>
      </c>
      <c r="G1571" s="47" t="str">
        <f>_xlfn.XLOOKUP(E1571,TbdeEPI[EPI],TbdeEPI[TIPO],"Produção",0)</f>
        <v>Produção</v>
      </c>
      <c r="H1571" s="47" t="s">
        <v>108</v>
      </c>
      <c r="I1571" s="47" t="s">
        <v>149</v>
      </c>
      <c r="J1571" s="47"/>
      <c r="K1571" s="47">
        <f>COUNTIF($I$2:I1710,I1571)</f>
        <v>63</v>
      </c>
      <c r="L1571" s="47" t="str">
        <f>ControleProdução[[#This Row],[Recebido Por]]&amp;ControleProdução[[#This Row],[Qtd]]</f>
        <v>RAFAEL63</v>
      </c>
    </row>
    <row r="1572" spans="1:12" ht="20.100000000000001" customHeight="1" x14ac:dyDescent="0.25">
      <c r="A1572" s="52">
        <v>45370</v>
      </c>
      <c r="B1572" s="52" t="str">
        <f>UPPER(TEXT(ControleProdução[[#This Row],[Data]],"mmm"))</f>
        <v>MAR</v>
      </c>
      <c r="C1572" s="47">
        <f>YEAR(ControleProdução[[#This Row],[Data]])</f>
        <v>2024</v>
      </c>
      <c r="D1572" s="52" t="s">
        <v>21</v>
      </c>
      <c r="E1572" s="47" t="s">
        <v>79</v>
      </c>
      <c r="F1572" s="47">
        <v>4</v>
      </c>
      <c r="G1572" s="47" t="str">
        <f>_xlfn.XLOOKUP(E1572,TbdeEPI[EPI],TbdeEPI[TIPO],"Produção",0)</f>
        <v>Produção</v>
      </c>
      <c r="H1572" s="47" t="s">
        <v>108</v>
      </c>
      <c r="I1572" s="47" t="s">
        <v>149</v>
      </c>
      <c r="J1572" s="47"/>
      <c r="K1572" s="47">
        <f>COUNTIF($I$2:I1710,I1572)</f>
        <v>63</v>
      </c>
      <c r="L1572" s="47" t="str">
        <f>ControleProdução[[#This Row],[Recebido Por]]&amp;ControleProdução[[#This Row],[Qtd]]</f>
        <v>RAFAEL63</v>
      </c>
    </row>
    <row r="1573" spans="1:12" ht="20.100000000000001" customHeight="1" x14ac:dyDescent="0.25">
      <c r="A1573" s="52">
        <v>45370</v>
      </c>
      <c r="B1573" s="52" t="str">
        <f>UPPER(TEXT(ControleProdução[[#This Row],[Data]],"mmm"))</f>
        <v>MAR</v>
      </c>
      <c r="C1573" s="47">
        <f>YEAR(ControleProdução[[#This Row],[Data]])</f>
        <v>2024</v>
      </c>
      <c r="D1573" s="52" t="s">
        <v>21</v>
      </c>
      <c r="E1573" s="47" t="s">
        <v>2</v>
      </c>
      <c r="F1573" s="47">
        <v>5</v>
      </c>
      <c r="G1573" s="47" t="str">
        <f>_xlfn.XLOOKUP(E1573,TbdeEPI[EPI],TbdeEPI[TIPO],"Produção",0)</f>
        <v>Produção</v>
      </c>
      <c r="H1573" s="47" t="s">
        <v>108</v>
      </c>
      <c r="I1573" s="47" t="s">
        <v>149</v>
      </c>
      <c r="J1573" s="47"/>
      <c r="K1573" s="47">
        <f>COUNTIF($I$2:I1710,I1573)</f>
        <v>63</v>
      </c>
      <c r="L1573" s="47" t="str">
        <f>ControleProdução[[#This Row],[Recebido Por]]&amp;ControleProdução[[#This Row],[Qtd]]</f>
        <v>RAFAEL63</v>
      </c>
    </row>
    <row r="1574" spans="1:12" ht="20.100000000000001" customHeight="1" x14ac:dyDescent="0.25">
      <c r="A1574" s="52">
        <v>45370</v>
      </c>
      <c r="B1574" s="52" t="str">
        <f>UPPER(TEXT(ControleProdução[[#This Row],[Data]],"mmm"))</f>
        <v>MAR</v>
      </c>
      <c r="C1574" s="47">
        <f>YEAR(ControleProdução[[#This Row],[Data]])</f>
        <v>2024</v>
      </c>
      <c r="D1574" s="52" t="s">
        <v>21</v>
      </c>
      <c r="E1574" s="47" t="s">
        <v>12</v>
      </c>
      <c r="F1574" s="47">
        <v>1</v>
      </c>
      <c r="G1574" s="47" t="str">
        <f>_xlfn.XLOOKUP(E1574,TbdeEPI[EPI],TbdeEPI[TIPO],"Produção",0)</f>
        <v>Produção</v>
      </c>
      <c r="H1574" s="47" t="s">
        <v>108</v>
      </c>
      <c r="I1574" s="47" t="s">
        <v>149</v>
      </c>
      <c r="J1574" s="47"/>
      <c r="K1574" s="47">
        <f>COUNTIF($I$2:I1710,I1574)</f>
        <v>63</v>
      </c>
      <c r="L1574" s="47" t="str">
        <f>ControleProdução[[#This Row],[Recebido Por]]&amp;ControleProdução[[#This Row],[Qtd]]</f>
        <v>RAFAEL63</v>
      </c>
    </row>
    <row r="1575" spans="1:12" ht="20.100000000000001" customHeight="1" x14ac:dyDescent="0.25">
      <c r="A1575" s="52">
        <v>45370</v>
      </c>
      <c r="B1575" s="52" t="str">
        <f>UPPER(TEXT(ControleProdução[[#This Row],[Data]],"mmm"))</f>
        <v>MAR</v>
      </c>
      <c r="C1575" s="47">
        <f>YEAR(ControleProdução[[#This Row],[Data]])</f>
        <v>2024</v>
      </c>
      <c r="D1575" s="52" t="s">
        <v>21</v>
      </c>
      <c r="E1575" s="47" t="s">
        <v>169</v>
      </c>
      <c r="F1575" s="47">
        <v>6</v>
      </c>
      <c r="G1575" s="47" t="str">
        <f>_xlfn.XLOOKUP(E1575,TbdeEPI[EPI],TbdeEPI[TIPO],"Produção",0)</f>
        <v>Produção</v>
      </c>
      <c r="H1575" s="47" t="s">
        <v>108</v>
      </c>
      <c r="I1575" s="47" t="s">
        <v>157</v>
      </c>
      <c r="J1575" s="47"/>
      <c r="K1575" s="47">
        <f>COUNTIF($I$2:I1710,I1575)</f>
        <v>49</v>
      </c>
      <c r="L1575" s="47" t="str">
        <f>ControleProdução[[#This Row],[Recebido Por]]&amp;ControleProdução[[#This Row],[Qtd]]</f>
        <v>MATHEUS LUCAS49</v>
      </c>
    </row>
    <row r="1576" spans="1:12" ht="20.100000000000001" customHeight="1" x14ac:dyDescent="0.25">
      <c r="A1576" s="52">
        <v>45370</v>
      </c>
      <c r="B1576" s="52" t="str">
        <f>UPPER(TEXT(ControleProdução[[#This Row],[Data]],"mmm"))</f>
        <v>MAR</v>
      </c>
      <c r="C1576" s="47">
        <f>YEAR(ControleProdução[[#This Row],[Data]])</f>
        <v>2024</v>
      </c>
      <c r="D1576" s="52" t="s">
        <v>21</v>
      </c>
      <c r="E1576" s="47" t="s">
        <v>342</v>
      </c>
      <c r="F1576" s="47">
        <v>1</v>
      </c>
      <c r="G1576" s="47" t="str">
        <f>_xlfn.XLOOKUP(E1576,TbdeEPI[EPI],TbdeEPI[TIPO],"Produção",0)</f>
        <v>Produção</v>
      </c>
      <c r="H1576" s="47" t="s">
        <v>108</v>
      </c>
      <c r="I1576" s="47" t="s">
        <v>140</v>
      </c>
      <c r="J1576" s="47"/>
      <c r="K1576" s="47">
        <f>COUNTIF($I$2:I1710,I1576)</f>
        <v>78</v>
      </c>
      <c r="L1576" s="47" t="str">
        <f>ControleProdução[[#This Row],[Recebido Por]]&amp;ControleProdução[[#This Row],[Qtd]]</f>
        <v>ARTHUR78</v>
      </c>
    </row>
    <row r="1577" spans="1:12" ht="20.100000000000001" customHeight="1" x14ac:dyDescent="0.25">
      <c r="A1577" s="52">
        <v>45370</v>
      </c>
      <c r="B1577" s="52" t="str">
        <f>UPPER(TEXT(ControleProdução[[#This Row],[Data]],"mmm"))</f>
        <v>MAR</v>
      </c>
      <c r="C1577" s="47">
        <f>YEAR(ControleProdução[[#This Row],[Data]])</f>
        <v>2024</v>
      </c>
      <c r="D1577" s="52" t="s">
        <v>21</v>
      </c>
      <c r="E1577" s="47" t="s">
        <v>363</v>
      </c>
      <c r="F1577" s="47">
        <v>1</v>
      </c>
      <c r="G1577" s="47" t="str">
        <f>_xlfn.XLOOKUP(E1577,TbdeEPI[EPI],TbdeEPI[TIPO],"Produção",0)</f>
        <v>Produção</v>
      </c>
      <c r="H1577" s="47" t="s">
        <v>108</v>
      </c>
      <c r="I1577" s="47" t="s">
        <v>140</v>
      </c>
      <c r="J1577" s="47"/>
      <c r="K1577" s="47">
        <f>COUNTIF($I$2:I1710,I1577)</f>
        <v>78</v>
      </c>
      <c r="L1577" s="47" t="str">
        <f>ControleProdução[[#This Row],[Recebido Por]]&amp;ControleProdução[[#This Row],[Qtd]]</f>
        <v>ARTHUR78</v>
      </c>
    </row>
    <row r="1578" spans="1:12" ht="20.100000000000001" customHeight="1" x14ac:dyDescent="0.25">
      <c r="A1578" s="52">
        <v>45370</v>
      </c>
      <c r="B1578" s="52" t="str">
        <f>UPPER(TEXT(ControleProdução[[#This Row],[Data]],"mmm"))</f>
        <v>MAR</v>
      </c>
      <c r="C1578" s="47">
        <f>YEAR(ControleProdução[[#This Row],[Data]])</f>
        <v>2024</v>
      </c>
      <c r="D1578" s="52" t="s">
        <v>21</v>
      </c>
      <c r="E1578" s="47" t="s">
        <v>366</v>
      </c>
      <c r="F1578" s="47">
        <v>1</v>
      </c>
      <c r="G1578" s="47" t="str">
        <f>_xlfn.XLOOKUP(E1578,TbdeEPI[EPI],TbdeEPI[TIPO],"Produção",0)</f>
        <v>Produção</v>
      </c>
      <c r="H1578" s="47" t="s">
        <v>108</v>
      </c>
      <c r="I1578" s="47" t="s">
        <v>140</v>
      </c>
      <c r="J1578" s="47"/>
      <c r="K1578" s="47">
        <f>COUNTIF($I$2:I1710,I1578)</f>
        <v>78</v>
      </c>
      <c r="L1578" s="47" t="str">
        <f>ControleProdução[[#This Row],[Recebido Por]]&amp;ControleProdução[[#This Row],[Qtd]]</f>
        <v>ARTHUR78</v>
      </c>
    </row>
    <row r="1579" spans="1:12" ht="20.100000000000001" customHeight="1" x14ac:dyDescent="0.25">
      <c r="A1579" s="52">
        <v>45370</v>
      </c>
      <c r="B1579" s="52" t="str">
        <f>UPPER(TEXT(ControleProdução[[#This Row],[Data]],"mmm"))</f>
        <v>MAR</v>
      </c>
      <c r="C1579" s="47">
        <f>YEAR(ControleProdução[[#This Row],[Data]])</f>
        <v>2024</v>
      </c>
      <c r="D1579" s="52" t="s">
        <v>21</v>
      </c>
      <c r="E1579" s="47" t="s">
        <v>169</v>
      </c>
      <c r="F1579" s="47">
        <v>4</v>
      </c>
      <c r="G1579" s="47" t="str">
        <f>_xlfn.XLOOKUP(E1579,TbdeEPI[EPI],TbdeEPI[TIPO],"Produção",0)</f>
        <v>Produção</v>
      </c>
      <c r="H1579" s="47" t="s">
        <v>108</v>
      </c>
      <c r="I1579" s="47" t="s">
        <v>173</v>
      </c>
      <c r="J1579" s="47"/>
      <c r="K1579" s="47">
        <f>COUNTIF($I$2:I1710,I1579)</f>
        <v>92</v>
      </c>
      <c r="L1579" s="47" t="str">
        <f>ControleProdução[[#This Row],[Recebido Por]]&amp;ControleProdução[[#This Row],[Qtd]]</f>
        <v>JACKSON92</v>
      </c>
    </row>
    <row r="1580" spans="1:12" ht="20.100000000000001" customHeight="1" x14ac:dyDescent="0.25">
      <c r="A1580" s="52">
        <v>45370</v>
      </c>
      <c r="B1580" s="52" t="str">
        <f>UPPER(TEXT(ControleProdução[[#This Row],[Data]],"mmm"))</f>
        <v>MAR</v>
      </c>
      <c r="C1580" s="47">
        <f>YEAR(ControleProdução[[#This Row],[Data]])</f>
        <v>2024</v>
      </c>
      <c r="D1580" s="52" t="s">
        <v>21</v>
      </c>
      <c r="E1580" s="47" t="s">
        <v>75</v>
      </c>
      <c r="F1580" s="47">
        <v>4</v>
      </c>
      <c r="G1580" s="47" t="str">
        <f>_xlfn.XLOOKUP(E1580,TbdeEPI[EPI],TbdeEPI[TIPO],"Produção",0)</f>
        <v>Produção</v>
      </c>
      <c r="H1580" s="47" t="s">
        <v>108</v>
      </c>
      <c r="I1580" s="47" t="s">
        <v>355</v>
      </c>
      <c r="J1580" s="47"/>
      <c r="K1580" s="47">
        <f>COUNTIF($I$2:I1710,I1580)</f>
        <v>22</v>
      </c>
      <c r="L1580" s="47" t="str">
        <f>ControleProdução[[#This Row],[Recebido Por]]&amp;ControleProdução[[#This Row],[Qtd]]</f>
        <v>JUAN22</v>
      </c>
    </row>
    <row r="1581" spans="1:12" ht="20.100000000000001" customHeight="1" x14ac:dyDescent="0.25">
      <c r="A1581" s="52">
        <v>45370</v>
      </c>
      <c r="B1581" s="52" t="str">
        <f>UPPER(TEXT(ControleProdução[[#This Row],[Data]],"mmm"))</f>
        <v>MAR</v>
      </c>
      <c r="C1581" s="47">
        <f>YEAR(ControleProdução[[#This Row],[Data]])</f>
        <v>2024</v>
      </c>
      <c r="D1581" s="52" t="s">
        <v>21</v>
      </c>
      <c r="E1581" s="47" t="s">
        <v>14</v>
      </c>
      <c r="F1581" s="47">
        <v>1</v>
      </c>
      <c r="G1581" s="47" t="str">
        <f>_xlfn.XLOOKUP(E1581,TbdeEPI[EPI],TbdeEPI[TIPO],"Produção",0)</f>
        <v>Produção</v>
      </c>
      <c r="H1581" s="47" t="s">
        <v>108</v>
      </c>
      <c r="I1581" s="47" t="s">
        <v>258</v>
      </c>
      <c r="J1581" s="47"/>
      <c r="K1581" s="47">
        <f>COUNTIF($I$2:I1710,I1581)</f>
        <v>13</v>
      </c>
      <c r="L1581" s="47" t="str">
        <f>ControleProdução[[#This Row],[Recebido Por]]&amp;ControleProdução[[#This Row],[Qtd]]</f>
        <v>JUCIELY13</v>
      </c>
    </row>
    <row r="1582" spans="1:12" ht="20.100000000000001" customHeight="1" x14ac:dyDescent="0.25">
      <c r="A1582" s="52">
        <v>45370</v>
      </c>
      <c r="B1582" s="52" t="str">
        <f>UPPER(TEXT(ControleProdução[[#This Row],[Data]],"mmm"))</f>
        <v>MAR</v>
      </c>
      <c r="C1582" s="47">
        <f>YEAR(ControleProdução[[#This Row],[Data]])</f>
        <v>2024</v>
      </c>
      <c r="D1582" s="52" t="s">
        <v>21</v>
      </c>
      <c r="E1582" s="47" t="s">
        <v>174</v>
      </c>
      <c r="F1582" s="47">
        <v>10</v>
      </c>
      <c r="G1582" s="47" t="str">
        <f>_xlfn.XLOOKUP(E1582,TbdeEPI[EPI],TbdeEPI[TIPO],"Produção",0)</f>
        <v>Produção</v>
      </c>
      <c r="H1582" s="47" t="s">
        <v>108</v>
      </c>
      <c r="I1582" s="47" t="s">
        <v>300</v>
      </c>
      <c r="J1582" s="47"/>
      <c r="K1582" s="47">
        <f>COUNTIF($I$2:I1710,I1582)</f>
        <v>26</v>
      </c>
      <c r="L1582" s="47" t="str">
        <f>ControleProdução[[#This Row],[Recebido Por]]&amp;ControleProdução[[#This Row],[Qtd]]</f>
        <v>JOSE ORLANDO26</v>
      </c>
    </row>
    <row r="1583" spans="1:12" ht="20.100000000000001" customHeight="1" x14ac:dyDescent="0.25">
      <c r="A1583" s="52">
        <v>45370</v>
      </c>
      <c r="B1583" s="52" t="str">
        <f>UPPER(TEXT(ControleProdução[[#This Row],[Data]],"mmm"))</f>
        <v>MAR</v>
      </c>
      <c r="C1583" s="47">
        <f>YEAR(ControleProdução[[#This Row],[Data]])</f>
        <v>2024</v>
      </c>
      <c r="D1583" s="52" t="s">
        <v>21</v>
      </c>
      <c r="E1583" s="47" t="s">
        <v>94</v>
      </c>
      <c r="F1583" s="47">
        <v>1</v>
      </c>
      <c r="G1583" s="47" t="str">
        <f>_xlfn.XLOOKUP(E1583,TbdeEPI[EPI],TbdeEPI[TIPO],"Produção",0)</f>
        <v>Produção</v>
      </c>
      <c r="H1583" s="47" t="s">
        <v>108</v>
      </c>
      <c r="I1583" s="47" t="s">
        <v>149</v>
      </c>
      <c r="J1583" s="47"/>
      <c r="K1583" s="47">
        <f>COUNTIF($I$2:I1710,I1583)</f>
        <v>63</v>
      </c>
      <c r="L1583" s="47" t="str">
        <f>ControleProdução[[#This Row],[Recebido Por]]&amp;ControleProdução[[#This Row],[Qtd]]</f>
        <v>RAFAEL63</v>
      </c>
    </row>
    <row r="1584" spans="1:12" ht="20.100000000000001" customHeight="1" x14ac:dyDescent="0.25">
      <c r="A1584" s="52">
        <v>45371</v>
      </c>
      <c r="B1584" s="52" t="str">
        <f>UPPER(TEXT(ControleProdução[[#This Row],[Data]],"mmm"))</f>
        <v>MAR</v>
      </c>
      <c r="C1584" s="47">
        <f>YEAR(ControleProdução[[#This Row],[Data]])</f>
        <v>2024</v>
      </c>
      <c r="D1584" s="52" t="s">
        <v>21</v>
      </c>
      <c r="E1584" s="47" t="s">
        <v>89</v>
      </c>
      <c r="F1584" s="47">
        <v>1</v>
      </c>
      <c r="G1584" s="47" t="str">
        <f>_xlfn.XLOOKUP(E1584,TbdeEPI[EPI],TbdeEPI[TIPO],"Produção",0)</f>
        <v>Produção</v>
      </c>
      <c r="H1584" s="47" t="s">
        <v>108</v>
      </c>
      <c r="I1584" s="47" t="s">
        <v>321</v>
      </c>
      <c r="J1584" s="47"/>
      <c r="K1584" s="47">
        <f>COUNTIF($I$2:I1710,I1584)</f>
        <v>38</v>
      </c>
      <c r="L1584" s="47" t="str">
        <f>ControleProdução[[#This Row],[Recebido Por]]&amp;ControleProdução[[#This Row],[Qtd]]</f>
        <v>FLAVIO38</v>
      </c>
    </row>
    <row r="1585" spans="1:18" ht="20.100000000000001" customHeight="1" x14ac:dyDescent="0.25">
      <c r="A1585" s="52">
        <v>45371</v>
      </c>
      <c r="B1585" s="52" t="str">
        <f>UPPER(TEXT(ControleProdução[[#This Row],[Data]],"mmm"))</f>
        <v>MAR</v>
      </c>
      <c r="C1585" s="47">
        <f>YEAR(ControleProdução[[#This Row],[Data]])</f>
        <v>2024</v>
      </c>
      <c r="D1585" s="52" t="s">
        <v>21</v>
      </c>
      <c r="E1585" s="47" t="s">
        <v>27</v>
      </c>
      <c r="F1585" s="47">
        <v>1</v>
      </c>
      <c r="G1585" s="47" t="str">
        <f>_xlfn.XLOOKUP(E1585,TbdeEPI[EPI],TbdeEPI[TIPO],"Produção",0)</f>
        <v>Produção</v>
      </c>
      <c r="H1585" s="47" t="s">
        <v>108</v>
      </c>
      <c r="I1585" s="47" t="s">
        <v>388</v>
      </c>
      <c r="J1585" s="47"/>
      <c r="K1585" s="47">
        <f>COUNTIF($I$2:I1710,I1585)</f>
        <v>24</v>
      </c>
      <c r="L1585" s="47" t="str">
        <f>ControleProdução[[#This Row],[Recebido Por]]&amp;ControleProdução[[#This Row],[Qtd]]</f>
        <v>ESTER24</v>
      </c>
    </row>
    <row r="1586" spans="1:18" ht="20.100000000000001" customHeight="1" x14ac:dyDescent="0.25">
      <c r="A1586" s="52">
        <v>45371</v>
      </c>
      <c r="B1586" s="52" t="str">
        <f>UPPER(TEXT(ControleProdução[[#This Row],[Data]],"mmm"))</f>
        <v>MAR</v>
      </c>
      <c r="C1586" s="47">
        <f>YEAR(ControleProdução[[#This Row],[Data]])</f>
        <v>2024</v>
      </c>
      <c r="D1586" s="52" t="s">
        <v>21</v>
      </c>
      <c r="E1586" s="47" t="s">
        <v>81</v>
      </c>
      <c r="F1586" s="47">
        <v>1</v>
      </c>
      <c r="G1586" s="47" t="str">
        <f>_xlfn.XLOOKUP(E1586,TbdeEPI[EPI],TbdeEPI[TIPO],"Produção",0)</f>
        <v>Produção</v>
      </c>
      <c r="H1586" s="47" t="s">
        <v>108</v>
      </c>
      <c r="I1586" s="47" t="s">
        <v>140</v>
      </c>
      <c r="J1586" s="47"/>
      <c r="K1586" s="47">
        <f>COUNTIF($I$2:I1710,I1586)</f>
        <v>78</v>
      </c>
      <c r="L1586" s="47" t="str">
        <f>ControleProdução[[#This Row],[Recebido Por]]&amp;ControleProdução[[#This Row],[Qtd]]</f>
        <v>ARTHUR78</v>
      </c>
    </row>
    <row r="1587" spans="1:18" ht="20.100000000000001" customHeight="1" x14ac:dyDescent="0.25">
      <c r="A1587" s="52">
        <v>45371</v>
      </c>
      <c r="B1587" s="52" t="str">
        <f>UPPER(TEXT(ControleProdução[[#This Row],[Data]],"mmm"))</f>
        <v>MAR</v>
      </c>
      <c r="C1587" s="47">
        <f>YEAR(ControleProdução[[#This Row],[Data]])</f>
        <v>2024</v>
      </c>
      <c r="D1587" s="52" t="s">
        <v>21</v>
      </c>
      <c r="E1587" s="47" t="s">
        <v>90</v>
      </c>
      <c r="F1587" s="47">
        <v>1</v>
      </c>
      <c r="G1587" s="47" t="str">
        <f>_xlfn.XLOOKUP(E1587,TbdeEPI[EPI],TbdeEPI[TIPO],"Produção",0)</f>
        <v>Produção</v>
      </c>
      <c r="H1587" s="47" t="s">
        <v>108</v>
      </c>
      <c r="I1587" s="47" t="s">
        <v>140</v>
      </c>
      <c r="J1587" s="47"/>
      <c r="K1587" s="47">
        <f>COUNTIF($I$2:I1710,I1587)</f>
        <v>78</v>
      </c>
      <c r="L1587" s="47" t="str">
        <f>ControleProdução[[#This Row],[Recebido Por]]&amp;ControleProdução[[#This Row],[Qtd]]</f>
        <v>ARTHUR78</v>
      </c>
    </row>
    <row r="1588" spans="1:18" ht="20.100000000000001" customHeight="1" x14ac:dyDescent="0.25">
      <c r="A1588" s="52">
        <v>45371</v>
      </c>
      <c r="B1588" s="52" t="str">
        <f>UPPER(TEXT(ControleProdução[[#This Row],[Data]],"mmm"))</f>
        <v>MAR</v>
      </c>
      <c r="C1588" s="47">
        <f>YEAR(ControleProdução[[#This Row],[Data]])</f>
        <v>2024</v>
      </c>
      <c r="D1588" s="52" t="s">
        <v>21</v>
      </c>
      <c r="E1588" s="47" t="s">
        <v>94</v>
      </c>
      <c r="F1588" s="47">
        <v>1</v>
      </c>
      <c r="G1588" s="47" t="str">
        <f>_xlfn.XLOOKUP(E1588,TbdeEPI[EPI],TbdeEPI[TIPO],"Produção",0)</f>
        <v>Produção</v>
      </c>
      <c r="H1588" s="47" t="s">
        <v>108</v>
      </c>
      <c r="I1588" s="47" t="s">
        <v>173</v>
      </c>
      <c r="J1588" s="47"/>
      <c r="K1588" s="47">
        <f>COUNTIF($I$2:I1710,I1588)</f>
        <v>92</v>
      </c>
      <c r="L1588" s="47" t="str">
        <f>ControleProdução[[#This Row],[Recebido Por]]&amp;ControleProdução[[#This Row],[Qtd]]</f>
        <v>JACKSON92</v>
      </c>
    </row>
    <row r="1589" spans="1:18" ht="20.100000000000001" customHeight="1" x14ac:dyDescent="0.25">
      <c r="A1589" s="52">
        <v>45371</v>
      </c>
      <c r="B1589" s="52" t="str">
        <f>UPPER(TEXT(ControleProdução[[#This Row],[Data]],"mmm"))</f>
        <v>MAR</v>
      </c>
      <c r="C1589" s="47">
        <f>YEAR(ControleProdução[[#This Row],[Data]])</f>
        <v>2024</v>
      </c>
      <c r="D1589" s="52" t="s">
        <v>21</v>
      </c>
      <c r="E1589" s="47" t="s">
        <v>94</v>
      </c>
      <c r="F1589" s="47">
        <v>1</v>
      </c>
      <c r="G1589" s="47" t="str">
        <f>_xlfn.XLOOKUP(E1589,TbdeEPI[EPI],TbdeEPI[TIPO],"Produção",0)</f>
        <v>Produção</v>
      </c>
      <c r="H1589" s="47" t="s">
        <v>108</v>
      </c>
      <c r="I1589" s="47" t="s">
        <v>351</v>
      </c>
      <c r="J1589" s="47"/>
      <c r="K1589" s="47">
        <f>COUNTIF($I$2:I1710,I1589)</f>
        <v>76</v>
      </c>
      <c r="L1589" s="47" t="str">
        <f>ControleProdução[[#This Row],[Recebido Por]]&amp;ControleProdução[[#This Row],[Qtd]]</f>
        <v>DEYVID76</v>
      </c>
      <c r="O1589" s="46" t="s">
        <v>391</v>
      </c>
    </row>
    <row r="1590" spans="1:18" ht="20.100000000000001" customHeight="1" x14ac:dyDescent="0.25">
      <c r="A1590" s="52">
        <v>45371</v>
      </c>
      <c r="B1590" s="52" t="str">
        <f>UPPER(TEXT(ControleProdução[[#This Row],[Data]],"mmm"))</f>
        <v>MAR</v>
      </c>
      <c r="C1590" s="47">
        <f>YEAR(ControleProdução[[#This Row],[Data]])</f>
        <v>2024</v>
      </c>
      <c r="D1590" s="52" t="s">
        <v>21</v>
      </c>
      <c r="E1590" s="47" t="s">
        <v>27</v>
      </c>
      <c r="F1590" s="47">
        <v>1</v>
      </c>
      <c r="G1590" s="47" t="str">
        <f>_xlfn.XLOOKUP(E1590,TbdeEPI[EPI],TbdeEPI[TIPO],"Produção",0)</f>
        <v>Produção</v>
      </c>
      <c r="H1590" s="47" t="s">
        <v>108</v>
      </c>
      <c r="I1590" s="47" t="s">
        <v>173</v>
      </c>
      <c r="J1590" s="47"/>
      <c r="K1590" s="47">
        <f>COUNTIF($I$2:I1710,I1590)</f>
        <v>92</v>
      </c>
      <c r="L1590" s="47" t="str">
        <f>ControleProdução[[#This Row],[Recebido Por]]&amp;ControleProdução[[#This Row],[Qtd]]</f>
        <v>JACKSON92</v>
      </c>
    </row>
    <row r="1591" spans="1:18" ht="20.100000000000001" customHeight="1" x14ac:dyDescent="0.25">
      <c r="A1591" s="52">
        <v>45371</v>
      </c>
      <c r="B1591" s="52" t="str">
        <f>UPPER(TEXT(ControleProdução[[#This Row],[Data]],"mmm"))</f>
        <v>MAR</v>
      </c>
      <c r="C1591" s="47">
        <f>YEAR(ControleProdução[[#This Row],[Data]])</f>
        <v>2024</v>
      </c>
      <c r="D1591" s="52" t="s">
        <v>21</v>
      </c>
      <c r="E1591" s="47" t="s">
        <v>89</v>
      </c>
      <c r="F1591" s="47">
        <v>1</v>
      </c>
      <c r="G1591" s="47" t="str">
        <f>_xlfn.XLOOKUP(E1591,TbdeEPI[EPI],TbdeEPI[TIPO],"Produção",0)</f>
        <v>Produção</v>
      </c>
      <c r="H1591" s="47" t="s">
        <v>108</v>
      </c>
      <c r="I1591" s="47" t="s">
        <v>255</v>
      </c>
      <c r="J1591" s="47"/>
      <c r="K1591" s="47">
        <f>COUNTIF($I$2:I1710,I1591)</f>
        <v>3</v>
      </c>
      <c r="L1591" s="47" t="str">
        <f>ControleProdução[[#This Row],[Recebido Por]]&amp;ControleProdução[[#This Row],[Qtd]]</f>
        <v>ELISSANDRA3</v>
      </c>
    </row>
    <row r="1592" spans="1:18" ht="20.100000000000001" customHeight="1" x14ac:dyDescent="0.25">
      <c r="A1592" s="52">
        <v>45372</v>
      </c>
      <c r="B1592" s="52" t="str">
        <f>UPPER(TEXT(ControleProdução[[#This Row],[Data]],"mmm"))</f>
        <v>MAR</v>
      </c>
      <c r="C1592" s="47">
        <f>YEAR(ControleProdução[[#This Row],[Data]])</f>
        <v>2024</v>
      </c>
      <c r="D1592" s="52" t="s">
        <v>21</v>
      </c>
      <c r="E1592" s="47" t="s">
        <v>75</v>
      </c>
      <c r="F1592" s="47">
        <v>2</v>
      </c>
      <c r="G1592" s="47" t="str">
        <f>_xlfn.XLOOKUP(E1592,TbdeEPI[EPI],TbdeEPI[TIPO],"Produção",0)</f>
        <v>Produção</v>
      </c>
      <c r="H1592" s="47" t="s">
        <v>108</v>
      </c>
      <c r="I1592" s="47" t="s">
        <v>355</v>
      </c>
      <c r="J1592" s="47"/>
      <c r="K1592" s="47">
        <f>COUNTIF($I$2:I1710,I1592)</f>
        <v>22</v>
      </c>
      <c r="L1592" s="47" t="str">
        <f>ControleProdução[[#This Row],[Recebido Por]]&amp;ControleProdução[[#This Row],[Qtd]]</f>
        <v>JUAN22</v>
      </c>
    </row>
    <row r="1593" spans="1:18" ht="20.100000000000001" customHeight="1" x14ac:dyDescent="0.25">
      <c r="A1593" s="52">
        <v>45372</v>
      </c>
      <c r="B1593" s="52" t="str">
        <f>UPPER(TEXT(ControleProdução[[#This Row],[Data]],"mmm"))</f>
        <v>MAR</v>
      </c>
      <c r="C1593" s="47">
        <f>YEAR(ControleProdução[[#This Row],[Data]])</f>
        <v>2024</v>
      </c>
      <c r="D1593" s="52" t="s">
        <v>21</v>
      </c>
      <c r="E1593" s="47" t="s">
        <v>77</v>
      </c>
      <c r="F1593" s="47">
        <v>1</v>
      </c>
      <c r="G1593" s="47" t="str">
        <f>_xlfn.XLOOKUP(E1593,TbdeEPI[EPI],TbdeEPI[TIPO],"Produção",0)</f>
        <v>Produção</v>
      </c>
      <c r="H1593" s="47" t="s">
        <v>108</v>
      </c>
      <c r="I1593" s="47" t="s">
        <v>355</v>
      </c>
      <c r="J1593" s="47"/>
      <c r="K1593" s="47">
        <f>COUNTIF($I$2:I1710,I1593)</f>
        <v>22</v>
      </c>
      <c r="L1593" s="47" t="str">
        <f>ControleProdução[[#This Row],[Recebido Por]]&amp;ControleProdução[[#This Row],[Qtd]]</f>
        <v>JUAN22</v>
      </c>
    </row>
    <row r="1594" spans="1:18" ht="20.100000000000001" customHeight="1" x14ac:dyDescent="0.25">
      <c r="A1594" s="52">
        <v>45372</v>
      </c>
      <c r="B1594" s="52" t="str">
        <f>UPPER(TEXT(ControleProdução[[#This Row],[Data]],"mmm"))</f>
        <v>MAR</v>
      </c>
      <c r="C1594" s="47">
        <f>YEAR(ControleProdução[[#This Row],[Data]])</f>
        <v>2024</v>
      </c>
      <c r="D1594" s="52" t="s">
        <v>21</v>
      </c>
      <c r="E1594" s="47" t="s">
        <v>27</v>
      </c>
      <c r="F1594" s="47">
        <v>3</v>
      </c>
      <c r="G1594" s="47" t="str">
        <f>_xlfn.XLOOKUP(E1594,TbdeEPI[EPI],TbdeEPI[TIPO],"Produção",0)</f>
        <v>Produção</v>
      </c>
      <c r="H1594" s="47" t="s">
        <v>108</v>
      </c>
      <c r="I1594" s="47" t="s">
        <v>351</v>
      </c>
      <c r="J1594" s="47"/>
      <c r="K1594" s="47">
        <f>COUNTIF($I$2:I1710,I1594)</f>
        <v>76</v>
      </c>
      <c r="L1594" s="47" t="str">
        <f>ControleProdução[[#This Row],[Recebido Por]]&amp;ControleProdução[[#This Row],[Qtd]]</f>
        <v>DEYVID76</v>
      </c>
    </row>
    <row r="1595" spans="1:18" ht="20.100000000000001" customHeight="1" x14ac:dyDescent="0.25">
      <c r="A1595" s="52">
        <v>45372</v>
      </c>
      <c r="B1595" s="52" t="str">
        <f>UPPER(TEXT(ControleProdução[[#This Row],[Data]],"mmm"))</f>
        <v>MAR</v>
      </c>
      <c r="C1595" s="47">
        <f>YEAR(ControleProdução[[#This Row],[Data]])</f>
        <v>2024</v>
      </c>
      <c r="D1595" s="52" t="s">
        <v>21</v>
      </c>
      <c r="E1595" s="47" t="s">
        <v>94</v>
      </c>
      <c r="F1595" s="47">
        <v>1</v>
      </c>
      <c r="G1595" s="47" t="str">
        <f>_xlfn.XLOOKUP(E1595,TbdeEPI[EPI],TbdeEPI[TIPO],"Produção",0)</f>
        <v>Produção</v>
      </c>
      <c r="H1595" s="47" t="s">
        <v>108</v>
      </c>
      <c r="I1595" s="47" t="s">
        <v>388</v>
      </c>
      <c r="J1595" s="47"/>
      <c r="K1595" s="47">
        <f>COUNTIF($I$2:I1710,I1595)</f>
        <v>24</v>
      </c>
      <c r="L1595" s="47" t="str">
        <f>ControleProdução[[#This Row],[Recebido Por]]&amp;ControleProdução[[#This Row],[Qtd]]</f>
        <v>ESTER24</v>
      </c>
    </row>
    <row r="1596" spans="1:18" ht="20.100000000000001" customHeight="1" x14ac:dyDescent="0.25">
      <c r="A1596" s="52">
        <v>45372</v>
      </c>
      <c r="B1596" s="52" t="str">
        <f>UPPER(TEXT(ControleProdução[[#This Row],[Data]],"mmm"))</f>
        <v>MAR</v>
      </c>
      <c r="C1596" s="47">
        <f>YEAR(ControleProdução[[#This Row],[Data]])</f>
        <v>2024</v>
      </c>
      <c r="D1596" s="52" t="s">
        <v>21</v>
      </c>
      <c r="E1596" s="47" t="s">
        <v>1</v>
      </c>
      <c r="F1596" s="47">
        <v>1</v>
      </c>
      <c r="G1596" s="47" t="str">
        <f>_xlfn.XLOOKUP(E1596,TbdeEPI[EPI],TbdeEPI[TIPO],"Produção",0)</f>
        <v>Produção</v>
      </c>
      <c r="H1596" s="47" t="s">
        <v>108</v>
      </c>
      <c r="I1596" s="47" t="s">
        <v>173</v>
      </c>
      <c r="J1596" s="47"/>
      <c r="K1596" s="47">
        <f>COUNTIF($I$2:I1710,I1596)</f>
        <v>92</v>
      </c>
      <c r="L1596" s="47" t="str">
        <f>ControleProdução[[#This Row],[Recebido Por]]&amp;ControleProdução[[#This Row],[Qtd]]</f>
        <v>JACKSON92</v>
      </c>
      <c r="R1596" s="57"/>
    </row>
    <row r="1597" spans="1:18" ht="20.100000000000001" customHeight="1" x14ac:dyDescent="0.25">
      <c r="A1597" s="52">
        <v>45372</v>
      </c>
      <c r="B1597" s="52" t="str">
        <f>UPPER(TEXT(ControleProdução[[#This Row],[Data]],"mmm"))</f>
        <v>MAR</v>
      </c>
      <c r="C1597" s="47">
        <f>YEAR(ControleProdução[[#This Row],[Data]])</f>
        <v>2024</v>
      </c>
      <c r="D1597" s="52" t="s">
        <v>21</v>
      </c>
      <c r="E1597" s="47" t="s">
        <v>89</v>
      </c>
      <c r="F1597" s="47">
        <v>1</v>
      </c>
      <c r="G1597" s="47" t="str">
        <f>_xlfn.XLOOKUP(E1597,TbdeEPI[EPI],TbdeEPI[TIPO],"Produção",0)</f>
        <v>Produção</v>
      </c>
      <c r="H1597" s="47" t="s">
        <v>108</v>
      </c>
      <c r="I1597" s="47" t="s">
        <v>326</v>
      </c>
      <c r="J1597" s="47"/>
      <c r="K1597" s="47">
        <f>COUNTIF($I$2:I1710,I1597)</f>
        <v>10</v>
      </c>
      <c r="L1597" s="47" t="str">
        <f>ControleProdução[[#This Row],[Recebido Por]]&amp;ControleProdução[[#This Row],[Qtd]]</f>
        <v>CRISTIANO10</v>
      </c>
    </row>
    <row r="1598" spans="1:18" ht="20.100000000000001" customHeight="1" x14ac:dyDescent="0.25">
      <c r="A1598" s="52">
        <v>45372</v>
      </c>
      <c r="B1598" s="52" t="str">
        <f>UPPER(TEXT(ControleProdução[[#This Row],[Data]],"mmm"))</f>
        <v>MAR</v>
      </c>
      <c r="C1598" s="47">
        <f>YEAR(ControleProdução[[#This Row],[Data]])</f>
        <v>2024</v>
      </c>
      <c r="D1598" s="52" t="s">
        <v>21</v>
      </c>
      <c r="E1598" s="47" t="s">
        <v>14</v>
      </c>
      <c r="F1598" s="47">
        <v>1</v>
      </c>
      <c r="G1598" s="47" t="str">
        <f>_xlfn.XLOOKUP(E1598,TbdeEPI[EPI],TbdeEPI[TIPO],"Produção",0)</f>
        <v>Produção</v>
      </c>
      <c r="H1598" s="47" t="s">
        <v>108</v>
      </c>
      <c r="I1598" s="47" t="s">
        <v>112</v>
      </c>
      <c r="J1598" s="47"/>
      <c r="K1598" s="47">
        <f>COUNTIF($I$2:I1710,I1598)</f>
        <v>50</v>
      </c>
      <c r="L1598" s="47" t="str">
        <f>ControleProdução[[#This Row],[Recebido Por]]&amp;ControleProdução[[#This Row],[Qtd]]</f>
        <v>JEFERSON50</v>
      </c>
    </row>
    <row r="1599" spans="1:18" ht="20.100000000000001" customHeight="1" x14ac:dyDescent="0.25">
      <c r="A1599" s="52">
        <v>45372</v>
      </c>
      <c r="B1599" s="52" t="str">
        <f>UPPER(TEXT(ControleProdução[[#This Row],[Data]],"mmm"))</f>
        <v>MAR</v>
      </c>
      <c r="C1599" s="47">
        <f>YEAR(ControleProdução[[#This Row],[Data]])</f>
        <v>2024</v>
      </c>
      <c r="D1599" s="52" t="s">
        <v>21</v>
      </c>
      <c r="E1599" s="47" t="s">
        <v>94</v>
      </c>
      <c r="F1599" s="47">
        <v>1</v>
      </c>
      <c r="G1599" s="47" t="str">
        <f>_xlfn.XLOOKUP(E1599,TbdeEPI[EPI],TbdeEPI[TIPO],"Produção",0)</f>
        <v>Produção</v>
      </c>
      <c r="H1599" s="47" t="s">
        <v>108</v>
      </c>
      <c r="I1599" s="47" t="s">
        <v>112</v>
      </c>
      <c r="J1599" s="47"/>
      <c r="K1599" s="47">
        <f>COUNTIF($I$2:I1710,I1599)</f>
        <v>50</v>
      </c>
      <c r="L1599" s="47" t="str">
        <f>ControleProdução[[#This Row],[Recebido Por]]&amp;ControleProdução[[#This Row],[Qtd]]</f>
        <v>JEFERSON50</v>
      </c>
    </row>
    <row r="1600" spans="1:18" ht="20.100000000000001" customHeight="1" x14ac:dyDescent="0.25">
      <c r="A1600" s="52">
        <v>45372</v>
      </c>
      <c r="B1600" s="52" t="str">
        <f>UPPER(TEXT(ControleProdução[[#This Row],[Data]],"mmm"))</f>
        <v>MAR</v>
      </c>
      <c r="C1600" s="47">
        <f>YEAR(ControleProdução[[#This Row],[Data]])</f>
        <v>2024</v>
      </c>
      <c r="D1600" s="52" t="s">
        <v>21</v>
      </c>
      <c r="E1600" s="47" t="s">
        <v>27</v>
      </c>
      <c r="F1600" s="47">
        <v>2</v>
      </c>
      <c r="G1600" s="47" t="str">
        <f>_xlfn.XLOOKUP(E1600,TbdeEPI[EPI],TbdeEPI[TIPO],"Produção",0)</f>
        <v>Produção</v>
      </c>
      <c r="H1600" s="47" t="s">
        <v>108</v>
      </c>
      <c r="I1600" s="47" t="s">
        <v>265</v>
      </c>
      <c r="J1600" s="47"/>
      <c r="K1600" s="47">
        <f>COUNTIF($I$2:I1710,I1600)</f>
        <v>33</v>
      </c>
      <c r="L1600" s="47" t="str">
        <f>ControleProdução[[#This Row],[Recebido Por]]&amp;ControleProdução[[#This Row],[Qtd]]</f>
        <v>GILDSON33</v>
      </c>
    </row>
    <row r="1601" spans="1:12" ht="20.100000000000001" customHeight="1" x14ac:dyDescent="0.25">
      <c r="A1601" s="52">
        <v>45372</v>
      </c>
      <c r="B1601" s="52" t="str">
        <f>UPPER(TEXT(ControleProdução[[#This Row],[Data]],"mmm"))</f>
        <v>MAR</v>
      </c>
      <c r="C1601" s="47">
        <f>YEAR(ControleProdução[[#This Row],[Data]])</f>
        <v>2024</v>
      </c>
      <c r="D1601" s="52" t="s">
        <v>21</v>
      </c>
      <c r="E1601" s="47" t="s">
        <v>94</v>
      </c>
      <c r="F1601" s="47">
        <v>1</v>
      </c>
      <c r="G1601" s="47" t="str">
        <f>_xlfn.XLOOKUP(E1601,TbdeEPI[EPI],TbdeEPI[TIPO],"Produção",0)</f>
        <v>Produção</v>
      </c>
      <c r="H1601" s="47" t="s">
        <v>108</v>
      </c>
      <c r="I1601" s="47" t="s">
        <v>351</v>
      </c>
      <c r="J1601" s="47"/>
      <c r="K1601" s="47">
        <f>COUNTIF($I$2:I1710,I1601)</f>
        <v>76</v>
      </c>
      <c r="L1601" s="47" t="str">
        <f>ControleProdução[[#This Row],[Recebido Por]]&amp;ControleProdução[[#This Row],[Qtd]]</f>
        <v>DEYVID76</v>
      </c>
    </row>
    <row r="1602" spans="1:12" ht="20.100000000000001" customHeight="1" x14ac:dyDescent="0.25">
      <c r="A1602" s="52">
        <v>45372</v>
      </c>
      <c r="B1602" s="52" t="str">
        <f>UPPER(TEXT(ControleProdução[[#This Row],[Data]],"mmm"))</f>
        <v>MAR</v>
      </c>
      <c r="C1602" s="47">
        <f>YEAR(ControleProdução[[#This Row],[Data]])</f>
        <v>2024</v>
      </c>
      <c r="D1602" s="52" t="s">
        <v>21</v>
      </c>
      <c r="E1602" s="47" t="s">
        <v>14</v>
      </c>
      <c r="F1602" s="47">
        <v>1</v>
      </c>
      <c r="G1602" s="47" t="str">
        <f>_xlfn.XLOOKUP(E1602,TbdeEPI[EPI],TbdeEPI[TIPO],"Produção",0)</f>
        <v>Produção</v>
      </c>
      <c r="H1602" s="47" t="s">
        <v>108</v>
      </c>
      <c r="I1602" s="47" t="s">
        <v>351</v>
      </c>
      <c r="J1602" s="47"/>
      <c r="K1602" s="47">
        <f>COUNTIF($I$2:I1710,I1602)</f>
        <v>76</v>
      </c>
      <c r="L1602" s="47" t="str">
        <f>ControleProdução[[#This Row],[Recebido Por]]&amp;ControleProdução[[#This Row],[Qtd]]</f>
        <v>DEYVID76</v>
      </c>
    </row>
    <row r="1603" spans="1:12" ht="20.100000000000001" customHeight="1" x14ac:dyDescent="0.25">
      <c r="A1603" s="52">
        <v>45372</v>
      </c>
      <c r="B1603" s="52" t="str">
        <f>UPPER(TEXT(ControleProdução[[#This Row],[Data]],"mmm"))</f>
        <v>MAR</v>
      </c>
      <c r="C1603" s="47">
        <f>YEAR(ControleProdução[[#This Row],[Data]])</f>
        <v>2024</v>
      </c>
      <c r="D1603" s="52" t="s">
        <v>21</v>
      </c>
      <c r="E1603" s="47" t="s">
        <v>75</v>
      </c>
      <c r="F1603" s="47">
        <v>2</v>
      </c>
      <c r="G1603" s="47" t="str">
        <f>_xlfn.XLOOKUP(E1603,TbdeEPI[EPI],TbdeEPI[TIPO],"Produção",0)</f>
        <v>Produção</v>
      </c>
      <c r="H1603" s="47" t="s">
        <v>108</v>
      </c>
      <c r="I1603" s="47" t="s">
        <v>355</v>
      </c>
      <c r="J1603" s="47"/>
      <c r="K1603" s="47">
        <f>COUNTIF($I$2:I1710,I1603)</f>
        <v>22</v>
      </c>
      <c r="L1603" s="47" t="str">
        <f>ControleProdução[[#This Row],[Recebido Por]]&amp;ControleProdução[[#This Row],[Qtd]]</f>
        <v>JUAN22</v>
      </c>
    </row>
    <row r="1604" spans="1:12" ht="20.100000000000001" customHeight="1" x14ac:dyDescent="0.25">
      <c r="A1604" s="52">
        <v>45372</v>
      </c>
      <c r="B1604" s="52" t="str">
        <f>UPPER(TEXT(ControleProdução[[#This Row],[Data]],"mmm"))</f>
        <v>MAR</v>
      </c>
      <c r="C1604" s="47">
        <f>YEAR(ControleProdução[[#This Row],[Data]])</f>
        <v>2024</v>
      </c>
      <c r="D1604" s="52" t="s">
        <v>21</v>
      </c>
      <c r="E1604" s="47" t="s">
        <v>14</v>
      </c>
      <c r="F1604" s="47">
        <v>1</v>
      </c>
      <c r="G1604" s="47" t="str">
        <f>_xlfn.XLOOKUP(E1604,TbdeEPI[EPI],TbdeEPI[TIPO],"Produção",0)</f>
        <v>Produção</v>
      </c>
      <c r="H1604" s="47" t="s">
        <v>108</v>
      </c>
      <c r="I1604" s="47" t="s">
        <v>388</v>
      </c>
      <c r="J1604" s="47"/>
      <c r="K1604" s="47">
        <f>COUNTIF($I$2:I1710,I1604)</f>
        <v>24</v>
      </c>
      <c r="L1604" s="47" t="str">
        <f>ControleProdução[[#This Row],[Recebido Por]]&amp;ControleProdução[[#This Row],[Qtd]]</f>
        <v>ESTER24</v>
      </c>
    </row>
    <row r="1605" spans="1:12" ht="20.100000000000001" customHeight="1" x14ac:dyDescent="0.25">
      <c r="A1605" s="52">
        <v>45372</v>
      </c>
      <c r="B1605" s="52" t="str">
        <f>UPPER(TEXT(ControleProdução[[#This Row],[Data]],"mmm"))</f>
        <v>MAR</v>
      </c>
      <c r="C1605" s="47">
        <f>YEAR(ControleProdução[[#This Row],[Data]])</f>
        <v>2024</v>
      </c>
      <c r="D1605" s="52" t="s">
        <v>21</v>
      </c>
      <c r="E1605" s="47" t="s">
        <v>14</v>
      </c>
      <c r="F1605" s="47">
        <v>1</v>
      </c>
      <c r="G1605" s="47" t="str">
        <f>_xlfn.XLOOKUP(E1605,TbdeEPI[EPI],TbdeEPI[TIPO],"Produção",0)</f>
        <v>Produção</v>
      </c>
      <c r="H1605" s="47" t="s">
        <v>108</v>
      </c>
      <c r="I1605" s="47" t="s">
        <v>157</v>
      </c>
      <c r="J1605" s="47"/>
      <c r="K1605" s="47">
        <f>COUNTIF($I$2:I1710,I1605)</f>
        <v>49</v>
      </c>
      <c r="L1605" s="47" t="str">
        <f>ControleProdução[[#This Row],[Recebido Por]]&amp;ControleProdução[[#This Row],[Qtd]]</f>
        <v>MATHEUS LUCAS49</v>
      </c>
    </row>
    <row r="1606" spans="1:12" ht="20.100000000000001" customHeight="1" x14ac:dyDescent="0.25">
      <c r="A1606" s="52">
        <v>45373</v>
      </c>
      <c r="B1606" s="52" t="str">
        <f>UPPER(TEXT(ControleProdução[[#This Row],[Data]],"mmm"))</f>
        <v>MAR</v>
      </c>
      <c r="C1606" s="47">
        <f>YEAR(ControleProdução[[#This Row],[Data]])</f>
        <v>2024</v>
      </c>
      <c r="D1606" s="52" t="s">
        <v>21</v>
      </c>
      <c r="E1606" s="47" t="s">
        <v>9</v>
      </c>
      <c r="F1606" s="47">
        <v>1</v>
      </c>
      <c r="G1606" s="47" t="str">
        <f>_xlfn.XLOOKUP(E1606,TbdeEPI[EPI],TbdeEPI[TIPO],"Produção",0)</f>
        <v>EPI</v>
      </c>
      <c r="H1606" s="47" t="s">
        <v>108</v>
      </c>
      <c r="I1606" s="47" t="s">
        <v>112</v>
      </c>
      <c r="J1606" s="47"/>
      <c r="K1606" s="47">
        <f>COUNTIF($I$2:I1710,I1606)</f>
        <v>50</v>
      </c>
      <c r="L1606" s="47" t="str">
        <f>ControleProdução[[#This Row],[Recebido Por]]&amp;ControleProdução[[#This Row],[Qtd]]</f>
        <v>JEFERSON50</v>
      </c>
    </row>
    <row r="1607" spans="1:12" ht="20.100000000000001" customHeight="1" x14ac:dyDescent="0.25">
      <c r="A1607" s="52">
        <v>45373</v>
      </c>
      <c r="B1607" s="52" t="str">
        <f>UPPER(TEXT(ControleProdução[[#This Row],[Data]],"mmm"))</f>
        <v>MAR</v>
      </c>
      <c r="C1607" s="47">
        <f>YEAR(ControleProdução[[#This Row],[Data]])</f>
        <v>2024</v>
      </c>
      <c r="D1607" s="52" t="s">
        <v>21</v>
      </c>
      <c r="E1607" s="47" t="s">
        <v>330</v>
      </c>
      <c r="F1607" s="47">
        <v>1</v>
      </c>
      <c r="G1607" s="47" t="str">
        <f>_xlfn.XLOOKUP(E1607,TbdeEPI[EPI],TbdeEPI[TIPO],"Produção",0)</f>
        <v>EPI</v>
      </c>
      <c r="H1607" s="47" t="s">
        <v>108</v>
      </c>
      <c r="I1607" s="47" t="s">
        <v>173</v>
      </c>
      <c r="J1607" s="47"/>
      <c r="K1607" s="47">
        <f>COUNTIF($I$2:I1710,I1607)</f>
        <v>92</v>
      </c>
      <c r="L1607" s="47" t="str">
        <f>ControleProdução[[#This Row],[Recebido Por]]&amp;ControleProdução[[#This Row],[Qtd]]</f>
        <v>JACKSON92</v>
      </c>
    </row>
    <row r="1608" spans="1:12" ht="20.100000000000001" customHeight="1" x14ac:dyDescent="0.25">
      <c r="A1608" s="52">
        <v>45373</v>
      </c>
      <c r="B1608" s="52" t="str">
        <f>UPPER(TEXT(ControleProdução[[#This Row],[Data]],"mmm"))</f>
        <v>MAR</v>
      </c>
      <c r="C1608" s="47">
        <f>YEAR(ControleProdução[[#This Row],[Data]])</f>
        <v>2024</v>
      </c>
      <c r="D1608" s="52" t="s">
        <v>21</v>
      </c>
      <c r="E1608" s="47" t="s">
        <v>9</v>
      </c>
      <c r="F1608" s="47">
        <v>1</v>
      </c>
      <c r="G1608" s="47" t="str">
        <f>_xlfn.XLOOKUP(E1608,TbdeEPI[EPI],TbdeEPI[TIPO],"Produção",0)</f>
        <v>EPI</v>
      </c>
      <c r="H1608" s="47" t="s">
        <v>108</v>
      </c>
      <c r="I1608" s="47" t="s">
        <v>173</v>
      </c>
      <c r="J1608" s="47"/>
      <c r="K1608" s="47">
        <f>COUNTIF($I$2:I1710,I1608)</f>
        <v>92</v>
      </c>
      <c r="L1608" s="47" t="str">
        <f>ControleProdução[[#This Row],[Recebido Por]]&amp;ControleProdução[[#This Row],[Qtd]]</f>
        <v>JACKSON92</v>
      </c>
    </row>
    <row r="1609" spans="1:12" ht="20.100000000000001" customHeight="1" x14ac:dyDescent="0.25">
      <c r="A1609" s="52">
        <v>45373</v>
      </c>
      <c r="B1609" s="52" t="str">
        <f>UPPER(TEXT(ControleProdução[[#This Row],[Data]],"mmm"))</f>
        <v>MAR</v>
      </c>
      <c r="C1609" s="47">
        <f>YEAR(ControleProdução[[#This Row],[Data]])</f>
        <v>2024</v>
      </c>
      <c r="D1609" s="52" t="s">
        <v>21</v>
      </c>
      <c r="E1609" s="47" t="s">
        <v>9</v>
      </c>
      <c r="F1609" s="47">
        <v>1</v>
      </c>
      <c r="G1609" s="47" t="str">
        <f>_xlfn.XLOOKUP(E1609,TbdeEPI[EPI],TbdeEPI[TIPO],"Produção",0)</f>
        <v>EPI</v>
      </c>
      <c r="H1609" s="47" t="s">
        <v>108</v>
      </c>
      <c r="I1609" s="47" t="s">
        <v>336</v>
      </c>
      <c r="J1609" s="47"/>
      <c r="K1609" s="47">
        <f>COUNTIF($I$2:I1710,I1609)</f>
        <v>131</v>
      </c>
      <c r="L1609" s="47" t="str">
        <f>ControleProdução[[#This Row],[Recebido Por]]&amp;ControleProdução[[#This Row],[Qtd]]</f>
        <v>YVENS131</v>
      </c>
    </row>
    <row r="1610" spans="1:12" ht="20.100000000000001" customHeight="1" x14ac:dyDescent="0.25">
      <c r="A1610" s="52">
        <v>45373</v>
      </c>
      <c r="B1610" s="52" t="str">
        <f>UPPER(TEXT(ControleProdução[[#This Row],[Data]],"mmm"))</f>
        <v>MAR</v>
      </c>
      <c r="C1610" s="47">
        <f>YEAR(ControleProdução[[#This Row],[Data]])</f>
        <v>2024</v>
      </c>
      <c r="D1610" s="52" t="s">
        <v>21</v>
      </c>
      <c r="E1610" s="47" t="s">
        <v>330</v>
      </c>
      <c r="F1610" s="47">
        <v>1</v>
      </c>
      <c r="G1610" s="47" t="str">
        <f>_xlfn.XLOOKUP(E1610,TbdeEPI[EPI],TbdeEPI[TIPO],"Produção",0)</f>
        <v>EPI</v>
      </c>
      <c r="H1610" s="47" t="s">
        <v>108</v>
      </c>
      <c r="I1610" s="47" t="s">
        <v>336</v>
      </c>
      <c r="J1610" s="47"/>
      <c r="K1610" s="47">
        <f>COUNTIF($I$2:I1710,I1610)</f>
        <v>131</v>
      </c>
      <c r="L1610" s="47" t="str">
        <f>ControleProdução[[#This Row],[Recebido Por]]&amp;ControleProdução[[#This Row],[Qtd]]</f>
        <v>YVENS131</v>
      </c>
    </row>
    <row r="1611" spans="1:12" ht="20.100000000000001" customHeight="1" x14ac:dyDescent="0.25">
      <c r="A1611" s="52">
        <v>45373</v>
      </c>
      <c r="B1611" s="52" t="str">
        <f>UPPER(TEXT(ControleProdução[[#This Row],[Data]],"mmm"))</f>
        <v>MAR</v>
      </c>
      <c r="C1611" s="47">
        <f>YEAR(ControleProdução[[#This Row],[Data]])</f>
        <v>2024</v>
      </c>
      <c r="D1611" s="52" t="s">
        <v>21</v>
      </c>
      <c r="E1611" s="47" t="s">
        <v>330</v>
      </c>
      <c r="F1611" s="47">
        <v>1</v>
      </c>
      <c r="G1611" s="47" t="str">
        <f>_xlfn.XLOOKUP(E1611,TbdeEPI[EPI],TbdeEPI[TIPO],"Produção",0)</f>
        <v>EPI</v>
      </c>
      <c r="H1611" s="47" t="s">
        <v>108</v>
      </c>
      <c r="I1611" s="47" t="s">
        <v>157</v>
      </c>
      <c r="J1611" s="47"/>
      <c r="K1611" s="47">
        <f>COUNTIF($I$2:I1710,I1611)</f>
        <v>49</v>
      </c>
      <c r="L1611" s="47" t="str">
        <f>ControleProdução[[#This Row],[Recebido Por]]&amp;ControleProdução[[#This Row],[Qtd]]</f>
        <v>MATHEUS LUCAS49</v>
      </c>
    </row>
    <row r="1612" spans="1:12" ht="20.100000000000001" customHeight="1" x14ac:dyDescent="0.25">
      <c r="A1612" s="52">
        <v>45373</v>
      </c>
      <c r="B1612" s="52" t="str">
        <f>UPPER(TEXT(ControleProdução[[#This Row],[Data]],"mmm"))</f>
        <v>MAR</v>
      </c>
      <c r="C1612" s="47">
        <f>YEAR(ControleProdução[[#This Row],[Data]])</f>
        <v>2024</v>
      </c>
      <c r="D1612" s="52" t="s">
        <v>21</v>
      </c>
      <c r="E1612" s="47" t="s">
        <v>393</v>
      </c>
      <c r="F1612" s="47">
        <v>1</v>
      </c>
      <c r="G1612" s="47" t="str">
        <f>_xlfn.XLOOKUP(E1612,TbdeEPI[EPI],TbdeEPI[TIPO],"Produção",0)</f>
        <v>EPI</v>
      </c>
      <c r="H1612" s="47" t="s">
        <v>108</v>
      </c>
      <c r="I1612" s="47" t="s">
        <v>336</v>
      </c>
      <c r="J1612" s="47"/>
      <c r="K1612" s="47">
        <f>COUNTIF($I$2:I1710,I1612)</f>
        <v>131</v>
      </c>
      <c r="L1612" s="47" t="str">
        <f>ControleProdução[[#This Row],[Recebido Por]]&amp;ControleProdução[[#This Row],[Qtd]]</f>
        <v>YVENS131</v>
      </c>
    </row>
    <row r="1613" spans="1:12" ht="20.100000000000001" customHeight="1" x14ac:dyDescent="0.25">
      <c r="A1613" s="52">
        <v>45373</v>
      </c>
      <c r="B1613" s="52" t="str">
        <f>UPPER(TEXT(ControleProdução[[#This Row],[Data]],"mmm"))</f>
        <v>MAR</v>
      </c>
      <c r="C1613" s="47">
        <f>YEAR(ControleProdução[[#This Row],[Data]])</f>
        <v>2024</v>
      </c>
      <c r="D1613" s="52" t="s">
        <v>21</v>
      </c>
      <c r="E1613" s="47" t="s">
        <v>94</v>
      </c>
      <c r="F1613" s="47">
        <v>1</v>
      </c>
      <c r="G1613" s="47" t="str">
        <f>_xlfn.XLOOKUP(E1613,TbdeEPI[EPI],TbdeEPI[TIPO],"Produção",0)</f>
        <v>Produção</v>
      </c>
      <c r="H1613" s="47" t="s">
        <v>108</v>
      </c>
      <c r="I1613" s="47" t="s">
        <v>336</v>
      </c>
      <c r="J1613" s="47"/>
      <c r="K1613" s="47">
        <f>COUNTIF($I$2:I1710,I1613)</f>
        <v>131</v>
      </c>
      <c r="L1613" s="47" t="str">
        <f>ControleProdução[[#This Row],[Recebido Por]]&amp;ControleProdução[[#This Row],[Qtd]]</f>
        <v>YVENS131</v>
      </c>
    </row>
    <row r="1614" spans="1:12" ht="20.100000000000001" customHeight="1" x14ac:dyDescent="0.25">
      <c r="A1614" s="52">
        <v>45373</v>
      </c>
      <c r="B1614" s="52" t="str">
        <f>UPPER(TEXT(ControleProdução[[#This Row],[Data]],"mmm"))</f>
        <v>MAR</v>
      </c>
      <c r="C1614" s="47">
        <f>YEAR(ControleProdução[[#This Row],[Data]])</f>
        <v>2024</v>
      </c>
      <c r="D1614" s="52" t="s">
        <v>21</v>
      </c>
      <c r="E1614" s="47" t="s">
        <v>75</v>
      </c>
      <c r="F1614" s="47">
        <v>1</v>
      </c>
      <c r="G1614" s="47" t="str">
        <f>_xlfn.XLOOKUP(E1614,TbdeEPI[EPI],TbdeEPI[TIPO],"Produção",0)</f>
        <v>Produção</v>
      </c>
      <c r="H1614" s="47" t="s">
        <v>108</v>
      </c>
      <c r="I1614" s="47" t="s">
        <v>265</v>
      </c>
      <c r="J1614" s="47"/>
      <c r="K1614" s="47">
        <f>COUNTIF($I$2:I1710,I1614)</f>
        <v>33</v>
      </c>
      <c r="L1614" s="47" t="str">
        <f>ControleProdução[[#This Row],[Recebido Por]]&amp;ControleProdução[[#This Row],[Qtd]]</f>
        <v>GILDSON33</v>
      </c>
    </row>
    <row r="1615" spans="1:12" ht="20.100000000000001" customHeight="1" x14ac:dyDescent="0.25">
      <c r="A1615" s="52">
        <v>45373</v>
      </c>
      <c r="B1615" s="52" t="str">
        <f>UPPER(TEXT(ControleProdução[[#This Row],[Data]],"mmm"))</f>
        <v>MAR</v>
      </c>
      <c r="C1615" s="47">
        <f>YEAR(ControleProdução[[#This Row],[Data]])</f>
        <v>2024</v>
      </c>
      <c r="D1615" s="52" t="s">
        <v>21</v>
      </c>
      <c r="E1615" s="47" t="s">
        <v>77</v>
      </c>
      <c r="F1615" s="47">
        <v>1</v>
      </c>
      <c r="G1615" s="47" t="str">
        <f>_xlfn.XLOOKUP(E1615,TbdeEPI[EPI],TbdeEPI[TIPO],"Produção",0)</f>
        <v>Produção</v>
      </c>
      <c r="H1615" s="47" t="s">
        <v>108</v>
      </c>
      <c r="I1615" s="47" t="s">
        <v>355</v>
      </c>
      <c r="J1615" s="47"/>
      <c r="K1615" s="47">
        <f>COUNTIF($I$2:I1710,I1615)</f>
        <v>22</v>
      </c>
      <c r="L1615" s="47" t="str">
        <f>ControleProdução[[#This Row],[Recebido Por]]&amp;ControleProdução[[#This Row],[Qtd]]</f>
        <v>JUAN22</v>
      </c>
    </row>
    <row r="1616" spans="1:12" ht="20.100000000000001" customHeight="1" x14ac:dyDescent="0.25">
      <c r="A1616" s="52">
        <v>45373</v>
      </c>
      <c r="B1616" s="52" t="str">
        <f>UPPER(TEXT(ControleProdução[[#This Row],[Data]],"mmm"))</f>
        <v>MAR</v>
      </c>
      <c r="C1616" s="47">
        <f>YEAR(ControleProdução[[#This Row],[Data]])</f>
        <v>2024</v>
      </c>
      <c r="D1616" s="52" t="s">
        <v>21</v>
      </c>
      <c r="E1616" s="47" t="s">
        <v>14</v>
      </c>
      <c r="F1616" s="47">
        <v>1</v>
      </c>
      <c r="G1616" s="47" t="str">
        <f>_xlfn.XLOOKUP(E1616,TbdeEPI[EPI],TbdeEPI[TIPO],"Produção",0)</f>
        <v>Produção</v>
      </c>
      <c r="H1616" s="47" t="s">
        <v>108</v>
      </c>
      <c r="I1616" s="47" t="s">
        <v>173</v>
      </c>
      <c r="J1616" s="47"/>
      <c r="K1616" s="47">
        <f>COUNTIF($I$2:I1710,I1616)</f>
        <v>92</v>
      </c>
      <c r="L1616" s="47" t="str">
        <f>ControleProdução[[#This Row],[Recebido Por]]&amp;ControleProdução[[#This Row],[Qtd]]</f>
        <v>JACKSON92</v>
      </c>
    </row>
    <row r="1617" spans="1:12" ht="20.100000000000001" customHeight="1" x14ac:dyDescent="0.25">
      <c r="A1617" s="52">
        <v>45373</v>
      </c>
      <c r="B1617" s="52" t="str">
        <f>UPPER(TEXT(ControleProdução[[#This Row],[Data]],"mmm"))</f>
        <v>MAR</v>
      </c>
      <c r="C1617" s="47">
        <f>YEAR(ControleProdução[[#This Row],[Data]])</f>
        <v>2024</v>
      </c>
      <c r="D1617" s="52" t="s">
        <v>21</v>
      </c>
      <c r="E1617" s="47" t="s">
        <v>27</v>
      </c>
      <c r="F1617" s="47">
        <v>2</v>
      </c>
      <c r="G1617" s="47" t="str">
        <f>_xlfn.XLOOKUP(E1617,TbdeEPI[EPI],TbdeEPI[TIPO],"Produção",0)</f>
        <v>Produção</v>
      </c>
      <c r="H1617" s="47" t="s">
        <v>108</v>
      </c>
      <c r="I1617" s="47" t="s">
        <v>173</v>
      </c>
      <c r="J1617" s="47"/>
      <c r="K1617" s="47">
        <f>COUNTIF($I$2:I1710,I1617)</f>
        <v>92</v>
      </c>
      <c r="L1617" s="47" t="str">
        <f>ControleProdução[[#This Row],[Recebido Por]]&amp;ControleProdução[[#This Row],[Qtd]]</f>
        <v>JACKSON92</v>
      </c>
    </row>
    <row r="1618" spans="1:12" ht="20.100000000000001" customHeight="1" x14ac:dyDescent="0.25">
      <c r="A1618" s="52">
        <v>45373</v>
      </c>
      <c r="B1618" s="52" t="str">
        <f>UPPER(TEXT(ControleProdução[[#This Row],[Data]],"mmm"))</f>
        <v>MAR</v>
      </c>
      <c r="C1618" s="47">
        <f>YEAR(ControleProdução[[#This Row],[Data]])</f>
        <v>2024</v>
      </c>
      <c r="D1618" s="52" t="s">
        <v>20</v>
      </c>
      <c r="E1618" s="47" t="s">
        <v>352</v>
      </c>
      <c r="F1618" s="47">
        <v>12</v>
      </c>
      <c r="G1618" s="47" t="str">
        <f>_xlfn.XLOOKUP(E1618,TbdeEPI[EPI],TbdeEPI[TIPO],"Produção",0)</f>
        <v>Produção</v>
      </c>
      <c r="H1618" s="47" t="s">
        <v>338</v>
      </c>
      <c r="I1618" s="47" t="s">
        <v>108</v>
      </c>
      <c r="J1618" s="47"/>
      <c r="K1618" s="47">
        <f>COUNTIF($I$2:I1710,I1618)</f>
        <v>117</v>
      </c>
      <c r="L1618" s="47" t="str">
        <f>ControleProdução[[#This Row],[Recebido Por]]&amp;ControleProdução[[#This Row],[Qtd]]</f>
        <v>RHUAN117</v>
      </c>
    </row>
    <row r="1619" spans="1:12" ht="20.100000000000001" customHeight="1" x14ac:dyDescent="0.25">
      <c r="A1619" s="52">
        <v>45374</v>
      </c>
      <c r="B1619" s="52" t="str">
        <f>UPPER(TEXT(ControleProdução[[#This Row],[Data]],"mmm"))</f>
        <v>MAR</v>
      </c>
      <c r="C1619" s="47">
        <f>YEAR(ControleProdução[[#This Row],[Data]])</f>
        <v>2024</v>
      </c>
      <c r="D1619" s="52" t="s">
        <v>21</v>
      </c>
      <c r="E1619" s="47" t="s">
        <v>393</v>
      </c>
      <c r="F1619" s="47">
        <v>1</v>
      </c>
      <c r="G1619" s="47" t="str">
        <f>_xlfn.XLOOKUP(E1619,TbdeEPI[EPI],TbdeEPI[TIPO],"Produção",0)</f>
        <v>EPI</v>
      </c>
      <c r="H1619" s="47" t="s">
        <v>108</v>
      </c>
      <c r="I1619" s="47" t="s">
        <v>277</v>
      </c>
      <c r="J1619" s="47"/>
      <c r="K1619" s="47">
        <f>COUNTIF($I$2:I1620,I1619)</f>
        <v>6</v>
      </c>
      <c r="L1619" s="47" t="str">
        <f>ControleProdução[[#This Row],[Recebido Por]]&amp;ControleProdução[[#This Row],[Qtd]]</f>
        <v>LEANDRO6</v>
      </c>
    </row>
    <row r="1620" spans="1:12" ht="20.100000000000001" customHeight="1" x14ac:dyDescent="0.25">
      <c r="A1620" s="52">
        <v>45374</v>
      </c>
      <c r="B1620" s="52" t="str">
        <f>UPPER(TEXT(ControleProdução[[#This Row],[Data]],"mmm"))</f>
        <v>MAR</v>
      </c>
      <c r="C1620" s="47">
        <f>YEAR(ControleProdução[[#This Row],[Data]])</f>
        <v>2024</v>
      </c>
      <c r="D1620" s="52" t="s">
        <v>21</v>
      </c>
      <c r="E1620" s="47" t="s">
        <v>74</v>
      </c>
      <c r="F1620" s="47">
        <v>10</v>
      </c>
      <c r="G1620" s="47" t="str">
        <f>_xlfn.XLOOKUP(E1620,TbdeEPI[EPI],TbdeEPI[TIPO],"Produção",0)</f>
        <v>Produção</v>
      </c>
      <c r="H1620" s="47" t="s">
        <v>108</v>
      </c>
      <c r="I1620" s="47" t="s">
        <v>173</v>
      </c>
      <c r="J1620" s="47"/>
      <c r="K1620" s="47">
        <f>COUNTIF($I$2:I1620,I1620)</f>
        <v>81</v>
      </c>
      <c r="L1620" s="47" t="str">
        <f>ControleProdução[[#This Row],[Recebido Por]]&amp;ControleProdução[[#This Row],[Qtd]]</f>
        <v>JACKSON81</v>
      </c>
    </row>
    <row r="1621" spans="1:12" ht="20.100000000000001" customHeight="1" x14ac:dyDescent="0.25">
      <c r="A1621" s="52">
        <v>45376</v>
      </c>
      <c r="B1621" s="52" t="str">
        <f>UPPER(TEXT(ControleProdução[[#This Row],[Data]],"mmm"))</f>
        <v>MAR</v>
      </c>
      <c r="C1621" s="47">
        <f>YEAR(ControleProdução[[#This Row],[Data]])</f>
        <v>2024</v>
      </c>
      <c r="D1621" s="52" t="s">
        <v>21</v>
      </c>
      <c r="E1621" s="47" t="s">
        <v>14</v>
      </c>
      <c r="F1621" s="47">
        <v>1</v>
      </c>
      <c r="G1621" s="47" t="str">
        <f>_xlfn.XLOOKUP(E1621,TbdeEPI[EPI],TbdeEPI[TIPO],"Produção",0)</f>
        <v>Produção</v>
      </c>
      <c r="H1621" s="47" t="s">
        <v>108</v>
      </c>
      <c r="I1621" s="47" t="s">
        <v>173</v>
      </c>
      <c r="J1621" s="47"/>
      <c r="K1621" s="47">
        <f>COUNTIF($I$2:I1710,I1621)</f>
        <v>92</v>
      </c>
      <c r="L1621" s="47" t="str">
        <f>ControleProdução[[#This Row],[Recebido Por]]&amp;ControleProdução[[#This Row],[Qtd]]</f>
        <v>JACKSON92</v>
      </c>
    </row>
    <row r="1622" spans="1:12" ht="20.100000000000001" customHeight="1" x14ac:dyDescent="0.25">
      <c r="A1622" s="52">
        <v>45376</v>
      </c>
      <c r="B1622" s="52" t="str">
        <f>UPPER(TEXT(ControleProdução[[#This Row],[Data]],"mmm"))</f>
        <v>MAR</v>
      </c>
      <c r="C1622" s="47">
        <f>YEAR(ControleProdução[[#This Row],[Data]])</f>
        <v>2024</v>
      </c>
      <c r="D1622" s="52" t="s">
        <v>21</v>
      </c>
      <c r="E1622" s="47" t="s">
        <v>169</v>
      </c>
      <c r="F1622" s="47">
        <v>6</v>
      </c>
      <c r="G1622" s="47" t="str">
        <f>_xlfn.XLOOKUP(E1622,TbdeEPI[EPI],TbdeEPI[TIPO],"Produção",0)</f>
        <v>Produção</v>
      </c>
      <c r="H1622" s="47" t="s">
        <v>108</v>
      </c>
      <c r="I1622" s="47" t="s">
        <v>173</v>
      </c>
      <c r="J1622" s="47"/>
      <c r="K1622" s="47">
        <f>COUNTIF($I$2:I1710,I1622)</f>
        <v>92</v>
      </c>
      <c r="L1622" s="47" t="str">
        <f>ControleProdução[[#This Row],[Recebido Por]]&amp;ControleProdução[[#This Row],[Qtd]]</f>
        <v>JACKSON92</v>
      </c>
    </row>
    <row r="1623" spans="1:12" ht="20.100000000000001" customHeight="1" x14ac:dyDescent="0.25">
      <c r="A1623" s="52">
        <v>45376</v>
      </c>
      <c r="B1623" s="52" t="str">
        <f>UPPER(TEXT(ControleProdução[[#This Row],[Data]],"mmm"))</f>
        <v>MAR</v>
      </c>
      <c r="C1623" s="47">
        <f>YEAR(ControleProdução[[#This Row],[Data]])</f>
        <v>2024</v>
      </c>
      <c r="D1623" s="52" t="s">
        <v>21</v>
      </c>
      <c r="E1623" s="47" t="s">
        <v>27</v>
      </c>
      <c r="F1623" s="47">
        <v>6</v>
      </c>
      <c r="G1623" s="47" t="str">
        <f>_xlfn.XLOOKUP(E1623,TbdeEPI[EPI],TbdeEPI[TIPO],"Produção",0)</f>
        <v>Produção</v>
      </c>
      <c r="H1623" s="47" t="s">
        <v>108</v>
      </c>
      <c r="I1623" s="47" t="s">
        <v>173</v>
      </c>
      <c r="J1623" s="47"/>
      <c r="K1623" s="47">
        <f>COUNTIF($I$2:I1710,I1623)</f>
        <v>92</v>
      </c>
      <c r="L1623" s="47" t="str">
        <f>ControleProdução[[#This Row],[Recebido Por]]&amp;ControleProdução[[#This Row],[Qtd]]</f>
        <v>JACKSON92</v>
      </c>
    </row>
    <row r="1624" spans="1:12" ht="20.100000000000001" customHeight="1" x14ac:dyDescent="0.25">
      <c r="A1624" s="52">
        <v>45376</v>
      </c>
      <c r="B1624" s="52" t="str">
        <f>UPPER(TEXT(ControleProdução[[#This Row],[Data]],"mmm"))</f>
        <v>MAR</v>
      </c>
      <c r="C1624" s="47">
        <f>YEAR(ControleProdução[[#This Row],[Data]])</f>
        <v>2024</v>
      </c>
      <c r="D1624" s="52" t="s">
        <v>21</v>
      </c>
      <c r="E1624" s="47" t="s">
        <v>330</v>
      </c>
      <c r="F1624" s="47">
        <v>1</v>
      </c>
      <c r="G1624" s="47" t="str">
        <f>_xlfn.XLOOKUP(E1624,TbdeEPI[EPI],TbdeEPI[TIPO],"Produção",0)</f>
        <v>EPI</v>
      </c>
      <c r="H1624" s="47" t="s">
        <v>108</v>
      </c>
      <c r="I1624" s="47" t="s">
        <v>356</v>
      </c>
      <c r="J1624" s="47"/>
      <c r="K1624" s="47">
        <f>COUNTIF($I$2:I1710,I1624)</f>
        <v>11</v>
      </c>
      <c r="L1624" s="47" t="str">
        <f>ControleProdução[[#This Row],[Recebido Por]]&amp;ControleProdução[[#This Row],[Qtd]]</f>
        <v>LUIZA11</v>
      </c>
    </row>
    <row r="1625" spans="1:12" ht="20.100000000000001" customHeight="1" x14ac:dyDescent="0.25">
      <c r="A1625" s="52">
        <v>45376</v>
      </c>
      <c r="B1625" s="52" t="str">
        <f>UPPER(TEXT(ControleProdução[[#This Row],[Data]],"mmm"))</f>
        <v>MAR</v>
      </c>
      <c r="C1625" s="47">
        <f>YEAR(ControleProdução[[#This Row],[Data]])</f>
        <v>2024</v>
      </c>
      <c r="D1625" s="52" t="s">
        <v>21</v>
      </c>
      <c r="E1625" s="47" t="s">
        <v>89</v>
      </c>
      <c r="F1625" s="47">
        <v>1</v>
      </c>
      <c r="G1625" s="47" t="str">
        <f>_xlfn.XLOOKUP(E1625,TbdeEPI[EPI],TbdeEPI[TIPO],"Produção",0)</f>
        <v>Produção</v>
      </c>
      <c r="H1625" s="47" t="s">
        <v>108</v>
      </c>
      <c r="I1625" s="47" t="s">
        <v>356</v>
      </c>
      <c r="J1625" s="47"/>
      <c r="K1625" s="47">
        <f>COUNTIF($I$2:I1710,I1625)</f>
        <v>11</v>
      </c>
      <c r="L1625" s="47" t="str">
        <f>ControleProdução[[#This Row],[Recebido Por]]&amp;ControleProdução[[#This Row],[Qtd]]</f>
        <v>LUIZA11</v>
      </c>
    </row>
    <row r="1626" spans="1:12" ht="20.100000000000001" customHeight="1" x14ac:dyDescent="0.25">
      <c r="A1626" s="52">
        <v>45376</v>
      </c>
      <c r="B1626" s="52" t="str">
        <f>UPPER(TEXT(ControleProdução[[#This Row],[Data]],"mmm"))</f>
        <v>MAR</v>
      </c>
      <c r="C1626" s="47">
        <f>YEAR(ControleProdução[[#This Row],[Data]])</f>
        <v>2024</v>
      </c>
      <c r="D1626" s="52" t="s">
        <v>21</v>
      </c>
      <c r="E1626" s="47" t="s">
        <v>9</v>
      </c>
      <c r="F1626" s="47">
        <v>1</v>
      </c>
      <c r="G1626" s="47" t="str">
        <f>_xlfn.XLOOKUP(E1626,TbdeEPI[EPI],TbdeEPI[TIPO],"Produção",0)</f>
        <v>EPI</v>
      </c>
      <c r="H1626" s="47" t="s">
        <v>108</v>
      </c>
      <c r="I1626" s="47" t="s">
        <v>351</v>
      </c>
      <c r="J1626" s="47"/>
      <c r="K1626" s="47">
        <f>COUNTIF($I$2:I1710,I1626)</f>
        <v>76</v>
      </c>
      <c r="L1626" s="47" t="str">
        <f>ControleProdução[[#This Row],[Recebido Por]]&amp;ControleProdução[[#This Row],[Qtd]]</f>
        <v>DEYVID76</v>
      </c>
    </row>
    <row r="1627" spans="1:12" ht="20.100000000000001" customHeight="1" x14ac:dyDescent="0.25">
      <c r="A1627" s="52">
        <v>45376</v>
      </c>
      <c r="B1627" s="52" t="str">
        <f>UPPER(TEXT(ControleProdução[[#This Row],[Data]],"mmm"))</f>
        <v>MAR</v>
      </c>
      <c r="C1627" s="47">
        <f>YEAR(ControleProdução[[#This Row],[Data]])</f>
        <v>2024</v>
      </c>
      <c r="D1627" s="52" t="s">
        <v>21</v>
      </c>
      <c r="E1627" s="47" t="s">
        <v>330</v>
      </c>
      <c r="F1627" s="47">
        <v>1</v>
      </c>
      <c r="G1627" s="47" t="str">
        <f>_xlfn.XLOOKUP(E1627,TbdeEPI[EPI],TbdeEPI[TIPO],"Produção",0)</f>
        <v>EPI</v>
      </c>
      <c r="H1627" s="47" t="s">
        <v>108</v>
      </c>
      <c r="I1627" s="47" t="s">
        <v>351</v>
      </c>
      <c r="J1627" s="47"/>
      <c r="K1627" s="47">
        <f>COUNTIF($I$2:I1710,I1627)</f>
        <v>76</v>
      </c>
      <c r="L1627" s="47" t="str">
        <f>ControleProdução[[#This Row],[Recebido Por]]&amp;ControleProdução[[#This Row],[Qtd]]</f>
        <v>DEYVID76</v>
      </c>
    </row>
    <row r="1628" spans="1:12" ht="20.100000000000001" customHeight="1" x14ac:dyDescent="0.25">
      <c r="A1628" s="52">
        <v>45376</v>
      </c>
      <c r="B1628" s="52" t="str">
        <f>UPPER(TEXT(ControleProdução[[#This Row],[Data]],"mmm"))</f>
        <v>MAR</v>
      </c>
      <c r="C1628" s="47">
        <f>YEAR(ControleProdução[[#This Row],[Data]])</f>
        <v>2024</v>
      </c>
      <c r="D1628" s="52" t="s">
        <v>21</v>
      </c>
      <c r="E1628" s="47" t="s">
        <v>14</v>
      </c>
      <c r="F1628" s="47">
        <v>1</v>
      </c>
      <c r="G1628" s="47" t="str">
        <f>_xlfn.XLOOKUP(E1628,TbdeEPI[EPI],TbdeEPI[TIPO],"Produção",0)</f>
        <v>Produção</v>
      </c>
      <c r="H1628" s="47" t="s">
        <v>108</v>
      </c>
      <c r="I1628" s="47" t="s">
        <v>351</v>
      </c>
      <c r="J1628" s="47"/>
      <c r="K1628" s="47">
        <f>COUNTIF($I$2:I1710,I1628)</f>
        <v>76</v>
      </c>
      <c r="L1628" s="47" t="str">
        <f>ControleProdução[[#This Row],[Recebido Por]]&amp;ControleProdução[[#This Row],[Qtd]]</f>
        <v>DEYVID76</v>
      </c>
    </row>
    <row r="1629" spans="1:12" ht="20.100000000000001" customHeight="1" x14ac:dyDescent="0.25">
      <c r="A1629" s="52">
        <v>45376</v>
      </c>
      <c r="B1629" s="52" t="str">
        <f>UPPER(TEXT(ControleProdução[[#This Row],[Data]],"mmm"))</f>
        <v>MAR</v>
      </c>
      <c r="C1629" s="47">
        <f>YEAR(ControleProdução[[#This Row],[Data]])</f>
        <v>2024</v>
      </c>
      <c r="D1629" s="52" t="s">
        <v>21</v>
      </c>
      <c r="E1629" s="47" t="s">
        <v>381</v>
      </c>
      <c r="F1629" s="47">
        <v>10</v>
      </c>
      <c r="G1629" s="47" t="str">
        <f>_xlfn.XLOOKUP(E1629,TbdeEPI[EPI],TbdeEPI[TIPO],"Produção",0)</f>
        <v>Produção</v>
      </c>
      <c r="H1629" s="47" t="s">
        <v>108</v>
      </c>
      <c r="I1629" s="47" t="s">
        <v>300</v>
      </c>
      <c r="J1629" s="47"/>
      <c r="K1629" s="47">
        <f>COUNTIF($I$2:I1710,I1629)</f>
        <v>26</v>
      </c>
      <c r="L1629" s="47" t="str">
        <f>ControleProdução[[#This Row],[Recebido Por]]&amp;ControleProdução[[#This Row],[Qtd]]</f>
        <v>JOSE ORLANDO26</v>
      </c>
    </row>
    <row r="1630" spans="1:12" ht="20.100000000000001" customHeight="1" x14ac:dyDescent="0.25">
      <c r="A1630" s="52">
        <v>45376</v>
      </c>
      <c r="B1630" s="52" t="str">
        <f>UPPER(TEXT(ControleProdução[[#This Row],[Data]],"mmm"))</f>
        <v>MAR</v>
      </c>
      <c r="C1630" s="47">
        <f>YEAR(ControleProdução[[#This Row],[Data]])</f>
        <v>2024</v>
      </c>
      <c r="D1630" s="52" t="s">
        <v>21</v>
      </c>
      <c r="E1630" s="47" t="s">
        <v>94</v>
      </c>
      <c r="F1630" s="47">
        <v>1</v>
      </c>
      <c r="G1630" s="47" t="str">
        <f>_xlfn.XLOOKUP(E1630,TbdeEPI[EPI],TbdeEPI[TIPO],"Produção",0)</f>
        <v>Produção</v>
      </c>
      <c r="H1630" s="47" t="s">
        <v>108</v>
      </c>
      <c r="I1630" s="47" t="s">
        <v>351</v>
      </c>
      <c r="J1630" s="47"/>
      <c r="K1630" s="47">
        <f>COUNTIF($I$2:I1710,I1630)</f>
        <v>76</v>
      </c>
      <c r="L1630" s="47" t="str">
        <f>ControleProdução[[#This Row],[Recebido Por]]&amp;ControleProdução[[#This Row],[Qtd]]</f>
        <v>DEYVID76</v>
      </c>
    </row>
    <row r="1631" spans="1:12" ht="20.100000000000001" customHeight="1" x14ac:dyDescent="0.25">
      <c r="A1631" s="52">
        <v>45376</v>
      </c>
      <c r="B1631" s="52" t="str">
        <f>UPPER(TEXT(ControleProdução[[#This Row],[Data]],"mmm"))</f>
        <v>MAR</v>
      </c>
      <c r="C1631" s="47">
        <f>YEAR(ControleProdução[[#This Row],[Data]])</f>
        <v>2024</v>
      </c>
      <c r="D1631" s="52" t="s">
        <v>21</v>
      </c>
      <c r="E1631" s="47" t="s">
        <v>27</v>
      </c>
      <c r="F1631" s="47">
        <v>20</v>
      </c>
      <c r="G1631" s="47" t="str">
        <f>_xlfn.XLOOKUP(E1631,TbdeEPI[EPI],TbdeEPI[TIPO],"Produção",0)</f>
        <v>Produção</v>
      </c>
      <c r="H1631" s="47" t="s">
        <v>108</v>
      </c>
      <c r="I1631" s="47" t="s">
        <v>282</v>
      </c>
      <c r="J1631" s="47"/>
      <c r="K1631" s="47">
        <f>COUNTIF($I$2:I1710,I1631)</f>
        <v>20</v>
      </c>
      <c r="L1631" s="47" t="str">
        <f>ControleProdução[[#This Row],[Recebido Por]]&amp;ControleProdução[[#This Row],[Qtd]]</f>
        <v>KAYLA20</v>
      </c>
    </row>
    <row r="1632" spans="1:12" ht="20.100000000000001" customHeight="1" x14ac:dyDescent="0.25">
      <c r="A1632" s="52">
        <v>45376</v>
      </c>
      <c r="B1632" s="52" t="str">
        <f>UPPER(TEXT(ControleProdução[[#This Row],[Data]],"mmm"))</f>
        <v>MAR</v>
      </c>
      <c r="C1632" s="47">
        <f>YEAR(ControleProdução[[#This Row],[Data]])</f>
        <v>2024</v>
      </c>
      <c r="D1632" s="52" t="s">
        <v>21</v>
      </c>
      <c r="E1632" s="47" t="s">
        <v>9</v>
      </c>
      <c r="F1632" s="47">
        <v>1</v>
      </c>
      <c r="G1632" s="47" t="str">
        <f>_xlfn.XLOOKUP(E1632,TbdeEPI[EPI],TbdeEPI[TIPO],"Produção",0)</f>
        <v>EPI</v>
      </c>
      <c r="H1632" s="47" t="s">
        <v>108</v>
      </c>
      <c r="I1632" s="47" t="s">
        <v>157</v>
      </c>
      <c r="J1632" s="47"/>
      <c r="K1632" s="47">
        <f>COUNTIF($I$2:I1710,I1632)</f>
        <v>49</v>
      </c>
      <c r="L1632" s="47" t="str">
        <f>ControleProdução[[#This Row],[Recebido Por]]&amp;ControleProdução[[#This Row],[Qtd]]</f>
        <v>MATHEUS LUCAS49</v>
      </c>
    </row>
    <row r="1633" spans="1:12" ht="20.100000000000001" customHeight="1" x14ac:dyDescent="0.25">
      <c r="A1633" s="52">
        <v>45376</v>
      </c>
      <c r="B1633" s="52" t="str">
        <f>UPPER(TEXT(ControleProdução[[#This Row],[Data]],"mmm"))</f>
        <v>MAR</v>
      </c>
      <c r="C1633" s="47">
        <f>YEAR(ControleProdução[[#This Row],[Data]])</f>
        <v>2024</v>
      </c>
      <c r="D1633" s="52" t="s">
        <v>21</v>
      </c>
      <c r="E1633" s="47" t="s">
        <v>343</v>
      </c>
      <c r="F1633" s="47">
        <v>1</v>
      </c>
      <c r="G1633" s="47" t="str">
        <f>_xlfn.XLOOKUP(E1633,TbdeEPI[EPI],TbdeEPI[TIPO],"Produção",0)</f>
        <v>Produção</v>
      </c>
      <c r="H1633" s="47" t="s">
        <v>108</v>
      </c>
      <c r="I1633" s="47" t="s">
        <v>140</v>
      </c>
      <c r="J1633" s="47"/>
      <c r="K1633" s="47">
        <f>COUNTIF($I$2:I1710,I1633)</f>
        <v>78</v>
      </c>
      <c r="L1633" s="47" t="str">
        <f>ControleProdução[[#This Row],[Recebido Por]]&amp;ControleProdução[[#This Row],[Qtd]]</f>
        <v>ARTHUR78</v>
      </c>
    </row>
    <row r="1634" spans="1:12" ht="20.100000000000001" customHeight="1" x14ac:dyDescent="0.25">
      <c r="A1634" s="52">
        <v>45376</v>
      </c>
      <c r="B1634" s="52" t="str">
        <f>UPPER(TEXT(ControleProdução[[#This Row],[Data]],"mmm"))</f>
        <v>MAR</v>
      </c>
      <c r="C1634" s="47">
        <f>YEAR(ControleProdução[[#This Row],[Data]])</f>
        <v>2024</v>
      </c>
      <c r="D1634" s="52" t="s">
        <v>21</v>
      </c>
      <c r="E1634" s="47" t="s">
        <v>9</v>
      </c>
      <c r="F1634" s="47">
        <v>1</v>
      </c>
      <c r="G1634" s="47" t="str">
        <f>_xlfn.XLOOKUP(E1634,TbdeEPI[EPI],TbdeEPI[TIPO],"Produção",0)</f>
        <v>EPI</v>
      </c>
      <c r="H1634" s="47" t="s">
        <v>108</v>
      </c>
      <c r="I1634" s="47" t="s">
        <v>336</v>
      </c>
      <c r="J1634" s="47"/>
      <c r="K1634" s="47">
        <f>COUNTIF($I$2:I1710,I1634)</f>
        <v>131</v>
      </c>
      <c r="L1634" s="47" t="str">
        <f>ControleProdução[[#This Row],[Recebido Por]]&amp;ControleProdução[[#This Row],[Qtd]]</f>
        <v>YVENS131</v>
      </c>
    </row>
    <row r="1635" spans="1:12" ht="20.100000000000001" customHeight="1" x14ac:dyDescent="0.25">
      <c r="A1635" s="52">
        <v>45376</v>
      </c>
      <c r="B1635" s="52" t="str">
        <f>UPPER(TEXT(ControleProdução[[#This Row],[Data]],"mmm"))</f>
        <v>MAR</v>
      </c>
      <c r="C1635" s="47">
        <f>YEAR(ControleProdução[[#This Row],[Data]])</f>
        <v>2024</v>
      </c>
      <c r="D1635" s="52" t="s">
        <v>21</v>
      </c>
      <c r="E1635" s="47" t="s">
        <v>330</v>
      </c>
      <c r="F1635" s="47">
        <v>1</v>
      </c>
      <c r="G1635" s="47" t="str">
        <f>_xlfn.XLOOKUP(E1635,TbdeEPI[EPI],TbdeEPI[TIPO],"Produção",0)</f>
        <v>EPI</v>
      </c>
      <c r="H1635" s="47" t="s">
        <v>108</v>
      </c>
      <c r="I1635" s="47" t="s">
        <v>336</v>
      </c>
      <c r="J1635" s="47"/>
      <c r="K1635" s="47">
        <f>COUNTIF($I$2:I1710,I1635)</f>
        <v>131</v>
      </c>
      <c r="L1635" s="47" t="str">
        <f>ControleProdução[[#This Row],[Recebido Por]]&amp;ControleProdução[[#This Row],[Qtd]]</f>
        <v>YVENS131</v>
      </c>
    </row>
    <row r="1636" spans="1:12" ht="20.100000000000001" customHeight="1" x14ac:dyDescent="0.25">
      <c r="A1636" s="52">
        <v>45376</v>
      </c>
      <c r="B1636" s="52" t="str">
        <f>UPPER(TEXT(ControleProdução[[#This Row],[Data]],"mmm"))</f>
        <v>MAR</v>
      </c>
      <c r="C1636" s="47">
        <f>YEAR(ControleProdução[[#This Row],[Data]])</f>
        <v>2024</v>
      </c>
      <c r="D1636" s="52" t="s">
        <v>21</v>
      </c>
      <c r="E1636" s="47" t="s">
        <v>352</v>
      </c>
      <c r="F1636" s="47">
        <v>3</v>
      </c>
      <c r="G1636" s="47" t="str">
        <f>_xlfn.XLOOKUP(E1636,TbdeEPI[EPI],TbdeEPI[TIPO],"Produção",0)</f>
        <v>Produção</v>
      </c>
      <c r="H1636" s="47" t="s">
        <v>108</v>
      </c>
      <c r="I1636" s="47" t="s">
        <v>149</v>
      </c>
      <c r="J1636" s="47"/>
      <c r="K1636" s="47">
        <f>COUNTIF($I$2:I1710,I1636)</f>
        <v>63</v>
      </c>
      <c r="L1636" s="47" t="str">
        <f>ControleProdução[[#This Row],[Recebido Por]]&amp;ControleProdução[[#This Row],[Qtd]]</f>
        <v>RAFAEL63</v>
      </c>
    </row>
    <row r="1637" spans="1:12" ht="20.100000000000001" customHeight="1" x14ac:dyDescent="0.25">
      <c r="A1637" s="52">
        <v>45377</v>
      </c>
      <c r="B1637" s="52" t="str">
        <f>UPPER(TEXT(ControleProdução[[#This Row],[Data]],"mmm"))</f>
        <v>MAR</v>
      </c>
      <c r="C1637" s="47">
        <f>YEAR(ControleProdução[[#This Row],[Data]])</f>
        <v>2024</v>
      </c>
      <c r="D1637" s="52" t="s">
        <v>21</v>
      </c>
      <c r="E1637" s="47" t="s">
        <v>9</v>
      </c>
      <c r="F1637" s="47">
        <v>1</v>
      </c>
      <c r="G1637" s="47" t="str">
        <f>_xlfn.XLOOKUP(E1637,TbdeEPI[EPI],TbdeEPI[TIPO],"Produção",0)</f>
        <v>EPI</v>
      </c>
      <c r="H1637" s="47" t="s">
        <v>108</v>
      </c>
      <c r="I1637" s="47" t="s">
        <v>113</v>
      </c>
      <c r="J1637" s="47"/>
      <c r="K1637" s="47">
        <f>COUNTIF($I$2:I1710,I1637)</f>
        <v>83</v>
      </c>
      <c r="L1637" s="47" t="str">
        <f>ControleProdução[[#This Row],[Recebido Por]]&amp;ControleProdução[[#This Row],[Qtd]]</f>
        <v>MOISES83</v>
      </c>
    </row>
    <row r="1638" spans="1:12" ht="20.100000000000001" customHeight="1" x14ac:dyDescent="0.25">
      <c r="A1638" s="52">
        <v>45377</v>
      </c>
      <c r="B1638" s="52" t="str">
        <f>UPPER(TEXT(ControleProdução[[#This Row],[Data]],"mmm"))</f>
        <v>MAR</v>
      </c>
      <c r="C1638" s="47">
        <f>YEAR(ControleProdução[[#This Row],[Data]])</f>
        <v>2024</v>
      </c>
      <c r="D1638" s="52" t="s">
        <v>21</v>
      </c>
      <c r="E1638" s="47" t="s">
        <v>352</v>
      </c>
      <c r="F1638" s="47">
        <v>1</v>
      </c>
      <c r="G1638" s="47" t="str">
        <f>_xlfn.XLOOKUP(E1638,TbdeEPI[EPI],TbdeEPI[TIPO],"Produção",0)</f>
        <v>Produção</v>
      </c>
      <c r="H1638" s="47" t="s">
        <v>108</v>
      </c>
      <c r="I1638" s="47" t="s">
        <v>113</v>
      </c>
      <c r="J1638" s="47"/>
      <c r="K1638" s="47">
        <f>COUNTIF($I$2:I1710,I1638)</f>
        <v>83</v>
      </c>
      <c r="L1638" s="47" t="str">
        <f>ControleProdução[[#This Row],[Recebido Por]]&amp;ControleProdução[[#This Row],[Qtd]]</f>
        <v>MOISES83</v>
      </c>
    </row>
    <row r="1639" spans="1:12" ht="20.100000000000001" customHeight="1" x14ac:dyDescent="0.25">
      <c r="A1639" s="52">
        <v>45377</v>
      </c>
      <c r="B1639" s="52" t="str">
        <f>UPPER(TEXT(ControleProdução[[#This Row],[Data]],"mmm"))</f>
        <v>MAR</v>
      </c>
      <c r="C1639" s="47">
        <f>YEAR(ControleProdução[[#This Row],[Data]])</f>
        <v>2024</v>
      </c>
      <c r="D1639" s="52" t="s">
        <v>21</v>
      </c>
      <c r="E1639" s="47" t="s">
        <v>94</v>
      </c>
      <c r="F1639" s="47">
        <v>1</v>
      </c>
      <c r="G1639" s="47" t="str">
        <f>_xlfn.XLOOKUP(E1639,TbdeEPI[EPI],TbdeEPI[TIPO],"Produção",0)</f>
        <v>Produção</v>
      </c>
      <c r="H1639" s="47" t="s">
        <v>108</v>
      </c>
      <c r="I1639" s="47" t="s">
        <v>113</v>
      </c>
      <c r="J1639" s="47"/>
      <c r="K1639" s="47">
        <f>COUNTIF($I$2:I1710,I1639)</f>
        <v>83</v>
      </c>
      <c r="L1639" s="47" t="str">
        <f>ControleProdução[[#This Row],[Recebido Por]]&amp;ControleProdução[[#This Row],[Qtd]]</f>
        <v>MOISES83</v>
      </c>
    </row>
    <row r="1640" spans="1:12" ht="20.100000000000001" customHeight="1" x14ac:dyDescent="0.25">
      <c r="A1640" s="52">
        <v>45377</v>
      </c>
      <c r="B1640" s="52" t="str">
        <f>UPPER(TEXT(ControleProdução[[#This Row],[Data]],"mmm"))</f>
        <v>MAR</v>
      </c>
      <c r="C1640" s="47">
        <f>YEAR(ControleProdução[[#This Row],[Data]])</f>
        <v>2024</v>
      </c>
      <c r="D1640" s="52" t="s">
        <v>21</v>
      </c>
      <c r="E1640" s="47" t="s">
        <v>77</v>
      </c>
      <c r="F1640" s="47">
        <v>4</v>
      </c>
      <c r="G1640" s="47" t="str">
        <f>_xlfn.XLOOKUP(E1640,TbdeEPI[EPI],TbdeEPI[TIPO],"Produção",0)</f>
        <v>Produção</v>
      </c>
      <c r="H1640" s="47" t="s">
        <v>108</v>
      </c>
      <c r="I1640" s="47" t="s">
        <v>171</v>
      </c>
      <c r="J1640" s="47"/>
      <c r="K1640" s="47">
        <f>COUNTIF($I$2:I1710,I1640)</f>
        <v>28</v>
      </c>
      <c r="L1640" s="47" t="str">
        <f>ControleProdução[[#This Row],[Recebido Por]]&amp;ControleProdução[[#This Row],[Qtd]]</f>
        <v>KEVIN28</v>
      </c>
    </row>
    <row r="1641" spans="1:12" ht="20.100000000000001" customHeight="1" x14ac:dyDescent="0.25">
      <c r="A1641" s="52">
        <v>45377</v>
      </c>
      <c r="B1641" s="52" t="str">
        <f>UPPER(TEXT(ControleProdução[[#This Row],[Data]],"mmm"))</f>
        <v>MAR</v>
      </c>
      <c r="C1641" s="47">
        <f>YEAR(ControleProdução[[#This Row],[Data]])</f>
        <v>2024</v>
      </c>
      <c r="D1641" s="52" t="s">
        <v>21</v>
      </c>
      <c r="E1641" s="47" t="s">
        <v>74</v>
      </c>
      <c r="F1641" s="47">
        <v>4</v>
      </c>
      <c r="G1641" s="47" t="str">
        <f>_xlfn.XLOOKUP(E1641,TbdeEPI[EPI],TbdeEPI[TIPO],"Produção",0)</f>
        <v>Produção</v>
      </c>
      <c r="H1641" s="47" t="s">
        <v>108</v>
      </c>
      <c r="I1641" s="47" t="s">
        <v>171</v>
      </c>
      <c r="J1641" s="47"/>
      <c r="K1641" s="47">
        <f>COUNTIF($I$2:I1710,I1641)</f>
        <v>28</v>
      </c>
      <c r="L1641" s="47" t="str">
        <f>ControleProdução[[#This Row],[Recebido Por]]&amp;ControleProdução[[#This Row],[Qtd]]</f>
        <v>KEVIN28</v>
      </c>
    </row>
    <row r="1642" spans="1:12" ht="20.100000000000001" customHeight="1" x14ac:dyDescent="0.25">
      <c r="A1642" s="52">
        <v>45377</v>
      </c>
      <c r="B1642" s="52" t="str">
        <f>UPPER(TEXT(ControleProdução[[#This Row],[Data]],"mmm"))</f>
        <v>MAR</v>
      </c>
      <c r="C1642" s="47">
        <f>YEAR(ControleProdução[[#This Row],[Data]])</f>
        <v>2024</v>
      </c>
      <c r="D1642" s="52" t="s">
        <v>21</v>
      </c>
      <c r="E1642" s="47" t="s">
        <v>352</v>
      </c>
      <c r="F1642" s="47">
        <v>3</v>
      </c>
      <c r="G1642" s="47" t="str">
        <f>_xlfn.XLOOKUP(E1642,TbdeEPI[EPI],TbdeEPI[TIPO],"Produção",0)</f>
        <v>Produção</v>
      </c>
      <c r="H1642" s="47" t="s">
        <v>108</v>
      </c>
      <c r="I1642" s="47" t="s">
        <v>173</v>
      </c>
      <c r="J1642" s="47"/>
      <c r="K1642" s="47">
        <f>COUNTIF($I$2:I1710,I1642)</f>
        <v>92</v>
      </c>
      <c r="L1642" s="47" t="str">
        <f>ControleProdução[[#This Row],[Recebido Por]]&amp;ControleProdução[[#This Row],[Qtd]]</f>
        <v>JACKSON92</v>
      </c>
    </row>
    <row r="1643" spans="1:12" ht="20.100000000000001" customHeight="1" x14ac:dyDescent="0.25">
      <c r="A1643" s="52">
        <v>45377</v>
      </c>
      <c r="B1643" s="52" t="str">
        <f>UPPER(TEXT(ControleProdução[[#This Row],[Data]],"mmm"))</f>
        <v>MAR</v>
      </c>
      <c r="C1643" s="47">
        <f>YEAR(ControleProdução[[#This Row],[Data]])</f>
        <v>2024</v>
      </c>
      <c r="D1643" s="52" t="s">
        <v>21</v>
      </c>
      <c r="E1643" s="47" t="s">
        <v>27</v>
      </c>
      <c r="F1643" s="47">
        <v>1</v>
      </c>
      <c r="G1643" s="47" t="str">
        <f>_xlfn.XLOOKUP(E1643,TbdeEPI[EPI],TbdeEPI[TIPO],"Produção",0)</f>
        <v>Produção</v>
      </c>
      <c r="H1643" s="47" t="s">
        <v>108</v>
      </c>
      <c r="I1643" s="47" t="s">
        <v>356</v>
      </c>
      <c r="J1643" s="47"/>
      <c r="K1643" s="47">
        <f>COUNTIF($I$2:I1710,I1643)</f>
        <v>11</v>
      </c>
      <c r="L1643" s="47" t="str">
        <f>ControleProdução[[#This Row],[Recebido Por]]&amp;ControleProdução[[#This Row],[Qtd]]</f>
        <v>LUIZA11</v>
      </c>
    </row>
    <row r="1644" spans="1:12" ht="20.100000000000001" customHeight="1" x14ac:dyDescent="0.25">
      <c r="A1644" s="52">
        <v>45378</v>
      </c>
      <c r="B1644" s="52" t="str">
        <f>UPPER(TEXT(ControleProdução[[#This Row],[Data]],"mmm"))</f>
        <v>MAR</v>
      </c>
      <c r="C1644" s="47">
        <f>YEAR(ControleProdução[[#This Row],[Data]])</f>
        <v>2024</v>
      </c>
      <c r="D1644" s="52" t="s">
        <v>21</v>
      </c>
      <c r="E1644" s="47" t="s">
        <v>169</v>
      </c>
      <c r="F1644" s="47">
        <v>6</v>
      </c>
      <c r="G1644" s="47" t="str">
        <f>_xlfn.XLOOKUP(E1644,TbdeEPI[EPI],TbdeEPI[TIPO],"Produção",0)</f>
        <v>Produção</v>
      </c>
      <c r="H1644" s="47" t="s">
        <v>108</v>
      </c>
      <c r="I1644" s="47" t="s">
        <v>173</v>
      </c>
      <c r="J1644" s="47"/>
      <c r="K1644" s="47">
        <f>COUNTIF($I$2:I1710,I1644)</f>
        <v>92</v>
      </c>
      <c r="L1644" s="47" t="str">
        <f>ControleProdução[[#This Row],[Recebido Por]]&amp;ControleProdução[[#This Row],[Qtd]]</f>
        <v>JACKSON92</v>
      </c>
    </row>
    <row r="1645" spans="1:12" ht="20.100000000000001" customHeight="1" x14ac:dyDescent="0.25">
      <c r="A1645" s="52">
        <v>45378</v>
      </c>
      <c r="B1645" s="52" t="str">
        <f>UPPER(TEXT(ControleProdução[[#This Row],[Data]],"mmm"))</f>
        <v>MAR</v>
      </c>
      <c r="C1645" s="47">
        <f>YEAR(ControleProdução[[#This Row],[Data]])</f>
        <v>2024</v>
      </c>
      <c r="D1645" s="52" t="s">
        <v>21</v>
      </c>
      <c r="E1645" s="47" t="s">
        <v>352</v>
      </c>
      <c r="F1645" s="47">
        <v>1</v>
      </c>
      <c r="G1645" s="47" t="str">
        <f>_xlfn.XLOOKUP(E1645,TbdeEPI[EPI],TbdeEPI[TIPO],"Produção",0)</f>
        <v>Produção</v>
      </c>
      <c r="H1645" s="47" t="s">
        <v>108</v>
      </c>
      <c r="I1645" s="47" t="s">
        <v>173</v>
      </c>
      <c r="J1645" s="47"/>
      <c r="K1645" s="47">
        <f>COUNTIF($I$2:I1710,I1645)</f>
        <v>92</v>
      </c>
      <c r="L1645" s="47" t="str">
        <f>ControleProdução[[#This Row],[Recebido Por]]&amp;ControleProdução[[#This Row],[Qtd]]</f>
        <v>JACKSON92</v>
      </c>
    </row>
    <row r="1646" spans="1:12" ht="20.100000000000001" customHeight="1" x14ac:dyDescent="0.25">
      <c r="A1646" s="52">
        <v>45378</v>
      </c>
      <c r="B1646" s="52" t="str">
        <f>UPPER(TEXT(ControleProdução[[#This Row],[Data]],"mmm"))</f>
        <v>MAR</v>
      </c>
      <c r="C1646" s="47">
        <f>YEAR(ControleProdução[[#This Row],[Data]])</f>
        <v>2024</v>
      </c>
      <c r="D1646" s="52" t="s">
        <v>21</v>
      </c>
      <c r="E1646" s="47" t="s">
        <v>14</v>
      </c>
      <c r="F1646" s="47">
        <v>1</v>
      </c>
      <c r="G1646" s="47" t="str">
        <f>_xlfn.XLOOKUP(E1646,TbdeEPI[EPI],TbdeEPI[TIPO],"Produção",0)</f>
        <v>Produção</v>
      </c>
      <c r="H1646" s="47" t="s">
        <v>108</v>
      </c>
      <c r="I1646" s="47" t="s">
        <v>149</v>
      </c>
      <c r="J1646" s="47"/>
      <c r="K1646" s="47">
        <f>COUNTIF($I$2:I1710,I1646)</f>
        <v>63</v>
      </c>
      <c r="L1646" s="47" t="str">
        <f>ControleProdução[[#This Row],[Recebido Por]]&amp;ControleProdução[[#This Row],[Qtd]]</f>
        <v>RAFAEL63</v>
      </c>
    </row>
    <row r="1647" spans="1:12" ht="20.100000000000001" customHeight="1" x14ac:dyDescent="0.25">
      <c r="A1647" s="52">
        <v>45378</v>
      </c>
      <c r="B1647" s="52" t="str">
        <f>UPPER(TEXT(ControleProdução[[#This Row],[Data]],"mmm"))</f>
        <v>MAR</v>
      </c>
      <c r="C1647" s="47">
        <f>YEAR(ControleProdução[[#This Row],[Data]])</f>
        <v>2024</v>
      </c>
      <c r="D1647" s="52" t="s">
        <v>21</v>
      </c>
      <c r="E1647" s="47" t="s">
        <v>94</v>
      </c>
      <c r="F1647" s="47">
        <v>1</v>
      </c>
      <c r="G1647" s="47" t="str">
        <f>_xlfn.XLOOKUP(E1647,TbdeEPI[EPI],TbdeEPI[TIPO],"Produção",0)</f>
        <v>Produção</v>
      </c>
      <c r="H1647" s="47" t="s">
        <v>108</v>
      </c>
      <c r="I1647" s="47" t="s">
        <v>351</v>
      </c>
      <c r="J1647" s="47"/>
      <c r="K1647" s="47">
        <f>COUNTIF($I$2:I1710,I1647)</f>
        <v>76</v>
      </c>
      <c r="L1647" s="47" t="str">
        <f>ControleProdução[[#This Row],[Recebido Por]]&amp;ControleProdução[[#This Row],[Qtd]]</f>
        <v>DEYVID76</v>
      </c>
    </row>
    <row r="1648" spans="1:12" ht="20.100000000000001" customHeight="1" x14ac:dyDescent="0.25">
      <c r="A1648" s="52">
        <v>45378</v>
      </c>
      <c r="B1648" s="52" t="str">
        <f>UPPER(TEXT(ControleProdução[[#This Row],[Data]],"mmm"))</f>
        <v>MAR</v>
      </c>
      <c r="C1648" s="47">
        <f>YEAR(ControleProdução[[#This Row],[Data]])</f>
        <v>2024</v>
      </c>
      <c r="D1648" s="52" t="s">
        <v>21</v>
      </c>
      <c r="E1648" s="47" t="s">
        <v>14</v>
      </c>
      <c r="F1648" s="47">
        <v>1</v>
      </c>
      <c r="G1648" s="47" t="str">
        <f>_xlfn.XLOOKUP(E1648,TbdeEPI[EPI],TbdeEPI[TIPO],"Produção",0)</f>
        <v>Produção</v>
      </c>
      <c r="H1648" s="47" t="s">
        <v>108</v>
      </c>
      <c r="I1648" s="47" t="s">
        <v>351</v>
      </c>
      <c r="J1648" s="47"/>
      <c r="K1648" s="47">
        <f>COUNTIF($I$2:I1710,I1648)</f>
        <v>76</v>
      </c>
      <c r="L1648" s="47" t="str">
        <f>ControleProdução[[#This Row],[Recebido Por]]&amp;ControleProdução[[#This Row],[Qtd]]</f>
        <v>DEYVID76</v>
      </c>
    </row>
    <row r="1649" spans="1:12" ht="20.100000000000001" customHeight="1" x14ac:dyDescent="0.25">
      <c r="A1649" s="52">
        <v>45378</v>
      </c>
      <c r="B1649" s="52" t="str">
        <f>UPPER(TEXT(ControleProdução[[#This Row],[Data]],"mmm"))</f>
        <v>MAR</v>
      </c>
      <c r="C1649" s="47">
        <f>YEAR(ControleProdução[[#This Row],[Data]])</f>
        <v>2024</v>
      </c>
      <c r="D1649" s="52" t="s">
        <v>21</v>
      </c>
      <c r="E1649" s="47" t="s">
        <v>94</v>
      </c>
      <c r="F1649" s="47">
        <v>1</v>
      </c>
      <c r="G1649" s="47" t="str">
        <f>_xlfn.XLOOKUP(E1649,TbdeEPI[EPI],TbdeEPI[TIPO],"Produção",0)</f>
        <v>Produção</v>
      </c>
      <c r="H1649" s="47" t="s">
        <v>108</v>
      </c>
      <c r="I1649" s="47" t="s">
        <v>336</v>
      </c>
      <c r="J1649" s="47"/>
      <c r="K1649" s="47">
        <f>COUNTIF($I$2:I1710,I1649)</f>
        <v>131</v>
      </c>
      <c r="L1649" s="47" t="str">
        <f>ControleProdução[[#This Row],[Recebido Por]]&amp;ControleProdução[[#This Row],[Qtd]]</f>
        <v>YVENS131</v>
      </c>
    </row>
    <row r="1650" spans="1:12" ht="20.100000000000001" customHeight="1" x14ac:dyDescent="0.25">
      <c r="A1650" s="52">
        <v>45378</v>
      </c>
      <c r="B1650" s="52" t="str">
        <f>UPPER(TEXT(ControleProdução[[#This Row],[Data]],"mmm"))</f>
        <v>MAR</v>
      </c>
      <c r="C1650" s="47">
        <f>YEAR(ControleProdução[[#This Row],[Data]])</f>
        <v>2024</v>
      </c>
      <c r="D1650" s="52" t="s">
        <v>21</v>
      </c>
      <c r="E1650" s="47" t="s">
        <v>14</v>
      </c>
      <c r="F1650" s="47">
        <v>1</v>
      </c>
      <c r="G1650" s="47" t="str">
        <f>_xlfn.XLOOKUP(E1650,TbdeEPI[EPI],TbdeEPI[TIPO],"Produção",0)</f>
        <v>Produção</v>
      </c>
      <c r="H1650" s="47" t="s">
        <v>108</v>
      </c>
      <c r="I1650" s="47" t="s">
        <v>336</v>
      </c>
      <c r="J1650" s="47"/>
      <c r="K1650" s="47">
        <f>COUNTIF($I$2:I1710,I1650)</f>
        <v>131</v>
      </c>
      <c r="L1650" s="47" t="str">
        <f>ControleProdução[[#This Row],[Recebido Por]]&amp;ControleProdução[[#This Row],[Qtd]]</f>
        <v>YVENS131</v>
      </c>
    </row>
    <row r="1651" spans="1:12" ht="20.100000000000001" customHeight="1" x14ac:dyDescent="0.25">
      <c r="A1651" s="52">
        <v>45378</v>
      </c>
      <c r="B1651" s="52" t="str">
        <f>UPPER(TEXT(ControleProdução[[#This Row],[Data]],"mmm"))</f>
        <v>MAR</v>
      </c>
      <c r="C1651" s="47">
        <f>YEAR(ControleProdução[[#This Row],[Data]])</f>
        <v>2024</v>
      </c>
      <c r="D1651" s="52" t="s">
        <v>21</v>
      </c>
      <c r="E1651" s="47" t="s">
        <v>85</v>
      </c>
      <c r="F1651" s="47">
        <v>1</v>
      </c>
      <c r="G1651" s="47" t="str">
        <f>_xlfn.XLOOKUP(E1651,TbdeEPI[EPI],TbdeEPI[TIPO],"Produção",0)</f>
        <v>Produção</v>
      </c>
      <c r="H1651" s="47" t="s">
        <v>108</v>
      </c>
      <c r="I1651" s="47" t="s">
        <v>336</v>
      </c>
      <c r="J1651" s="47"/>
      <c r="K1651" s="47">
        <f>COUNTIF($I$2:I1710,I1651)</f>
        <v>131</v>
      </c>
      <c r="L1651" s="47" t="str">
        <f>ControleProdução[[#This Row],[Recebido Por]]&amp;ControleProdução[[#This Row],[Qtd]]</f>
        <v>YVENS131</v>
      </c>
    </row>
    <row r="1652" spans="1:12" ht="20.100000000000001" customHeight="1" x14ac:dyDescent="0.25">
      <c r="A1652" s="52">
        <v>45378</v>
      </c>
      <c r="B1652" s="52" t="str">
        <f>UPPER(TEXT(ControleProdução[[#This Row],[Data]],"mmm"))</f>
        <v>MAR</v>
      </c>
      <c r="C1652" s="47">
        <f>YEAR(ControleProdução[[#This Row],[Data]])</f>
        <v>2024</v>
      </c>
      <c r="D1652" s="52" t="s">
        <v>21</v>
      </c>
      <c r="E1652" s="47" t="s">
        <v>94</v>
      </c>
      <c r="F1652" s="47">
        <v>1</v>
      </c>
      <c r="G1652" s="47" t="str">
        <f>_xlfn.XLOOKUP(E1652,TbdeEPI[EPI],TbdeEPI[TIPO],"Produção",0)</f>
        <v>Produção</v>
      </c>
      <c r="H1652" s="47" t="s">
        <v>108</v>
      </c>
      <c r="I1652" s="47" t="s">
        <v>388</v>
      </c>
      <c r="J1652" s="47"/>
      <c r="K1652" s="47">
        <f>COUNTIF($I$2:I1710,I1652)</f>
        <v>24</v>
      </c>
      <c r="L1652" s="47" t="str">
        <f>ControleProdução[[#This Row],[Recebido Por]]&amp;ControleProdução[[#This Row],[Qtd]]</f>
        <v>ESTER24</v>
      </c>
    </row>
    <row r="1653" spans="1:12" ht="20.100000000000001" customHeight="1" x14ac:dyDescent="0.25">
      <c r="A1653" s="52">
        <v>45378</v>
      </c>
      <c r="B1653" s="52" t="str">
        <f>UPPER(TEXT(ControleProdução[[#This Row],[Data]],"mmm"))</f>
        <v>MAR</v>
      </c>
      <c r="C1653" s="47">
        <f>YEAR(ControleProdução[[#This Row],[Data]])</f>
        <v>2024</v>
      </c>
      <c r="D1653" s="52" t="s">
        <v>21</v>
      </c>
      <c r="E1653" s="47" t="s">
        <v>14</v>
      </c>
      <c r="F1653" s="47">
        <v>1</v>
      </c>
      <c r="G1653" s="47" t="str">
        <f>_xlfn.XLOOKUP(E1653,TbdeEPI[EPI],TbdeEPI[TIPO],"Produção",0)</f>
        <v>Produção</v>
      </c>
      <c r="H1653" s="47" t="s">
        <v>108</v>
      </c>
      <c r="I1653" s="47" t="s">
        <v>388</v>
      </c>
      <c r="J1653" s="47"/>
      <c r="K1653" s="47">
        <f>COUNTIF($I$2:I1710,I1653)</f>
        <v>24</v>
      </c>
      <c r="L1653" s="47" t="str">
        <f>ControleProdução[[#This Row],[Recebido Por]]&amp;ControleProdução[[#This Row],[Qtd]]</f>
        <v>ESTER24</v>
      </c>
    </row>
    <row r="1654" spans="1:12" ht="20.100000000000001" customHeight="1" x14ac:dyDescent="0.25">
      <c r="A1654" s="52">
        <v>45378</v>
      </c>
      <c r="B1654" s="52" t="str">
        <f>UPPER(TEXT(ControleProdução[[#This Row],[Data]],"mmm"))</f>
        <v>MAR</v>
      </c>
      <c r="C1654" s="47">
        <f>YEAR(ControleProdução[[#This Row],[Data]])</f>
        <v>2024</v>
      </c>
      <c r="D1654" s="52" t="s">
        <v>21</v>
      </c>
      <c r="E1654" s="47" t="s">
        <v>94</v>
      </c>
      <c r="F1654" s="47">
        <v>1</v>
      </c>
      <c r="G1654" s="47" t="str">
        <f>_xlfn.XLOOKUP(E1654,TbdeEPI[EPI],TbdeEPI[TIPO],"Produção",0)</f>
        <v>Produção</v>
      </c>
      <c r="H1654" s="47" t="s">
        <v>108</v>
      </c>
      <c r="I1654" s="47" t="s">
        <v>112</v>
      </c>
      <c r="J1654" s="47"/>
      <c r="K1654" s="47">
        <f>COUNTIF($I$2:I1710,I1654)</f>
        <v>50</v>
      </c>
      <c r="L1654" s="47" t="str">
        <f>ControleProdução[[#This Row],[Recebido Por]]&amp;ControleProdução[[#This Row],[Qtd]]</f>
        <v>JEFERSON50</v>
      </c>
    </row>
    <row r="1655" spans="1:12" ht="20.100000000000001" customHeight="1" x14ac:dyDescent="0.25">
      <c r="A1655" s="52">
        <v>45378</v>
      </c>
      <c r="B1655" s="52" t="str">
        <f>UPPER(TEXT(ControleProdução[[#This Row],[Data]],"mmm"))</f>
        <v>MAR</v>
      </c>
      <c r="C1655" s="47">
        <f>YEAR(ControleProdução[[#This Row],[Data]])</f>
        <v>2024</v>
      </c>
      <c r="D1655" s="52" t="s">
        <v>21</v>
      </c>
      <c r="E1655" s="47" t="s">
        <v>14</v>
      </c>
      <c r="F1655" s="47">
        <v>1</v>
      </c>
      <c r="G1655" s="47" t="str">
        <f>_xlfn.XLOOKUP(E1655,TbdeEPI[EPI],TbdeEPI[TIPO],"Produção",0)</f>
        <v>Produção</v>
      </c>
      <c r="H1655" s="47" t="s">
        <v>108</v>
      </c>
      <c r="I1655" s="47" t="s">
        <v>112</v>
      </c>
      <c r="J1655" s="47"/>
      <c r="K1655" s="47">
        <f>COUNTIF($I$2:I1710,I1655)</f>
        <v>50</v>
      </c>
      <c r="L1655" s="47" t="str">
        <f>ControleProdução[[#This Row],[Recebido Por]]&amp;ControleProdução[[#This Row],[Qtd]]</f>
        <v>JEFERSON50</v>
      </c>
    </row>
    <row r="1656" spans="1:12" ht="20.100000000000001" customHeight="1" x14ac:dyDescent="0.25">
      <c r="A1656" s="52">
        <v>45378</v>
      </c>
      <c r="B1656" s="52" t="str">
        <f>UPPER(TEXT(ControleProdução[[#This Row],[Data]],"mmm"))</f>
        <v>MAR</v>
      </c>
      <c r="C1656" s="47">
        <f>YEAR(ControleProdução[[#This Row],[Data]])</f>
        <v>2024</v>
      </c>
      <c r="D1656" s="52" t="s">
        <v>21</v>
      </c>
      <c r="E1656" s="47" t="s">
        <v>14</v>
      </c>
      <c r="F1656" s="47">
        <v>1</v>
      </c>
      <c r="G1656" s="47" t="str">
        <f>_xlfn.XLOOKUP(E1656,TbdeEPI[EPI],TbdeEPI[TIPO],"Produção",0)</f>
        <v>Produção</v>
      </c>
      <c r="H1656" s="47" t="s">
        <v>108</v>
      </c>
      <c r="I1656" s="47" t="s">
        <v>157</v>
      </c>
      <c r="J1656" s="47"/>
      <c r="K1656" s="47">
        <f>COUNTIF($I$2:I1710,I1656)</f>
        <v>49</v>
      </c>
      <c r="L1656" s="47" t="str">
        <f>ControleProdução[[#This Row],[Recebido Por]]&amp;ControleProdução[[#This Row],[Qtd]]</f>
        <v>MATHEUS LUCAS49</v>
      </c>
    </row>
    <row r="1657" spans="1:12" ht="20.100000000000001" customHeight="1" x14ac:dyDescent="0.25">
      <c r="A1657" s="52">
        <v>45378</v>
      </c>
      <c r="B1657" s="52" t="str">
        <f>UPPER(TEXT(ControleProdução[[#This Row],[Data]],"mmm"))</f>
        <v>MAR</v>
      </c>
      <c r="C1657" s="47">
        <f>YEAR(ControleProdução[[#This Row],[Data]])</f>
        <v>2024</v>
      </c>
      <c r="D1657" s="52" t="s">
        <v>21</v>
      </c>
      <c r="E1657" s="47" t="s">
        <v>94</v>
      </c>
      <c r="F1657" s="47">
        <v>1</v>
      </c>
      <c r="G1657" s="47" t="str">
        <f>_xlfn.XLOOKUP(E1657,TbdeEPI[EPI],TbdeEPI[TIPO],"Produção",0)</f>
        <v>Produção</v>
      </c>
      <c r="H1657" s="47" t="s">
        <v>108</v>
      </c>
      <c r="I1657" s="47" t="s">
        <v>157</v>
      </c>
      <c r="J1657" s="47"/>
      <c r="K1657" s="47">
        <f>COUNTIF($I$2:I1710,I1657)</f>
        <v>49</v>
      </c>
      <c r="L1657" s="47" t="str">
        <f>ControleProdução[[#This Row],[Recebido Por]]&amp;ControleProdução[[#This Row],[Qtd]]</f>
        <v>MATHEUS LUCAS49</v>
      </c>
    </row>
    <row r="1658" spans="1:12" ht="20.100000000000001" customHeight="1" x14ac:dyDescent="0.25">
      <c r="A1658" s="52">
        <v>45378</v>
      </c>
      <c r="B1658" s="52" t="str">
        <f>UPPER(TEXT(ControleProdução[[#This Row],[Data]],"mmm"))</f>
        <v>MAR</v>
      </c>
      <c r="C1658" s="47">
        <f>YEAR(ControleProdução[[#This Row],[Data]])</f>
        <v>2024</v>
      </c>
      <c r="D1658" s="52" t="s">
        <v>21</v>
      </c>
      <c r="E1658" s="47" t="s">
        <v>401</v>
      </c>
      <c r="F1658" s="47">
        <v>1</v>
      </c>
      <c r="G1658" s="47" t="str">
        <f>_xlfn.XLOOKUP(E1658,TbdeEPI[EPI],TbdeEPI[TIPO],"Produção",0)</f>
        <v>Produção</v>
      </c>
      <c r="H1658" s="47" t="s">
        <v>108</v>
      </c>
      <c r="I1658" s="47" t="s">
        <v>321</v>
      </c>
      <c r="J1658" s="47"/>
      <c r="K1658" s="47">
        <f>COUNTIF($I$2:I1710,I1658)</f>
        <v>38</v>
      </c>
      <c r="L1658" s="47" t="str">
        <f>ControleProdução[[#This Row],[Recebido Por]]&amp;ControleProdução[[#This Row],[Qtd]]</f>
        <v>FLAVIO38</v>
      </c>
    </row>
    <row r="1659" spans="1:12" ht="20.100000000000001" customHeight="1" x14ac:dyDescent="0.25">
      <c r="A1659" s="52">
        <v>45378</v>
      </c>
      <c r="B1659" s="52" t="str">
        <f>UPPER(TEXT(ControleProdução[[#This Row],[Data]],"mmm"))</f>
        <v>MAR</v>
      </c>
      <c r="C1659" s="47">
        <f>YEAR(ControleProdução[[#This Row],[Data]])</f>
        <v>2024</v>
      </c>
      <c r="D1659" s="52" t="s">
        <v>21</v>
      </c>
      <c r="E1659" s="47" t="s">
        <v>14</v>
      </c>
      <c r="F1659" s="47">
        <v>1</v>
      </c>
      <c r="G1659" s="47" t="str">
        <f>_xlfn.XLOOKUP(E1659,TbdeEPI[EPI],TbdeEPI[TIPO],"Produção",0)</f>
        <v>Produção</v>
      </c>
      <c r="H1659" s="47" t="s">
        <v>108</v>
      </c>
      <c r="I1659" s="47" t="s">
        <v>149</v>
      </c>
      <c r="J1659" s="47"/>
      <c r="K1659" s="47">
        <f>COUNTIF($I$2:I1710,I1659)</f>
        <v>63</v>
      </c>
      <c r="L1659" s="47" t="str">
        <f>ControleProdução[[#This Row],[Recebido Por]]&amp;ControleProdução[[#This Row],[Qtd]]</f>
        <v>RAFAEL63</v>
      </c>
    </row>
    <row r="1660" spans="1:12" ht="20.100000000000001" customHeight="1" x14ac:dyDescent="0.25">
      <c r="A1660" s="52">
        <v>45378</v>
      </c>
      <c r="B1660" s="52" t="str">
        <f>UPPER(TEXT(ControleProdução[[#This Row],[Data]],"mmm"))</f>
        <v>MAR</v>
      </c>
      <c r="C1660" s="47">
        <f>YEAR(ControleProdução[[#This Row],[Data]])</f>
        <v>2024</v>
      </c>
      <c r="D1660" s="52" t="s">
        <v>21</v>
      </c>
      <c r="E1660" s="47" t="s">
        <v>79</v>
      </c>
      <c r="F1660" s="47">
        <v>1</v>
      </c>
      <c r="G1660" s="47" t="str">
        <f>_xlfn.XLOOKUP(E1660,TbdeEPI[EPI],TbdeEPI[TIPO],"Produção",0)</f>
        <v>Produção</v>
      </c>
      <c r="H1660" s="47" t="s">
        <v>108</v>
      </c>
      <c r="I1660" s="47" t="s">
        <v>149</v>
      </c>
      <c r="J1660" s="47"/>
      <c r="K1660" s="47">
        <f>COUNTIF($I$2:I1710,I1660)</f>
        <v>63</v>
      </c>
      <c r="L1660" s="47" t="str">
        <f>ControleProdução[[#This Row],[Recebido Por]]&amp;ControleProdução[[#This Row],[Qtd]]</f>
        <v>RAFAEL63</v>
      </c>
    </row>
    <row r="1661" spans="1:12" ht="20.100000000000001" customHeight="1" x14ac:dyDescent="0.25">
      <c r="A1661" s="52">
        <v>45378</v>
      </c>
      <c r="B1661" s="52" t="str">
        <f>UPPER(TEXT(ControleProdução[[#This Row],[Data]],"mmm"))</f>
        <v>MAR</v>
      </c>
      <c r="C1661" s="47">
        <f>YEAR(ControleProdução[[#This Row],[Data]])</f>
        <v>2024</v>
      </c>
      <c r="D1661" s="52" t="s">
        <v>21</v>
      </c>
      <c r="E1661" s="47" t="s">
        <v>9</v>
      </c>
      <c r="F1661" s="47">
        <v>1</v>
      </c>
      <c r="G1661" s="47" t="str">
        <f>_xlfn.XLOOKUP(E1661,TbdeEPI[EPI],TbdeEPI[TIPO],"Produção",0)</f>
        <v>EPI</v>
      </c>
      <c r="H1661" s="47" t="s">
        <v>108</v>
      </c>
      <c r="I1661" s="47" t="s">
        <v>351</v>
      </c>
      <c r="J1661" s="47"/>
      <c r="K1661" s="47">
        <f>COUNTIF($I$2:I1710,I1661)</f>
        <v>76</v>
      </c>
      <c r="L1661" s="47" t="str">
        <f>ControleProdução[[#This Row],[Recebido Por]]&amp;ControleProdução[[#This Row],[Qtd]]</f>
        <v>DEYVID76</v>
      </c>
    </row>
    <row r="1662" spans="1:12" ht="20.100000000000001" customHeight="1" x14ac:dyDescent="0.25">
      <c r="A1662" s="52">
        <v>45378</v>
      </c>
      <c r="B1662" s="52" t="str">
        <f>UPPER(TEXT(ControleProdução[[#This Row],[Data]],"mmm"))</f>
        <v>MAR</v>
      </c>
      <c r="C1662" s="47">
        <f>YEAR(ControleProdução[[#This Row],[Data]])</f>
        <v>2024</v>
      </c>
      <c r="D1662" s="52" t="s">
        <v>21</v>
      </c>
      <c r="E1662" s="47" t="s">
        <v>27</v>
      </c>
      <c r="F1662" s="47">
        <v>2</v>
      </c>
      <c r="G1662" s="47" t="str">
        <f>_xlfn.XLOOKUP(E1662,TbdeEPI[EPI],TbdeEPI[TIPO],"Produção",0)</f>
        <v>Produção</v>
      </c>
      <c r="H1662" s="47" t="s">
        <v>108</v>
      </c>
      <c r="I1662" s="47" t="s">
        <v>336</v>
      </c>
      <c r="J1662" s="47"/>
      <c r="K1662" s="47">
        <f>COUNTIF($I$2:I1710,I1662)</f>
        <v>131</v>
      </c>
      <c r="L1662" s="47" t="str">
        <f>ControleProdução[[#This Row],[Recebido Por]]&amp;ControleProdução[[#This Row],[Qtd]]</f>
        <v>YVENS131</v>
      </c>
    </row>
    <row r="1663" spans="1:12" ht="20.100000000000001" customHeight="1" x14ac:dyDescent="0.25">
      <c r="A1663" s="52">
        <v>45378</v>
      </c>
      <c r="B1663" s="52" t="str">
        <f>UPPER(TEXT(ControleProdução[[#This Row],[Data]],"mmm"))</f>
        <v>MAR</v>
      </c>
      <c r="C1663" s="47">
        <f>YEAR(ControleProdução[[#This Row],[Data]])</f>
        <v>2024</v>
      </c>
      <c r="D1663" s="52" t="s">
        <v>21</v>
      </c>
      <c r="E1663" s="47" t="s">
        <v>79</v>
      </c>
      <c r="F1663" s="47">
        <v>1</v>
      </c>
      <c r="G1663" s="47" t="str">
        <f>_xlfn.XLOOKUP(E1663,TbdeEPI[EPI],TbdeEPI[TIPO],"Produção",0)</f>
        <v>Produção</v>
      </c>
      <c r="H1663" s="47" t="s">
        <v>108</v>
      </c>
      <c r="I1663" s="47" t="s">
        <v>336</v>
      </c>
      <c r="J1663" s="47"/>
      <c r="K1663" s="47">
        <f>COUNTIF($I$2:I1710,I1663)</f>
        <v>131</v>
      </c>
      <c r="L1663" s="47" t="str">
        <f>ControleProdução[[#This Row],[Recebido Por]]&amp;ControleProdução[[#This Row],[Qtd]]</f>
        <v>YVENS131</v>
      </c>
    </row>
    <row r="1664" spans="1:12" ht="20.100000000000001" customHeight="1" x14ac:dyDescent="0.25">
      <c r="A1664" s="52">
        <v>45378</v>
      </c>
      <c r="B1664" s="52" t="str">
        <f>UPPER(TEXT(ControleProdução[[#This Row],[Data]],"mmm"))</f>
        <v>MAR</v>
      </c>
      <c r="C1664" s="47">
        <f>YEAR(ControleProdução[[#This Row],[Data]])</f>
        <v>2024</v>
      </c>
      <c r="D1664" s="52" t="s">
        <v>21</v>
      </c>
      <c r="E1664" s="47" t="s">
        <v>330</v>
      </c>
      <c r="F1664" s="47">
        <v>1</v>
      </c>
      <c r="G1664" s="47" t="str">
        <f>_xlfn.XLOOKUP(E1664,TbdeEPI[EPI],TbdeEPI[TIPO],"Produção",0)</f>
        <v>EPI</v>
      </c>
      <c r="H1664" s="47" t="s">
        <v>108</v>
      </c>
      <c r="I1664" s="47" t="s">
        <v>173</v>
      </c>
      <c r="J1664" s="47"/>
      <c r="K1664" s="47">
        <f>COUNTIF($I$2:I1710,I1664)</f>
        <v>92</v>
      </c>
      <c r="L1664" s="47" t="str">
        <f>ControleProdução[[#This Row],[Recebido Por]]&amp;ControleProdução[[#This Row],[Qtd]]</f>
        <v>JACKSON92</v>
      </c>
    </row>
    <row r="1665" spans="1:12" ht="20.100000000000001" customHeight="1" x14ac:dyDescent="0.25">
      <c r="A1665" s="52">
        <v>45378</v>
      </c>
      <c r="B1665" s="52" t="str">
        <f>UPPER(TEXT(ControleProdução[[#This Row],[Data]],"mmm"))</f>
        <v>MAR</v>
      </c>
      <c r="C1665" s="47">
        <f>YEAR(ControleProdução[[#This Row],[Data]])</f>
        <v>2024</v>
      </c>
      <c r="D1665" s="52" t="s">
        <v>21</v>
      </c>
      <c r="E1665" s="47" t="s">
        <v>330</v>
      </c>
      <c r="F1665" s="47">
        <v>1</v>
      </c>
      <c r="G1665" s="47" t="str">
        <f>_xlfn.XLOOKUP(E1665,TbdeEPI[EPI],TbdeEPI[TIPO],"Produção",0)</f>
        <v>EPI</v>
      </c>
      <c r="H1665" s="47" t="s">
        <v>108</v>
      </c>
      <c r="I1665" s="47" t="s">
        <v>157</v>
      </c>
      <c r="J1665" s="47"/>
      <c r="K1665" s="47">
        <f>COUNTIF($I$2:I1710,I1665)</f>
        <v>49</v>
      </c>
      <c r="L1665" s="47" t="str">
        <f>ControleProdução[[#This Row],[Recebido Por]]&amp;ControleProdução[[#This Row],[Qtd]]</f>
        <v>MATHEUS LUCAS49</v>
      </c>
    </row>
    <row r="1666" spans="1:12" ht="20.100000000000001" customHeight="1" x14ac:dyDescent="0.25">
      <c r="A1666" s="52">
        <v>45378</v>
      </c>
      <c r="B1666" s="52" t="str">
        <f>UPPER(TEXT(ControleProdução[[#This Row],[Data]],"mmm"))</f>
        <v>MAR</v>
      </c>
      <c r="C1666" s="47">
        <f>YEAR(ControleProdução[[#This Row],[Data]])</f>
        <v>2024</v>
      </c>
      <c r="D1666" s="52" t="s">
        <v>21</v>
      </c>
      <c r="E1666" s="47" t="s">
        <v>352</v>
      </c>
      <c r="F1666" s="47">
        <v>1</v>
      </c>
      <c r="G1666" s="47" t="str">
        <f>_xlfn.XLOOKUP(E1666,TbdeEPI[EPI],TbdeEPI[TIPO],"Produção",0)</f>
        <v>Produção</v>
      </c>
      <c r="H1666" s="47" t="s">
        <v>108</v>
      </c>
      <c r="I1666" s="47" t="s">
        <v>280</v>
      </c>
      <c r="J1666" s="47"/>
      <c r="K1666" s="47">
        <f>COUNTIF($I$2:I1710,I1666)</f>
        <v>1</v>
      </c>
      <c r="L1666" s="47" t="str">
        <f>ControleProdução[[#This Row],[Recebido Por]]&amp;ControleProdução[[#This Row],[Qtd]]</f>
        <v>AMANDA1</v>
      </c>
    </row>
    <row r="1667" spans="1:12" ht="20.100000000000001" customHeight="1" x14ac:dyDescent="0.25">
      <c r="A1667" s="52">
        <v>45378</v>
      </c>
      <c r="B1667" s="52" t="str">
        <f>UPPER(TEXT(ControleProdução[[#This Row],[Data]],"mmm"))</f>
        <v>MAR</v>
      </c>
      <c r="C1667" s="47">
        <f>YEAR(ControleProdução[[#This Row],[Data]])</f>
        <v>2024</v>
      </c>
      <c r="D1667" s="52" t="s">
        <v>21</v>
      </c>
      <c r="E1667" s="47" t="s">
        <v>75</v>
      </c>
      <c r="F1667" s="47">
        <v>2</v>
      </c>
      <c r="G1667" s="47" t="str">
        <f>_xlfn.XLOOKUP(E1667,TbdeEPI[EPI],TbdeEPI[TIPO],"Produção",0)</f>
        <v>Produção</v>
      </c>
      <c r="H1667" s="47" t="s">
        <v>108</v>
      </c>
      <c r="I1667" s="47" t="s">
        <v>355</v>
      </c>
      <c r="J1667" s="47"/>
      <c r="K1667" s="47">
        <f>COUNTIF($I$2:I1710,I1667)</f>
        <v>22</v>
      </c>
      <c r="L1667" s="47" t="str">
        <f>ControleProdução[[#This Row],[Recebido Por]]&amp;ControleProdução[[#This Row],[Qtd]]</f>
        <v>JUAN22</v>
      </c>
    </row>
    <row r="1668" spans="1:12" ht="20.100000000000001" customHeight="1" x14ac:dyDescent="0.25">
      <c r="A1668" s="52">
        <v>45379</v>
      </c>
      <c r="B1668" s="52" t="str">
        <f>UPPER(TEXT([1]!ControleProdução[[#This Row],[Data]],"mmm"))</f>
        <v>MAR</v>
      </c>
      <c r="C1668" s="47">
        <f>YEAR([1]!ControleProdução[[#This Row],[Data]])</f>
        <v>2024</v>
      </c>
      <c r="D1668" s="52" t="s">
        <v>21</v>
      </c>
      <c r="E1668" s="47" t="s">
        <v>393</v>
      </c>
      <c r="F1668" s="47">
        <v>1</v>
      </c>
      <c r="G1668" s="47" t="str">
        <f>_xlfn.XLOOKUP(E1668,TbdeEPI[EPI],TbdeEPI[TIPO],"Produção",0)</f>
        <v>EPI</v>
      </c>
      <c r="H1668" s="47" t="s">
        <v>108</v>
      </c>
      <c r="I1668" s="47" t="s">
        <v>277</v>
      </c>
      <c r="J1668" s="47"/>
      <c r="K1668" s="47">
        <f>COUNTIF($I$2:I1668,I1668)</f>
        <v>7</v>
      </c>
      <c r="L1668" s="47" t="str">
        <f>ControleProdução[[#This Row],[Recebido Por]]&amp;ControleProdução[[#This Row],[Qtd]]</f>
        <v>LEANDRO7</v>
      </c>
    </row>
    <row r="1669" spans="1:12" ht="20.100000000000001" customHeight="1" x14ac:dyDescent="0.25">
      <c r="A1669" s="52">
        <v>45379</v>
      </c>
      <c r="B1669" s="52" t="str">
        <f>UPPER(TEXT([1]!ControleProdução[[#This Row],[Data]],"mmm"))</f>
        <v>MAR</v>
      </c>
      <c r="C1669" s="47">
        <f>YEAR([1]!ControleProdução[[#This Row],[Data]])</f>
        <v>2024</v>
      </c>
      <c r="D1669" s="52" t="s">
        <v>21</v>
      </c>
      <c r="E1669" s="47" t="s">
        <v>81</v>
      </c>
      <c r="F1669" s="47">
        <v>1</v>
      </c>
      <c r="G1669" s="47" t="str">
        <f>_xlfn.XLOOKUP(E1669,TbdeEPI[EPI],TbdeEPI[TIPO],"Produção",0)</f>
        <v>Produção</v>
      </c>
      <c r="H1669" s="47" t="s">
        <v>108</v>
      </c>
      <c r="I1669" s="47" t="s">
        <v>140</v>
      </c>
      <c r="J1669" s="47"/>
      <c r="K1669" s="47">
        <f>COUNTIF($I$2:I1710,I1669)</f>
        <v>78</v>
      </c>
      <c r="L1669" s="47" t="str">
        <f>ControleProdução[[#This Row],[Recebido Por]]&amp;ControleProdução[[#This Row],[Qtd]]</f>
        <v>ARTHUR78</v>
      </c>
    </row>
    <row r="1670" spans="1:12" ht="20.100000000000001" customHeight="1" x14ac:dyDescent="0.25">
      <c r="A1670" s="52">
        <v>45379</v>
      </c>
      <c r="B1670" s="52" t="str">
        <f>UPPER(TEXT(ControleProdução[[#This Row],[Data]],"mmm"))</f>
        <v>MAR</v>
      </c>
      <c r="C1670" s="47">
        <f>YEAR(ControleProdução[[#This Row],[Data]])</f>
        <v>2024</v>
      </c>
      <c r="D1670" s="52" t="s">
        <v>20</v>
      </c>
      <c r="E1670" s="47" t="s">
        <v>78</v>
      </c>
      <c r="F1670" s="47">
        <v>36</v>
      </c>
      <c r="G1670" s="47" t="str">
        <f>_xlfn.XLOOKUP(E1670,TbdeEPI[EPI],TbdeEPI[TIPO],"Produção",0)</f>
        <v>Produção</v>
      </c>
      <c r="H1670" s="47" t="s">
        <v>150</v>
      </c>
      <c r="I1670" s="47" t="s">
        <v>108</v>
      </c>
      <c r="J1670" s="47"/>
      <c r="K1670" s="47">
        <f>COUNTIF($I$2:I1710,I1670)</f>
        <v>117</v>
      </c>
      <c r="L1670" s="47" t="str">
        <f>ControleProdução[[#This Row],[Recebido Por]]&amp;ControleProdução[[#This Row],[Qtd]]</f>
        <v>RHUAN117</v>
      </c>
    </row>
    <row r="1671" spans="1:12" ht="20.100000000000001" customHeight="1" x14ac:dyDescent="0.25">
      <c r="A1671" s="52">
        <v>45379</v>
      </c>
      <c r="B1671" s="52" t="str">
        <f>UPPER(TEXT(ControleProdução[[#This Row],[Data]],"mmm"))</f>
        <v>MAR</v>
      </c>
      <c r="C1671" s="47">
        <f>YEAR(ControleProdução[[#This Row],[Data]])</f>
        <v>2024</v>
      </c>
      <c r="D1671" s="52" t="s">
        <v>21</v>
      </c>
      <c r="E1671" s="47" t="s">
        <v>354</v>
      </c>
      <c r="F1671" s="47">
        <v>1</v>
      </c>
      <c r="G1671" s="47" t="str">
        <f>_xlfn.XLOOKUP(E1671,TbdeEPI[EPI],TbdeEPI[TIPO],"Produção",0)</f>
        <v>Produção</v>
      </c>
      <c r="H1671" s="47" t="s">
        <v>108</v>
      </c>
      <c r="I1671" s="47" t="s">
        <v>336</v>
      </c>
      <c r="J1671" s="47"/>
      <c r="K1671" s="47">
        <f>COUNTIF($I$2:I1710,I1671)</f>
        <v>131</v>
      </c>
      <c r="L1671" s="47" t="str">
        <f>ControleProdução[[#This Row],[Recebido Por]]&amp;ControleProdução[[#This Row],[Qtd]]</f>
        <v>YVENS131</v>
      </c>
    </row>
    <row r="1672" spans="1:12" ht="20.100000000000001" customHeight="1" x14ac:dyDescent="0.25">
      <c r="A1672" s="52">
        <v>45379</v>
      </c>
      <c r="B1672" s="52" t="str">
        <f>UPPER(TEXT(ControleProdução[[#This Row],[Data]],"mmm"))</f>
        <v>MAR</v>
      </c>
      <c r="C1672" s="47">
        <f>YEAR(ControleProdução[[#This Row],[Data]])</f>
        <v>2024</v>
      </c>
      <c r="D1672" s="52" t="s">
        <v>21</v>
      </c>
      <c r="E1672" s="47" t="s">
        <v>342</v>
      </c>
      <c r="F1672" s="47">
        <v>1</v>
      </c>
      <c r="G1672" s="47" t="str">
        <f>_xlfn.XLOOKUP(E1672,TbdeEPI[EPI],TbdeEPI[TIPO],"Produção",0)</f>
        <v>Produção</v>
      </c>
      <c r="H1672" s="47" t="s">
        <v>108</v>
      </c>
      <c r="I1672" s="47" t="s">
        <v>140</v>
      </c>
      <c r="J1672" s="47"/>
      <c r="K1672" s="47">
        <f>COUNTIF($I$2:I1710,I1672)</f>
        <v>78</v>
      </c>
      <c r="L1672" s="47" t="str">
        <f>ControleProdução[[#This Row],[Recebido Por]]&amp;ControleProdução[[#This Row],[Qtd]]</f>
        <v>ARTHUR78</v>
      </c>
    </row>
    <row r="1673" spans="1:12" ht="20.100000000000001" customHeight="1" x14ac:dyDescent="0.25">
      <c r="A1673" s="52">
        <v>45379</v>
      </c>
      <c r="B1673" s="52" t="str">
        <f>UPPER(TEXT(ControleProdução[[#This Row],[Data]],"mmm"))</f>
        <v>MAR</v>
      </c>
      <c r="C1673" s="47">
        <f>YEAR(ControleProdução[[#This Row],[Data]])</f>
        <v>2024</v>
      </c>
      <c r="D1673" s="52" t="s">
        <v>21</v>
      </c>
      <c r="E1673" s="47" t="s">
        <v>363</v>
      </c>
      <c r="F1673" s="47">
        <v>1</v>
      </c>
      <c r="G1673" s="47" t="str">
        <f>_xlfn.XLOOKUP(E1673,TbdeEPI[EPI],TbdeEPI[TIPO],"Produção",0)</f>
        <v>Produção</v>
      </c>
      <c r="H1673" s="47" t="s">
        <v>108</v>
      </c>
      <c r="I1673" s="47" t="s">
        <v>140</v>
      </c>
      <c r="J1673" s="47"/>
      <c r="K1673" s="47">
        <f>COUNTIF($I$2:I1710,I1673)</f>
        <v>78</v>
      </c>
      <c r="L1673" s="47" t="str">
        <f>ControleProdução[[#This Row],[Recebido Por]]&amp;ControleProdução[[#This Row],[Qtd]]</f>
        <v>ARTHUR78</v>
      </c>
    </row>
    <row r="1674" spans="1:12" ht="20.100000000000001" customHeight="1" x14ac:dyDescent="0.25">
      <c r="A1674" s="52">
        <v>45379</v>
      </c>
      <c r="B1674" s="52" t="str">
        <f>UPPER(TEXT(ControleProdução[[#This Row],[Data]],"mmm"))</f>
        <v>MAR</v>
      </c>
      <c r="C1674" s="47">
        <f>YEAR(ControleProdução[[#This Row],[Data]])</f>
        <v>2024</v>
      </c>
      <c r="D1674" s="52" t="s">
        <v>21</v>
      </c>
      <c r="E1674" s="47" t="s">
        <v>9</v>
      </c>
      <c r="F1674" s="47">
        <v>1</v>
      </c>
      <c r="G1674" s="47" t="str">
        <f>_xlfn.XLOOKUP(E1674,TbdeEPI[EPI],TbdeEPI[TIPO],"Produção",0)</f>
        <v>EPI</v>
      </c>
      <c r="H1674" s="47" t="s">
        <v>108</v>
      </c>
      <c r="I1674" s="47" t="s">
        <v>157</v>
      </c>
      <c r="J1674" s="47"/>
      <c r="K1674" s="47">
        <f>COUNTIF($I$2:I1710,I1674)</f>
        <v>49</v>
      </c>
      <c r="L1674" s="47" t="str">
        <f>ControleProdução[[#This Row],[Recebido Por]]&amp;ControleProdução[[#This Row],[Qtd]]</f>
        <v>MATHEUS LUCAS49</v>
      </c>
    </row>
    <row r="1675" spans="1:12" ht="20.100000000000001" customHeight="1" x14ac:dyDescent="0.25">
      <c r="A1675" s="52">
        <v>45379</v>
      </c>
      <c r="B1675" s="52" t="str">
        <f>UPPER(TEXT(ControleProdução[[#This Row],[Data]],"mmm"))</f>
        <v>MAR</v>
      </c>
      <c r="C1675" s="47">
        <f>YEAR(ControleProdução[[#This Row],[Data]])</f>
        <v>2024</v>
      </c>
      <c r="D1675" s="52" t="s">
        <v>21</v>
      </c>
      <c r="E1675" s="47" t="s">
        <v>78</v>
      </c>
      <c r="F1675" s="47">
        <v>1</v>
      </c>
      <c r="G1675" s="47" t="str">
        <f>_xlfn.XLOOKUP(E1675,TbdeEPI[EPI],TbdeEPI[TIPO],"Produção",0)</f>
        <v>Produção</v>
      </c>
      <c r="H1675" s="47" t="s">
        <v>108</v>
      </c>
      <c r="I1675" s="47" t="s">
        <v>157</v>
      </c>
      <c r="J1675" s="47"/>
      <c r="K1675" s="47">
        <f>COUNTIF($I$2:I1710,I1675)</f>
        <v>49</v>
      </c>
      <c r="L1675" s="47" t="str">
        <f>ControleProdução[[#This Row],[Recebido Por]]&amp;ControleProdução[[#This Row],[Qtd]]</f>
        <v>MATHEUS LUCAS49</v>
      </c>
    </row>
    <row r="1676" spans="1:12" ht="20.100000000000001" customHeight="1" x14ac:dyDescent="0.25">
      <c r="A1676" s="52">
        <v>45379</v>
      </c>
      <c r="B1676" s="52" t="str">
        <f>UPPER(TEXT(ControleProdução[[#This Row],[Data]],"mmm"))</f>
        <v>MAR</v>
      </c>
      <c r="C1676" s="47">
        <f>YEAR(ControleProdução[[#This Row],[Data]])</f>
        <v>2024</v>
      </c>
      <c r="D1676" s="52" t="s">
        <v>20</v>
      </c>
      <c r="E1676" s="47" t="s">
        <v>348</v>
      </c>
      <c r="F1676" s="47">
        <v>10</v>
      </c>
      <c r="G1676" s="47" t="str">
        <f>_xlfn.XLOOKUP(E1676,TbdeEPI[EPI],TbdeEPI[TIPO],"Produção",0)</f>
        <v>Produção</v>
      </c>
      <c r="H1676" s="47" t="s">
        <v>150</v>
      </c>
      <c r="I1676" s="47" t="s">
        <v>108</v>
      </c>
      <c r="J1676" s="47"/>
      <c r="K1676" s="47">
        <f>COUNTIF($I$2:I1710,I1676)</f>
        <v>117</v>
      </c>
      <c r="L1676" s="47" t="str">
        <f>ControleProdução[[#This Row],[Recebido Por]]&amp;ControleProdução[[#This Row],[Qtd]]</f>
        <v>RHUAN117</v>
      </c>
    </row>
    <row r="1677" spans="1:12" ht="20.100000000000001" customHeight="1" x14ac:dyDescent="0.25">
      <c r="A1677" s="52">
        <v>45379</v>
      </c>
      <c r="B1677" s="52" t="str">
        <f>UPPER(TEXT(ControleProdução[[#This Row],[Data]],"mmm"))</f>
        <v>MAR</v>
      </c>
      <c r="C1677" s="47">
        <f>YEAR(ControleProdução[[#This Row],[Data]])</f>
        <v>2024</v>
      </c>
      <c r="D1677" s="52" t="s">
        <v>20</v>
      </c>
      <c r="E1677" s="47" t="s">
        <v>347</v>
      </c>
      <c r="F1677" s="47">
        <v>10</v>
      </c>
      <c r="G1677" s="47" t="str">
        <f>_xlfn.XLOOKUP(E1677,TbdeEPI[EPI],TbdeEPI[TIPO],"Produção",0)</f>
        <v>Produção</v>
      </c>
      <c r="H1677" s="47" t="s">
        <v>150</v>
      </c>
      <c r="I1677" s="47" t="s">
        <v>108</v>
      </c>
      <c r="J1677" s="47"/>
      <c r="K1677" s="47">
        <f>COUNTIF($I$2:I1710,I1677)</f>
        <v>117</v>
      </c>
      <c r="L1677" s="47" t="str">
        <f>ControleProdução[[#This Row],[Recebido Por]]&amp;ControleProdução[[#This Row],[Qtd]]</f>
        <v>RHUAN117</v>
      </c>
    </row>
    <row r="1678" spans="1:12" ht="20.100000000000001" customHeight="1" x14ac:dyDescent="0.25">
      <c r="A1678" s="52">
        <v>45379</v>
      </c>
      <c r="B1678" s="52" t="str">
        <f>UPPER(TEXT(ControleProdução[[#This Row],[Data]],"mmm"))</f>
        <v>MAR</v>
      </c>
      <c r="C1678" s="47">
        <f>YEAR(ControleProdução[[#This Row],[Data]])</f>
        <v>2024</v>
      </c>
      <c r="D1678" s="52" t="s">
        <v>20</v>
      </c>
      <c r="E1678" s="47" t="s">
        <v>349</v>
      </c>
      <c r="F1678" s="47">
        <v>10</v>
      </c>
      <c r="G1678" s="47" t="str">
        <f>_xlfn.XLOOKUP(E1678,TbdeEPI[EPI],TbdeEPI[TIPO],"Produção",0)</f>
        <v>Produção</v>
      </c>
      <c r="H1678" s="47" t="s">
        <v>150</v>
      </c>
      <c r="I1678" s="47" t="s">
        <v>108</v>
      </c>
      <c r="J1678" s="47"/>
      <c r="K1678" s="47">
        <f>COUNTIF($I$2:I1710,I1678)</f>
        <v>117</v>
      </c>
      <c r="L1678" s="47" t="str">
        <f>ControleProdução[[#This Row],[Recebido Por]]&amp;ControleProdução[[#This Row],[Qtd]]</f>
        <v>RHUAN117</v>
      </c>
    </row>
    <row r="1679" spans="1:12" ht="20.100000000000001" customHeight="1" x14ac:dyDescent="0.25">
      <c r="A1679" s="52">
        <v>45379</v>
      </c>
      <c r="B1679" s="52" t="str">
        <f>UPPER(TEXT(ControleProdução[[#This Row],[Data]],"mmm"))</f>
        <v>MAR</v>
      </c>
      <c r="C1679" s="47">
        <f>YEAR(ControleProdução[[#This Row],[Data]])</f>
        <v>2024</v>
      </c>
      <c r="D1679" s="52" t="s">
        <v>20</v>
      </c>
      <c r="E1679" s="47" t="s">
        <v>350</v>
      </c>
      <c r="F1679" s="47">
        <v>10</v>
      </c>
      <c r="G1679" s="47" t="str">
        <f>_xlfn.XLOOKUP(E1679,TbdeEPI[EPI],TbdeEPI[TIPO],"Produção",0)</f>
        <v>Produção</v>
      </c>
      <c r="H1679" s="47" t="s">
        <v>150</v>
      </c>
      <c r="I1679" s="47" t="s">
        <v>108</v>
      </c>
      <c r="J1679" s="47"/>
      <c r="K1679" s="47">
        <f>COUNTIF($I$2:I1710,I1679)</f>
        <v>117</v>
      </c>
      <c r="L1679" s="47" t="str">
        <f>ControleProdução[[#This Row],[Recebido Por]]&amp;ControleProdução[[#This Row],[Qtd]]</f>
        <v>RHUAN117</v>
      </c>
    </row>
    <row r="1680" spans="1:12" ht="20.100000000000001" customHeight="1" x14ac:dyDescent="0.25">
      <c r="A1680" s="52">
        <v>45379</v>
      </c>
      <c r="B1680" s="52" t="str">
        <f>UPPER(TEXT(ControleProdução[[#This Row],[Data]],"mmm"))</f>
        <v>MAR</v>
      </c>
      <c r="C1680" s="47">
        <f>YEAR(ControleProdução[[#This Row],[Data]])</f>
        <v>2024</v>
      </c>
      <c r="D1680" s="52" t="s">
        <v>21</v>
      </c>
      <c r="E1680" s="47" t="s">
        <v>349</v>
      </c>
      <c r="F1680" s="47">
        <v>1</v>
      </c>
      <c r="G1680" s="47" t="str">
        <f>_xlfn.XLOOKUP(E1680,TbdeEPI[EPI],TbdeEPI[TIPO],"Produção",0)</f>
        <v>Produção</v>
      </c>
      <c r="H1680" s="47" t="s">
        <v>108</v>
      </c>
      <c r="I1680" s="47" t="s">
        <v>405</v>
      </c>
      <c r="J1680" s="47"/>
      <c r="K1680" s="47">
        <f>COUNTIF($I$2:I1710,I1680)</f>
        <v>1</v>
      </c>
      <c r="L1680" s="47" t="str">
        <f>ControleProdução[[#This Row],[Recebido Por]]&amp;ControleProdução[[#This Row],[Qtd]]</f>
        <v>ADRIANA1</v>
      </c>
    </row>
    <row r="1681" spans="1:12" ht="20.100000000000001" customHeight="1" x14ac:dyDescent="0.25">
      <c r="A1681" s="52">
        <v>45383</v>
      </c>
      <c r="B1681" s="52" t="str">
        <f>UPPER(TEXT(ControleProdução[[#This Row],[Data]],"mmm"))</f>
        <v>ABR</v>
      </c>
      <c r="C1681" s="47">
        <f>YEAR(ControleProdução[[#This Row],[Data]])</f>
        <v>2024</v>
      </c>
      <c r="D1681" s="52" t="s">
        <v>21</v>
      </c>
      <c r="E1681" s="47" t="s">
        <v>9</v>
      </c>
      <c r="F1681" s="47">
        <v>1</v>
      </c>
      <c r="G1681" s="47" t="str">
        <f>_xlfn.XLOOKUP(E1681,TbdeEPI[EPI],TbdeEPI[TIPO],"Produção",0)</f>
        <v>EPI</v>
      </c>
      <c r="H1681" s="47" t="s">
        <v>108</v>
      </c>
      <c r="I1681" s="47" t="s">
        <v>112</v>
      </c>
      <c r="J1681" s="47"/>
      <c r="K1681" s="47">
        <f>COUNTIF($I$2:I1710,I1681)</f>
        <v>50</v>
      </c>
      <c r="L1681" s="47" t="str">
        <f>ControleProdução[[#This Row],[Recebido Por]]&amp;ControleProdução[[#This Row],[Qtd]]</f>
        <v>JEFERSON50</v>
      </c>
    </row>
    <row r="1682" spans="1:12" ht="20.100000000000001" customHeight="1" x14ac:dyDescent="0.25">
      <c r="A1682" s="52">
        <v>45383</v>
      </c>
      <c r="B1682" s="52" t="str">
        <f>UPPER(TEXT(ControleProdução[[#This Row],[Data]],"mmm"))</f>
        <v>ABR</v>
      </c>
      <c r="C1682" s="47">
        <f>YEAR(ControleProdução[[#This Row],[Data]])</f>
        <v>2024</v>
      </c>
      <c r="D1682" s="52" t="s">
        <v>21</v>
      </c>
      <c r="E1682" s="47" t="s">
        <v>78</v>
      </c>
      <c r="F1682" s="47">
        <v>1</v>
      </c>
      <c r="G1682" s="47" t="str">
        <f>_xlfn.XLOOKUP(E1682,TbdeEPI[EPI],TbdeEPI[TIPO],"Produção",0)</f>
        <v>Produção</v>
      </c>
      <c r="H1682" s="47" t="s">
        <v>108</v>
      </c>
      <c r="I1682" s="47" t="s">
        <v>173</v>
      </c>
      <c r="J1682" s="47"/>
      <c r="K1682" s="47">
        <f>COUNTIF($I$2:I1710,I1682)</f>
        <v>92</v>
      </c>
      <c r="L1682" s="47" t="str">
        <f>ControleProdução[[#This Row],[Recebido Por]]&amp;ControleProdução[[#This Row],[Qtd]]</f>
        <v>JACKSON92</v>
      </c>
    </row>
    <row r="1683" spans="1:12" ht="20.100000000000001" customHeight="1" x14ac:dyDescent="0.25">
      <c r="A1683" s="52">
        <v>45383</v>
      </c>
      <c r="B1683" s="52" t="str">
        <f>UPPER(TEXT(ControleProdução[[#This Row],[Data]],"mmm"))</f>
        <v>ABR</v>
      </c>
      <c r="C1683" s="47">
        <f>YEAR(ControleProdução[[#This Row],[Data]])</f>
        <v>2024</v>
      </c>
      <c r="D1683" s="52" t="s">
        <v>21</v>
      </c>
      <c r="E1683" s="47" t="s">
        <v>330</v>
      </c>
      <c r="F1683" s="47">
        <v>1</v>
      </c>
      <c r="G1683" s="47" t="str">
        <f>_xlfn.XLOOKUP(E1683,TbdeEPI[EPI],TbdeEPI[TIPO],"Produção",0)</f>
        <v>EPI</v>
      </c>
      <c r="H1683" s="47" t="s">
        <v>108</v>
      </c>
      <c r="I1683" s="47" t="s">
        <v>173</v>
      </c>
      <c r="J1683" s="47"/>
      <c r="K1683" s="47">
        <f>COUNTIF($I$2:I1710,I1683)</f>
        <v>92</v>
      </c>
      <c r="L1683" s="47" t="str">
        <f>ControleProdução[[#This Row],[Recebido Por]]&amp;ControleProdução[[#This Row],[Qtd]]</f>
        <v>JACKSON92</v>
      </c>
    </row>
    <row r="1684" spans="1:12" ht="20.100000000000001" customHeight="1" x14ac:dyDescent="0.25">
      <c r="A1684" s="52">
        <v>45383</v>
      </c>
      <c r="B1684" s="52" t="str">
        <f>UPPER(TEXT(ControleProdução[[#This Row],[Data]],"mmm"))</f>
        <v>ABR</v>
      </c>
      <c r="C1684" s="47">
        <f>YEAR(ControleProdução[[#This Row],[Data]])</f>
        <v>2024</v>
      </c>
      <c r="D1684" s="52" t="s">
        <v>21</v>
      </c>
      <c r="E1684" s="47" t="s">
        <v>330</v>
      </c>
      <c r="F1684" s="47">
        <v>1</v>
      </c>
      <c r="G1684" s="47" t="str">
        <f>_xlfn.XLOOKUP(E1684,TbdeEPI[EPI],TbdeEPI[TIPO],"Produção",0)</f>
        <v>EPI</v>
      </c>
      <c r="H1684" s="47" t="s">
        <v>108</v>
      </c>
      <c r="I1684" s="47" t="s">
        <v>351</v>
      </c>
      <c r="J1684" s="47"/>
      <c r="K1684" s="47">
        <f>COUNTIF($I$2:I1710,I1684)</f>
        <v>76</v>
      </c>
      <c r="L1684" s="47" t="str">
        <f>ControleProdução[[#This Row],[Recebido Por]]&amp;ControleProdução[[#This Row],[Qtd]]</f>
        <v>DEYVID76</v>
      </c>
    </row>
    <row r="1685" spans="1:12" ht="20.100000000000001" customHeight="1" x14ac:dyDescent="0.25">
      <c r="A1685" s="52">
        <v>45383</v>
      </c>
      <c r="B1685" s="52" t="str">
        <f>UPPER(TEXT(ControleProdução[[#This Row],[Data]],"mmm"))</f>
        <v>ABR</v>
      </c>
      <c r="C1685" s="47">
        <f>YEAR(ControleProdução[[#This Row],[Data]])</f>
        <v>2024</v>
      </c>
      <c r="D1685" s="52" t="s">
        <v>21</v>
      </c>
      <c r="E1685" s="47" t="s">
        <v>9</v>
      </c>
      <c r="F1685" s="47">
        <v>1</v>
      </c>
      <c r="G1685" s="47" t="str">
        <f>_xlfn.XLOOKUP(E1685,TbdeEPI[EPI],TbdeEPI[TIPO],"Produção",0)</f>
        <v>EPI</v>
      </c>
      <c r="H1685" s="47" t="s">
        <v>108</v>
      </c>
      <c r="I1685" s="47" t="s">
        <v>351</v>
      </c>
      <c r="J1685" s="47"/>
      <c r="K1685" s="47">
        <f>COUNTIF($I$2:I1710,I1685)</f>
        <v>76</v>
      </c>
      <c r="L1685" s="47" t="str">
        <f>ControleProdução[[#This Row],[Recebido Por]]&amp;ControleProdução[[#This Row],[Qtd]]</f>
        <v>DEYVID76</v>
      </c>
    </row>
    <row r="1686" spans="1:12" ht="20.100000000000001" customHeight="1" x14ac:dyDescent="0.25">
      <c r="A1686" s="52">
        <v>45383</v>
      </c>
      <c r="B1686" s="52" t="str">
        <f>UPPER(TEXT(ControleProdução[[#This Row],[Data]],"mmm"))</f>
        <v>ABR</v>
      </c>
      <c r="C1686" s="47">
        <f>YEAR(ControleProdução[[#This Row],[Data]])</f>
        <v>2024</v>
      </c>
      <c r="D1686" s="52" t="s">
        <v>21</v>
      </c>
      <c r="E1686" s="47" t="s">
        <v>0</v>
      </c>
      <c r="F1686" s="47">
        <v>2</v>
      </c>
      <c r="G1686" s="47" t="str">
        <f>_xlfn.XLOOKUP(E1686,TbdeEPI[EPI],TbdeEPI[TIPO],"Produção",0)</f>
        <v>Produção</v>
      </c>
      <c r="H1686" s="47" t="s">
        <v>108</v>
      </c>
      <c r="I1686" s="47" t="s">
        <v>173</v>
      </c>
      <c r="J1686" s="47"/>
      <c r="K1686" s="47">
        <f>COUNTIF($I$2:I1710,I1686)</f>
        <v>92</v>
      </c>
      <c r="L1686" s="47" t="str">
        <f>ControleProdução[[#This Row],[Recebido Por]]&amp;ControleProdução[[#This Row],[Qtd]]</f>
        <v>JACKSON92</v>
      </c>
    </row>
    <row r="1687" spans="1:12" ht="20.100000000000001" customHeight="1" x14ac:dyDescent="0.25">
      <c r="A1687" s="52">
        <v>45383</v>
      </c>
      <c r="B1687" s="52" t="str">
        <f>UPPER(TEXT(ControleProdução[[#This Row],[Data]],"mmm"))</f>
        <v>ABR</v>
      </c>
      <c r="C1687" s="47">
        <f>YEAR(ControleProdução[[#This Row],[Data]])</f>
        <v>2024</v>
      </c>
      <c r="D1687" s="52" t="s">
        <v>21</v>
      </c>
      <c r="E1687" s="47" t="s">
        <v>94</v>
      </c>
      <c r="F1687" s="47">
        <v>1</v>
      </c>
      <c r="G1687" s="47" t="str">
        <f>_xlfn.XLOOKUP(E1687,TbdeEPI[EPI],TbdeEPI[TIPO],"Produção",0)</f>
        <v>Produção</v>
      </c>
      <c r="H1687" s="47" t="s">
        <v>108</v>
      </c>
      <c r="I1687" s="47" t="s">
        <v>173</v>
      </c>
      <c r="J1687" s="47"/>
      <c r="K1687" s="47">
        <f>COUNTIF($I$2:I1710,I1687)</f>
        <v>92</v>
      </c>
      <c r="L1687" s="47" t="str">
        <f>ControleProdução[[#This Row],[Recebido Por]]&amp;ControleProdução[[#This Row],[Qtd]]</f>
        <v>JACKSON92</v>
      </c>
    </row>
    <row r="1688" spans="1:12" ht="20.100000000000001" customHeight="1" x14ac:dyDescent="0.25">
      <c r="A1688" s="52">
        <v>45383</v>
      </c>
      <c r="B1688" s="52" t="str">
        <f>UPPER(TEXT(ControleProdução[[#This Row],[Data]],"mmm"))</f>
        <v>ABR</v>
      </c>
      <c r="C1688" s="47">
        <f>YEAR(ControleProdução[[#This Row],[Data]])</f>
        <v>2024</v>
      </c>
      <c r="D1688" s="52" t="s">
        <v>21</v>
      </c>
      <c r="E1688" s="47" t="s">
        <v>94</v>
      </c>
      <c r="F1688" s="47">
        <v>1</v>
      </c>
      <c r="G1688" s="47" t="str">
        <f>_xlfn.XLOOKUP(E1688,TbdeEPI[EPI],TbdeEPI[TIPO],"Produção",0)</f>
        <v>Produção</v>
      </c>
      <c r="H1688" s="47" t="s">
        <v>108</v>
      </c>
      <c r="I1688" s="47" t="s">
        <v>336</v>
      </c>
      <c r="J1688" s="47"/>
      <c r="K1688" s="47">
        <f>COUNTIF($I$2:I1710,I1688)</f>
        <v>131</v>
      </c>
      <c r="L1688" s="47" t="str">
        <f>ControleProdução[[#This Row],[Recebido Por]]&amp;ControleProdução[[#This Row],[Qtd]]</f>
        <v>YVENS131</v>
      </c>
    </row>
    <row r="1689" spans="1:12" ht="20.100000000000001" customHeight="1" x14ac:dyDescent="0.25">
      <c r="A1689" s="52">
        <v>45383</v>
      </c>
      <c r="B1689" s="52" t="str">
        <f>UPPER(TEXT(ControleProdução[[#This Row],[Data]],"mmm"))</f>
        <v>ABR</v>
      </c>
      <c r="C1689" s="47">
        <f>YEAR(ControleProdução[[#This Row],[Data]])</f>
        <v>2024</v>
      </c>
      <c r="D1689" s="52" t="s">
        <v>21</v>
      </c>
      <c r="E1689" s="47" t="s">
        <v>393</v>
      </c>
      <c r="F1689" s="47">
        <v>1</v>
      </c>
      <c r="G1689" s="47" t="str">
        <f>_xlfn.XLOOKUP(E1689,TbdeEPI[EPI],TbdeEPI[TIPO],"Produção",0)</f>
        <v>EPI</v>
      </c>
      <c r="H1689" s="47" t="s">
        <v>108</v>
      </c>
      <c r="I1689" s="47" t="s">
        <v>336</v>
      </c>
      <c r="J1689" s="47"/>
      <c r="K1689" s="47">
        <f>COUNTIF($I$2:I1710,I1689)</f>
        <v>131</v>
      </c>
      <c r="L1689" s="47" t="str">
        <f>ControleProdução[[#This Row],[Recebido Por]]&amp;ControleProdução[[#This Row],[Qtd]]</f>
        <v>YVENS131</v>
      </c>
    </row>
    <row r="1690" spans="1:12" ht="20.100000000000001" customHeight="1" x14ac:dyDescent="0.25">
      <c r="A1690" s="52">
        <v>45383</v>
      </c>
      <c r="B1690" s="52" t="str">
        <f>UPPER(TEXT(ControleProdução[[#This Row],[Data]],"mmm"))</f>
        <v>ABR</v>
      </c>
      <c r="C1690" s="47">
        <f>YEAR(ControleProdução[[#This Row],[Data]])</f>
        <v>2024</v>
      </c>
      <c r="D1690" s="52" t="s">
        <v>21</v>
      </c>
      <c r="E1690" s="47" t="s">
        <v>347</v>
      </c>
      <c r="F1690" s="47">
        <v>2</v>
      </c>
      <c r="G1690" s="47" t="str">
        <f>_xlfn.XLOOKUP(E1690,TbdeEPI[EPI],TbdeEPI[TIPO],"Produção",0)</f>
        <v>Produção</v>
      </c>
      <c r="H1690" s="47" t="s">
        <v>108</v>
      </c>
      <c r="I1690" s="47" t="s">
        <v>270</v>
      </c>
      <c r="J1690" s="47"/>
      <c r="K1690" s="47">
        <f>COUNTIF($I$2:I1710,I1690)</f>
        <v>14</v>
      </c>
      <c r="L1690" s="47" t="str">
        <f>ControleProdução[[#This Row],[Recebido Por]]&amp;ControleProdução[[#This Row],[Qtd]]</f>
        <v>ALEX14</v>
      </c>
    </row>
    <row r="1691" spans="1:12" ht="20.100000000000001" customHeight="1" x14ac:dyDescent="0.25">
      <c r="A1691" s="52">
        <v>45380</v>
      </c>
      <c r="B1691" s="52" t="str">
        <f>UPPER(TEXT(ControleProdução[[#This Row],[Data]],"mmm"))</f>
        <v>MAR</v>
      </c>
      <c r="C1691" s="47">
        <f>YEAR(ControleProdução[[#This Row],[Data]])</f>
        <v>2024</v>
      </c>
      <c r="D1691" s="52" t="s">
        <v>21</v>
      </c>
      <c r="E1691" s="47" t="s">
        <v>347</v>
      </c>
      <c r="F1691" s="47">
        <v>3</v>
      </c>
      <c r="G1691" s="47" t="str">
        <f>_xlfn.XLOOKUP(E1691,TbdeEPI[EPI],TbdeEPI[TIPO],"Produção",0)</f>
        <v>Produção</v>
      </c>
      <c r="H1691" s="47" t="s">
        <v>108</v>
      </c>
      <c r="I1691" s="47" t="s">
        <v>270</v>
      </c>
      <c r="J1691" s="47"/>
      <c r="K1691" s="47">
        <f>COUNTIF($I$2:I1710,I1691)</f>
        <v>14</v>
      </c>
      <c r="L1691" s="47" t="str">
        <f>ControleProdução[[#This Row],[Recebido Por]]&amp;ControleProdução[[#This Row],[Qtd]]</f>
        <v>ALEX14</v>
      </c>
    </row>
    <row r="1692" spans="1:12" ht="20.100000000000001" customHeight="1" x14ac:dyDescent="0.25">
      <c r="A1692" s="52">
        <v>45383</v>
      </c>
      <c r="B1692" s="52" t="str">
        <f>UPPER(TEXT(ControleProdução[[#This Row],[Data]],"mmm"))</f>
        <v>ABR</v>
      </c>
      <c r="C1692" s="47">
        <f>YEAR(ControleProdução[[#This Row],[Data]])</f>
        <v>2024</v>
      </c>
      <c r="D1692" s="52" t="s">
        <v>21</v>
      </c>
      <c r="E1692" s="47" t="s">
        <v>9</v>
      </c>
      <c r="F1692" s="47">
        <v>1</v>
      </c>
      <c r="G1692" s="47" t="str">
        <f>_xlfn.XLOOKUP(E1692,TbdeEPI[EPI],TbdeEPI[TIPO],"Produção",0)</f>
        <v>EPI</v>
      </c>
      <c r="H1692" s="47" t="s">
        <v>108</v>
      </c>
      <c r="I1692" s="47" t="s">
        <v>113</v>
      </c>
      <c r="J1692" s="47"/>
      <c r="K1692" s="47">
        <f>COUNTIF($I$2:I1710,I1692)</f>
        <v>83</v>
      </c>
      <c r="L1692" s="47" t="str">
        <f>ControleProdução[[#This Row],[Recebido Por]]&amp;ControleProdução[[#This Row],[Qtd]]</f>
        <v>MOISES83</v>
      </c>
    </row>
    <row r="1693" spans="1:12" ht="20.100000000000001" customHeight="1" x14ac:dyDescent="0.25">
      <c r="A1693" s="52">
        <v>45383</v>
      </c>
      <c r="B1693" s="52" t="str">
        <f>UPPER(TEXT(ControleProdução[[#This Row],[Data]],"mmm"))</f>
        <v>ABR</v>
      </c>
      <c r="C1693" s="47">
        <f>YEAR(ControleProdução[[#This Row],[Data]])</f>
        <v>2024</v>
      </c>
      <c r="D1693" s="52" t="s">
        <v>21</v>
      </c>
      <c r="E1693" s="47" t="s">
        <v>318</v>
      </c>
      <c r="F1693" s="47">
        <v>1</v>
      </c>
      <c r="G1693" s="47" t="str">
        <f>_xlfn.XLOOKUP(E1693,TbdeEPI[EPI],TbdeEPI[TIPO],"Produção",0)</f>
        <v>Produção</v>
      </c>
      <c r="H1693" s="47" t="s">
        <v>108</v>
      </c>
      <c r="I1693" s="47" t="s">
        <v>321</v>
      </c>
      <c r="J1693" s="47"/>
      <c r="K1693" s="47">
        <f>COUNTIF($I$2:I1710,I1693)</f>
        <v>38</v>
      </c>
      <c r="L1693" s="47" t="str">
        <f>ControleProdução[[#This Row],[Recebido Por]]&amp;ControleProdução[[#This Row],[Qtd]]</f>
        <v>FLAVIO38</v>
      </c>
    </row>
    <row r="1694" spans="1:12" ht="20.100000000000001" customHeight="1" x14ac:dyDescent="0.25">
      <c r="A1694" s="52">
        <v>45383</v>
      </c>
      <c r="B1694" s="52" t="str">
        <f>UPPER(TEXT(ControleProdução[[#This Row],[Data]],"mmm"))</f>
        <v>ABR</v>
      </c>
      <c r="C1694" s="47">
        <f>YEAR(ControleProdução[[#This Row],[Data]])</f>
        <v>2024</v>
      </c>
      <c r="D1694" s="52" t="s">
        <v>21</v>
      </c>
      <c r="E1694" s="47" t="s">
        <v>74</v>
      </c>
      <c r="F1694" s="47">
        <v>10</v>
      </c>
      <c r="G1694" s="47" t="str">
        <f>_xlfn.XLOOKUP(E1694,TbdeEPI[EPI],TbdeEPI[TIPO],"Produção",0)</f>
        <v>Produção</v>
      </c>
      <c r="H1694" s="47" t="s">
        <v>108</v>
      </c>
      <c r="I1694" s="47" t="s">
        <v>112</v>
      </c>
      <c r="J1694" s="47"/>
      <c r="K1694" s="47">
        <f>COUNTIF($I$2:I1710,I1694)</f>
        <v>50</v>
      </c>
      <c r="L1694" s="47" t="str">
        <f>ControleProdução[[#This Row],[Recebido Por]]&amp;ControleProdução[[#This Row],[Qtd]]</f>
        <v>JEFERSON50</v>
      </c>
    </row>
    <row r="1695" spans="1:12" ht="20.100000000000001" customHeight="1" x14ac:dyDescent="0.25">
      <c r="A1695" s="52">
        <v>45383</v>
      </c>
      <c r="B1695" s="52" t="str">
        <f>UPPER(TEXT(ControleProdução[[#This Row],[Data]],"mmm"))</f>
        <v>ABR</v>
      </c>
      <c r="C1695" s="47">
        <f>YEAR(ControleProdução[[#This Row],[Data]])</f>
        <v>2024</v>
      </c>
      <c r="D1695" s="52" t="s">
        <v>21</v>
      </c>
      <c r="E1695" s="47" t="s">
        <v>75</v>
      </c>
      <c r="F1695" s="47">
        <v>3</v>
      </c>
      <c r="G1695" s="47" t="str">
        <f>_xlfn.XLOOKUP(E1695,TbdeEPI[EPI],TbdeEPI[TIPO],"Produção",0)</f>
        <v>Produção</v>
      </c>
      <c r="H1695" s="47" t="s">
        <v>108</v>
      </c>
      <c r="I1695" s="47" t="s">
        <v>112</v>
      </c>
      <c r="J1695" s="47"/>
      <c r="K1695" s="47">
        <f>COUNTIF($I$2:I1710,I1695)</f>
        <v>50</v>
      </c>
      <c r="L1695" s="47" t="str">
        <f>ControleProdução[[#This Row],[Recebido Por]]&amp;ControleProdução[[#This Row],[Qtd]]</f>
        <v>JEFERSON50</v>
      </c>
    </row>
    <row r="1696" spans="1:12" ht="20.100000000000001" customHeight="1" x14ac:dyDescent="0.25">
      <c r="A1696" s="52">
        <v>45383</v>
      </c>
      <c r="B1696" s="52" t="str">
        <f>UPPER(TEXT(ControleProdução[[#This Row],[Data]],"mmm"))</f>
        <v>ABR</v>
      </c>
      <c r="C1696" s="47">
        <f>YEAR(ControleProdução[[#This Row],[Data]])</f>
        <v>2024</v>
      </c>
      <c r="D1696" s="52" t="s">
        <v>21</v>
      </c>
      <c r="E1696" s="47" t="s">
        <v>27</v>
      </c>
      <c r="F1696" s="47">
        <v>20</v>
      </c>
      <c r="G1696" s="47" t="str">
        <f>_xlfn.XLOOKUP(E1696,TbdeEPI[EPI],TbdeEPI[TIPO],"Produção",0)</f>
        <v>Produção</v>
      </c>
      <c r="H1696" s="47" t="s">
        <v>108</v>
      </c>
      <c r="I1696" s="47" t="s">
        <v>282</v>
      </c>
      <c r="J1696" s="47"/>
      <c r="K1696" s="47">
        <f>COUNTIF($I$2:I1710,I1696)</f>
        <v>20</v>
      </c>
      <c r="L1696" s="47" t="str">
        <f>ControleProdução[[#This Row],[Recebido Por]]&amp;ControleProdução[[#This Row],[Qtd]]</f>
        <v>KAYLA20</v>
      </c>
    </row>
    <row r="1697" spans="1:12" ht="20.100000000000001" customHeight="1" x14ac:dyDescent="0.25">
      <c r="A1697" s="52">
        <v>45383</v>
      </c>
      <c r="B1697" s="52" t="str">
        <f>UPPER(TEXT(ControleProdução[[#This Row],[Data]],"mmm"))</f>
        <v>ABR</v>
      </c>
      <c r="C1697" s="47">
        <f>YEAR(ControleProdução[[#This Row],[Data]])</f>
        <v>2024</v>
      </c>
      <c r="D1697" s="52" t="s">
        <v>21</v>
      </c>
      <c r="E1697" s="47" t="s">
        <v>343</v>
      </c>
      <c r="F1697" s="47">
        <v>1</v>
      </c>
      <c r="G1697" s="47" t="str">
        <f>_xlfn.XLOOKUP(E1697,TbdeEPI[EPI],TbdeEPI[TIPO],"Produção",0)</f>
        <v>Produção</v>
      </c>
      <c r="H1697" s="47" t="s">
        <v>108</v>
      </c>
      <c r="I1697" s="47" t="s">
        <v>140</v>
      </c>
      <c r="J1697" s="47"/>
      <c r="K1697" s="47">
        <f>COUNTIF($I$2:I1710,I1697)</f>
        <v>78</v>
      </c>
      <c r="L1697" s="47" t="str">
        <f>ControleProdução[[#This Row],[Recebido Por]]&amp;ControleProdução[[#This Row],[Qtd]]</f>
        <v>ARTHUR78</v>
      </c>
    </row>
    <row r="1698" spans="1:12" ht="20.100000000000001" customHeight="1" x14ac:dyDescent="0.25">
      <c r="A1698" s="52">
        <v>45383</v>
      </c>
      <c r="B1698" s="52" t="str">
        <f>UPPER(TEXT(ControleProdução[[#This Row],[Data]],"mmm"))</f>
        <v>ABR</v>
      </c>
      <c r="C1698" s="47">
        <f>YEAR(ControleProdução[[#This Row],[Data]])</f>
        <v>2024</v>
      </c>
      <c r="D1698" s="52" t="s">
        <v>21</v>
      </c>
      <c r="E1698" s="47" t="s">
        <v>174</v>
      </c>
      <c r="F1698" s="47">
        <v>10</v>
      </c>
      <c r="G1698" s="47" t="str">
        <f>_xlfn.XLOOKUP(E1698,TbdeEPI[EPI],TbdeEPI[TIPO],"Produção",0)</f>
        <v>Produção</v>
      </c>
      <c r="H1698" s="47" t="s">
        <v>108</v>
      </c>
      <c r="I1698" s="47" t="s">
        <v>140</v>
      </c>
      <c r="J1698" s="47"/>
      <c r="K1698" s="47">
        <f>COUNTIF($I$2:I1710,I1698)</f>
        <v>78</v>
      </c>
      <c r="L1698" s="47" t="str">
        <f>ControleProdução[[#This Row],[Recebido Por]]&amp;ControleProdução[[#This Row],[Qtd]]</f>
        <v>ARTHUR78</v>
      </c>
    </row>
    <row r="1699" spans="1:12" ht="20.100000000000001" customHeight="1" x14ac:dyDescent="0.25">
      <c r="A1699" s="52">
        <v>45383</v>
      </c>
      <c r="B1699" s="52" t="str">
        <f>UPPER(TEXT(ControleProdução[[#This Row],[Data]],"mmm"))</f>
        <v>ABR</v>
      </c>
      <c r="C1699" s="47">
        <f>YEAR(ControleProdução[[#This Row],[Data]])</f>
        <v>2024</v>
      </c>
      <c r="D1699" s="52" t="s">
        <v>21</v>
      </c>
      <c r="E1699" s="47" t="s">
        <v>350</v>
      </c>
      <c r="F1699" s="47">
        <v>1</v>
      </c>
      <c r="G1699" s="47" t="str">
        <f>_xlfn.XLOOKUP(E1699,TbdeEPI[EPI],TbdeEPI[TIPO],"Produção",0)</f>
        <v>Produção</v>
      </c>
      <c r="H1699" s="47" t="s">
        <v>108</v>
      </c>
      <c r="I1699" s="47" t="s">
        <v>317</v>
      </c>
      <c r="J1699" s="47"/>
      <c r="K1699" s="47">
        <f>COUNTIF($I$2:I1710,I1699)</f>
        <v>8</v>
      </c>
      <c r="L1699" s="47" t="str">
        <f>ControleProdução[[#This Row],[Recebido Por]]&amp;ControleProdução[[#This Row],[Qtd]]</f>
        <v>EVERARDO8</v>
      </c>
    </row>
    <row r="1700" spans="1:12" ht="20.100000000000001" customHeight="1" x14ac:dyDescent="0.25">
      <c r="A1700" s="52">
        <v>45383</v>
      </c>
      <c r="B1700" s="52" t="str">
        <f>UPPER(TEXT(ControleProdução[[#This Row],[Data]],"mmm"))</f>
        <v>ABR</v>
      </c>
      <c r="C1700" s="47">
        <f>YEAR(ControleProdução[[#This Row],[Data]])</f>
        <v>2024</v>
      </c>
      <c r="D1700" s="52" t="s">
        <v>21</v>
      </c>
      <c r="E1700" s="47" t="s">
        <v>401</v>
      </c>
      <c r="F1700" s="47">
        <v>1</v>
      </c>
      <c r="G1700" s="47" t="str">
        <f>_xlfn.XLOOKUP(E1700,TbdeEPI[EPI],TbdeEPI[TIPO],"Produção",0)</f>
        <v>Produção</v>
      </c>
      <c r="H1700" s="47" t="s">
        <v>108</v>
      </c>
      <c r="I1700" s="47" t="s">
        <v>248</v>
      </c>
      <c r="J1700" s="47"/>
      <c r="K1700" s="47">
        <f>COUNTIF($I$2:I1710,I1700)</f>
        <v>11</v>
      </c>
      <c r="L1700" s="47" t="str">
        <f>ControleProdução[[#This Row],[Recebido Por]]&amp;ControleProdução[[#This Row],[Qtd]]</f>
        <v>JAIME11</v>
      </c>
    </row>
    <row r="1701" spans="1:12" ht="20.100000000000001" customHeight="1" x14ac:dyDescent="0.25">
      <c r="A1701" s="52">
        <v>45383</v>
      </c>
      <c r="B1701" s="52" t="str">
        <f>UPPER(TEXT(ControleProdução[[#This Row],[Data]],"mmm"))</f>
        <v>ABR</v>
      </c>
      <c r="C1701" s="47">
        <f>YEAR(ControleProdução[[#This Row],[Data]])</f>
        <v>2024</v>
      </c>
      <c r="D1701" s="52" t="s">
        <v>21</v>
      </c>
      <c r="E1701" s="47" t="s">
        <v>9</v>
      </c>
      <c r="F1701" s="47">
        <v>1</v>
      </c>
      <c r="G1701" s="47" t="str">
        <f>_xlfn.XLOOKUP(E1701,TbdeEPI[EPI],TbdeEPI[TIPO],"Produção",0)</f>
        <v>EPI</v>
      </c>
      <c r="H1701" s="47" t="s">
        <v>108</v>
      </c>
      <c r="I1701" s="47" t="s">
        <v>336</v>
      </c>
      <c r="J1701" s="47"/>
      <c r="K1701" s="47">
        <f>COUNTIF($I$2:I1710,I1701)</f>
        <v>131</v>
      </c>
      <c r="L1701" s="47" t="str">
        <f>ControleProdução[[#This Row],[Recebido Por]]&amp;ControleProdução[[#This Row],[Qtd]]</f>
        <v>YVENS131</v>
      </c>
    </row>
    <row r="1702" spans="1:12" ht="20.100000000000001" customHeight="1" x14ac:dyDescent="0.25">
      <c r="A1702" s="52">
        <v>45383</v>
      </c>
      <c r="B1702" s="52" t="str">
        <f>UPPER(TEXT(ControleProdução[[#This Row],[Data]],"mmm"))</f>
        <v>ABR</v>
      </c>
      <c r="C1702" s="47">
        <f>YEAR(ControleProdução[[#This Row],[Data]])</f>
        <v>2024</v>
      </c>
      <c r="D1702" s="52" t="s">
        <v>21</v>
      </c>
      <c r="E1702" s="47" t="s">
        <v>406</v>
      </c>
      <c r="F1702" s="47">
        <v>1</v>
      </c>
      <c r="G1702" s="47" t="str">
        <f>_xlfn.XLOOKUP(E1702,TbdeEPI[EPI],TbdeEPI[TIPO],"Produção",0)</f>
        <v>Produção</v>
      </c>
      <c r="H1702" s="47" t="s">
        <v>108</v>
      </c>
      <c r="I1702" s="47" t="s">
        <v>152</v>
      </c>
      <c r="J1702" s="47"/>
      <c r="K1702" s="47">
        <f>COUNTIF($I$2:I1710,I1702)</f>
        <v>19</v>
      </c>
      <c r="L1702" s="47" t="str">
        <f>ControleProdução[[#This Row],[Recebido Por]]&amp;ControleProdução[[#This Row],[Qtd]]</f>
        <v>ROBERTO19</v>
      </c>
    </row>
    <row r="1703" spans="1:12" ht="20.100000000000001" customHeight="1" x14ac:dyDescent="0.25">
      <c r="A1703" s="52">
        <v>45383</v>
      </c>
      <c r="B1703" s="52" t="str">
        <f>UPPER(TEXT(ControleProdução[[#This Row],[Data]],"mmm"))</f>
        <v>ABR</v>
      </c>
      <c r="C1703" s="47">
        <f>YEAR(ControleProdução[[#This Row],[Data]])</f>
        <v>2024</v>
      </c>
      <c r="D1703" s="52" t="s">
        <v>21</v>
      </c>
      <c r="E1703" s="47" t="s">
        <v>401</v>
      </c>
      <c r="F1703" s="47">
        <v>2</v>
      </c>
      <c r="G1703" s="47" t="str">
        <f>_xlfn.XLOOKUP(E1703,TbdeEPI[EPI],TbdeEPI[TIPO],"Produção",0)</f>
        <v>Produção</v>
      </c>
      <c r="H1703" s="47" t="s">
        <v>108</v>
      </c>
      <c r="I1703" s="47" t="s">
        <v>149</v>
      </c>
      <c r="J1703" s="47"/>
      <c r="K1703" s="47">
        <f>COUNTIF($I$2:I1710,I1703)</f>
        <v>63</v>
      </c>
      <c r="L1703" s="47" t="str">
        <f>ControleProdução[[#This Row],[Recebido Por]]&amp;ControleProdução[[#This Row],[Qtd]]</f>
        <v>RAFAEL63</v>
      </c>
    </row>
    <row r="1704" spans="1:12" ht="20.100000000000001" customHeight="1" x14ac:dyDescent="0.25">
      <c r="A1704" s="52">
        <v>45383</v>
      </c>
      <c r="B1704" s="52" t="str">
        <f>UPPER(TEXT(ControleProdução[[#This Row],[Data]],"mmm"))</f>
        <v>ABR</v>
      </c>
      <c r="C1704" s="47">
        <f>YEAR(ControleProdução[[#This Row],[Data]])</f>
        <v>2024</v>
      </c>
      <c r="D1704" s="52" t="s">
        <v>21</v>
      </c>
      <c r="E1704" s="47" t="s">
        <v>363</v>
      </c>
      <c r="F1704" s="47">
        <v>2</v>
      </c>
      <c r="G1704" s="47" t="str">
        <f>_xlfn.XLOOKUP(E1704,TbdeEPI[EPI],TbdeEPI[TIPO],"Produção",0)</f>
        <v>Produção</v>
      </c>
      <c r="H1704" s="47" t="s">
        <v>108</v>
      </c>
      <c r="I1704" s="47" t="s">
        <v>140</v>
      </c>
      <c r="J1704" s="47"/>
      <c r="K1704" s="47">
        <f>COUNTIF($I$2:I1710,I1704)</f>
        <v>78</v>
      </c>
      <c r="L1704" s="47" t="str">
        <f>ControleProdução[[#This Row],[Recebido Por]]&amp;ControleProdução[[#This Row],[Qtd]]</f>
        <v>ARTHUR78</v>
      </c>
    </row>
    <row r="1705" spans="1:12" ht="20.100000000000001" customHeight="1" x14ac:dyDescent="0.25">
      <c r="A1705" s="52">
        <v>45383</v>
      </c>
      <c r="B1705" s="52" t="str">
        <f>UPPER(TEXT(ControleProdução[[#This Row],[Data]],"mmm"))</f>
        <v>ABR</v>
      </c>
      <c r="C1705" s="47">
        <f>YEAR(ControleProdução[[#This Row],[Data]])</f>
        <v>2024</v>
      </c>
      <c r="D1705" s="52" t="s">
        <v>21</v>
      </c>
      <c r="E1705" s="47" t="s">
        <v>342</v>
      </c>
      <c r="F1705" s="47">
        <v>2</v>
      </c>
      <c r="G1705" s="47" t="str">
        <f>_xlfn.XLOOKUP(E1705,TbdeEPI[EPI],TbdeEPI[TIPO],"Produção",0)</f>
        <v>Produção</v>
      </c>
      <c r="H1705" s="47" t="s">
        <v>108</v>
      </c>
      <c r="I1705" s="47" t="s">
        <v>140</v>
      </c>
      <c r="J1705" s="47"/>
      <c r="K1705" s="47">
        <f>COUNTIF($I$2:I1710,I1705)</f>
        <v>78</v>
      </c>
      <c r="L1705" s="47" t="str">
        <f>ControleProdução[[#This Row],[Recebido Por]]&amp;ControleProdução[[#This Row],[Qtd]]</f>
        <v>ARTHUR78</v>
      </c>
    </row>
    <row r="1706" spans="1:12" ht="20.100000000000001" customHeight="1" x14ac:dyDescent="0.25">
      <c r="A1706" s="52">
        <v>45383</v>
      </c>
      <c r="B1706" s="52" t="str">
        <f>UPPER(TEXT(ControleProdução[[#This Row],[Data]],"mmm"))</f>
        <v>ABR</v>
      </c>
      <c r="C1706" s="47">
        <f>YEAR(ControleProdução[[#This Row],[Data]])</f>
        <v>2024</v>
      </c>
      <c r="D1706" s="52" t="s">
        <v>21</v>
      </c>
      <c r="E1706" s="47" t="s">
        <v>360</v>
      </c>
      <c r="F1706" s="47">
        <v>2</v>
      </c>
      <c r="G1706" s="47" t="str">
        <f>_xlfn.XLOOKUP(E1706,TbdeEPI[EPI],TbdeEPI[TIPO],"Produção",0)</f>
        <v>Produção</v>
      </c>
      <c r="H1706" s="47" t="s">
        <v>108</v>
      </c>
      <c r="I1706" s="47" t="s">
        <v>140</v>
      </c>
      <c r="J1706" s="47"/>
      <c r="K1706" s="47">
        <f>COUNTIF($I$2:I1710,I1706)</f>
        <v>78</v>
      </c>
      <c r="L1706" s="47" t="str">
        <f>ControleProdução[[#This Row],[Recebido Por]]&amp;ControleProdução[[#This Row],[Qtd]]</f>
        <v>ARTHUR78</v>
      </c>
    </row>
    <row r="1707" spans="1:12" ht="20.100000000000001" customHeight="1" x14ac:dyDescent="0.25">
      <c r="A1707" s="52">
        <v>45383</v>
      </c>
      <c r="B1707" s="52" t="str">
        <f>UPPER(TEXT(ControleProdução[[#This Row],[Data]],"mmm"))</f>
        <v>ABR</v>
      </c>
      <c r="C1707" s="47">
        <f>YEAR(ControleProdução[[#This Row],[Data]])</f>
        <v>2024</v>
      </c>
      <c r="D1707" s="52" t="s">
        <v>21</v>
      </c>
      <c r="E1707" s="47" t="s">
        <v>341</v>
      </c>
      <c r="F1707" s="47">
        <v>2</v>
      </c>
      <c r="G1707" s="47" t="str">
        <f>_xlfn.XLOOKUP(E1707,TbdeEPI[EPI],TbdeEPI[TIPO],"Produção",0)</f>
        <v>Produção</v>
      </c>
      <c r="H1707" s="47" t="s">
        <v>108</v>
      </c>
      <c r="I1707" s="47" t="s">
        <v>140</v>
      </c>
      <c r="J1707" s="47"/>
      <c r="K1707" s="47">
        <f>COUNTIF($I$2:I1710,I1707)</f>
        <v>78</v>
      </c>
      <c r="L1707" s="47" t="str">
        <f>ControleProdução[[#This Row],[Recebido Por]]&amp;ControleProdução[[#This Row],[Qtd]]</f>
        <v>ARTHUR78</v>
      </c>
    </row>
    <row r="1708" spans="1:12" ht="20.100000000000001" customHeight="1" x14ac:dyDescent="0.25">
      <c r="A1708" s="52">
        <v>45383</v>
      </c>
      <c r="B1708" s="52" t="str">
        <f>UPPER(TEXT(ControleProdução[[#This Row],[Data]],"mmm"))</f>
        <v>ABR</v>
      </c>
      <c r="C1708" s="47">
        <f>YEAR(ControleProdução[[#This Row],[Data]])</f>
        <v>2024</v>
      </c>
      <c r="D1708" s="52" t="s">
        <v>21</v>
      </c>
      <c r="E1708" s="47" t="s">
        <v>400</v>
      </c>
      <c r="F1708" s="47">
        <v>2</v>
      </c>
      <c r="G1708" s="47" t="str">
        <f>_xlfn.XLOOKUP(E1708,TbdeEPI[EPI],TbdeEPI[TIPO],"Produção",0)</f>
        <v>Produção</v>
      </c>
      <c r="H1708" s="47" t="s">
        <v>108</v>
      </c>
      <c r="I1708" s="47" t="s">
        <v>140</v>
      </c>
      <c r="J1708" s="47"/>
      <c r="K1708" s="47">
        <f>COUNTIF($I$2:I1710,I1708)</f>
        <v>78</v>
      </c>
      <c r="L1708" s="47" t="str">
        <f>ControleProdução[[#This Row],[Recebido Por]]&amp;ControleProdução[[#This Row],[Qtd]]</f>
        <v>ARTHUR78</v>
      </c>
    </row>
    <row r="1709" spans="1:12" ht="20.100000000000001" customHeight="1" x14ac:dyDescent="0.25">
      <c r="A1709" s="52">
        <v>45383</v>
      </c>
      <c r="B1709" s="52" t="str">
        <f>UPPER(TEXT(ControleProdução[[#This Row],[Data]],"mmm"))</f>
        <v>ABR</v>
      </c>
      <c r="C1709" s="47">
        <f>YEAR(ControleProdução[[#This Row],[Data]])</f>
        <v>2024</v>
      </c>
      <c r="D1709" s="52" t="s">
        <v>21</v>
      </c>
      <c r="E1709" s="47" t="s">
        <v>77</v>
      </c>
      <c r="F1709" s="47">
        <v>2</v>
      </c>
      <c r="G1709" s="47" t="str">
        <f>_xlfn.XLOOKUP(E1709,TbdeEPI[EPI],TbdeEPI[TIPO],"Produção",0)</f>
        <v>Produção</v>
      </c>
      <c r="H1709" s="47" t="s">
        <v>108</v>
      </c>
      <c r="I1709" s="47" t="s">
        <v>355</v>
      </c>
      <c r="J1709" s="47"/>
      <c r="K1709" s="47">
        <f>COUNTIF($I$2:I1710,I1709)</f>
        <v>22</v>
      </c>
      <c r="L1709" s="47" t="str">
        <f>ControleProdução[[#This Row],[Recebido Por]]&amp;ControleProdução[[#This Row],[Qtd]]</f>
        <v>JUAN22</v>
      </c>
    </row>
    <row r="1710" spans="1:12" ht="20.100000000000001" customHeight="1" x14ac:dyDescent="0.25">
      <c r="A1710" s="52">
        <v>45383</v>
      </c>
      <c r="B1710" s="52" t="str">
        <f>UPPER(TEXT(ControleProdução[[#This Row],[Data]],"mmm"))</f>
        <v>ABR</v>
      </c>
      <c r="C1710" s="47">
        <f>YEAR(ControleProdução[[#This Row],[Data]])</f>
        <v>2024</v>
      </c>
      <c r="D1710" s="52" t="s">
        <v>21</v>
      </c>
      <c r="E1710" s="47" t="s">
        <v>9</v>
      </c>
      <c r="F1710" s="47">
        <v>1</v>
      </c>
      <c r="G1710" s="47" t="str">
        <f>_xlfn.XLOOKUP(E1710,TbdeEPI[EPI],TbdeEPI[TIPO],"Produção",0)</f>
        <v>EPI</v>
      </c>
      <c r="H1710" s="47" t="s">
        <v>108</v>
      </c>
      <c r="I1710" s="47" t="s">
        <v>157</v>
      </c>
      <c r="J1710" s="47"/>
      <c r="K1710" s="47">
        <f>COUNTIF($I$2:I1710,I1710)</f>
        <v>49</v>
      </c>
      <c r="L1710" s="47" t="str">
        <f>ControleProdução[[#This Row],[Recebido Por]]&amp;ControleProdução[[#This Row],[Qtd]]</f>
        <v>MATHEUS LUCAS49</v>
      </c>
    </row>
  </sheetData>
  <mergeCells count="1">
    <mergeCell ref="U1199:U1200"/>
  </mergeCells>
  <dataValidations count="2">
    <dataValidation type="list" allowBlank="1" showInputMessage="1" showErrorMessage="1" sqref="G2:G1710" xr:uid="{C78E6C78-05CF-476E-A897-C9816B4417C3}">
      <formula1>"Produção,EPI"</formula1>
    </dataValidation>
    <dataValidation type="list" allowBlank="1" showInputMessage="1" showErrorMessage="1" sqref="E2:E1710" xr:uid="{32E43265-93B9-4B0B-9DC9-393D054F8C0A}">
      <formula1>INDIRECT("TblEstoque" &amp; "[" &amp; $E$1 &amp; "]")</formula1>
    </dataValidation>
  </dataValidations>
  <pageMargins left="0.51181102362204722" right="0.51181102362204722" top="0.78740157480314965" bottom="0.78740157480314965" header="0.31496062992125984" footer="0.31496062992125984"/>
  <pageSetup paperSize="9" scale="83" fitToHeight="0" orientation="portrait" horizontalDpi="360" verticalDpi="360" r:id="rId1"/>
  <headerFooter>
    <oddHeader>&amp;L&amp;"Aptos Black,Regular"Impressão&amp;"-,Regular": &amp;D&amp;C&amp;"Arial,Negrito"&amp;20
CONTROLE DE MATERIAIS/EPI</oddHeader>
    <oddFooter>&amp;L&amp;G&amp;R&amp;G</oddFooter>
  </headerFooter>
  <drawing r:id="rId2"/>
  <legacyDrawingHF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3FA3-B655-46CA-BD16-2F50BBCCE86C}">
  <sheetPr codeName="Planilha5"/>
  <dimension ref="A1:E50"/>
  <sheetViews>
    <sheetView workbookViewId="0">
      <selection sqref="A1:E50"/>
    </sheetView>
  </sheetViews>
  <sheetFormatPr defaultRowHeight="15" x14ac:dyDescent="0.25"/>
  <cols>
    <col min="1" max="1" width="10.5703125" bestFit="1" customWidth="1"/>
    <col min="2" max="2" width="40.42578125" bestFit="1" customWidth="1"/>
    <col min="3" max="3" width="5.5703125" bestFit="1" customWidth="1"/>
    <col min="4" max="4" width="16.7109375" customWidth="1"/>
    <col min="5" max="5" width="17.42578125" customWidth="1"/>
  </cols>
  <sheetData>
    <row r="1" spans="1:5" ht="18.75" x14ac:dyDescent="0.25">
      <c r="A1" s="19" t="s">
        <v>103</v>
      </c>
      <c r="B1" s="17"/>
      <c r="C1" s="17"/>
      <c r="D1" s="17"/>
      <c r="E1" s="18"/>
    </row>
    <row r="2" spans="1:5" x14ac:dyDescent="0.25">
      <c r="A2" s="14" t="s">
        <v>98</v>
      </c>
      <c r="B2" s="14" t="s">
        <v>99</v>
      </c>
      <c r="C2" s="14" t="s">
        <v>100</v>
      </c>
      <c r="D2" s="14" t="s">
        <v>101</v>
      </c>
      <c r="E2" s="14" t="s">
        <v>102</v>
      </c>
    </row>
    <row r="3" spans="1:5" x14ac:dyDescent="0.25">
      <c r="A3" s="15"/>
      <c r="B3" s="16"/>
      <c r="C3" s="16"/>
      <c r="D3" s="16"/>
      <c r="E3" s="16"/>
    </row>
    <row r="4" spans="1:5" x14ac:dyDescent="0.25">
      <c r="A4" s="16"/>
      <c r="B4" s="16"/>
      <c r="C4" s="16"/>
      <c r="D4" s="16"/>
      <c r="E4" s="16"/>
    </row>
    <row r="5" spans="1:5" x14ac:dyDescent="0.25">
      <c r="A5" s="16"/>
      <c r="B5" s="16"/>
      <c r="C5" s="16"/>
      <c r="D5" s="16"/>
      <c r="E5" s="16"/>
    </row>
    <row r="6" spans="1:5" x14ac:dyDescent="0.25">
      <c r="A6" s="16"/>
      <c r="B6" s="16"/>
      <c r="C6" s="16"/>
      <c r="D6" s="16"/>
      <c r="E6" s="16"/>
    </row>
    <row r="7" spans="1:5" x14ac:dyDescent="0.25">
      <c r="A7" s="16"/>
      <c r="B7" s="16"/>
      <c r="C7" s="16"/>
      <c r="D7" s="16"/>
      <c r="E7" s="16"/>
    </row>
    <row r="8" spans="1:5" x14ac:dyDescent="0.25">
      <c r="A8" s="16"/>
      <c r="B8" s="16"/>
      <c r="C8" s="16"/>
      <c r="D8" s="16"/>
      <c r="E8" s="16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16"/>
      <c r="B12" s="16"/>
      <c r="C12" s="16"/>
      <c r="D12" s="16"/>
      <c r="E12" s="16"/>
    </row>
    <row r="13" spans="1:5" x14ac:dyDescent="0.25">
      <c r="A13" s="16"/>
      <c r="B13" s="16"/>
      <c r="C13" s="16"/>
      <c r="D13" s="16"/>
      <c r="E13" s="16"/>
    </row>
    <row r="14" spans="1:5" x14ac:dyDescent="0.25">
      <c r="A14" s="16"/>
      <c r="B14" s="16"/>
      <c r="C14" s="16"/>
      <c r="D14" s="16"/>
      <c r="E14" s="16"/>
    </row>
    <row r="15" spans="1:5" x14ac:dyDescent="0.25">
      <c r="A15" s="16"/>
      <c r="B15" s="16"/>
      <c r="C15" s="16"/>
      <c r="D15" s="16"/>
      <c r="E15" s="16"/>
    </row>
    <row r="16" spans="1:5" x14ac:dyDescent="0.25">
      <c r="A16" s="16"/>
      <c r="B16" s="16"/>
      <c r="C16" s="16"/>
      <c r="D16" s="16"/>
      <c r="E16" s="16"/>
    </row>
    <row r="17" spans="1:5" x14ac:dyDescent="0.25">
      <c r="A17" s="16"/>
      <c r="B17" s="16"/>
      <c r="C17" s="16"/>
      <c r="D17" s="16"/>
      <c r="E17" s="16"/>
    </row>
    <row r="18" spans="1:5" x14ac:dyDescent="0.25">
      <c r="A18" s="16"/>
      <c r="B18" s="16"/>
      <c r="C18" s="16"/>
      <c r="D18" s="16"/>
      <c r="E18" s="16"/>
    </row>
    <row r="19" spans="1:5" x14ac:dyDescent="0.25">
      <c r="A19" s="16"/>
      <c r="B19" s="16"/>
      <c r="C19" s="16"/>
      <c r="D19" s="16"/>
      <c r="E19" s="16"/>
    </row>
    <row r="20" spans="1:5" x14ac:dyDescent="0.25">
      <c r="A20" s="16"/>
      <c r="B20" s="16"/>
      <c r="C20" s="16"/>
      <c r="D20" s="16"/>
      <c r="E20" s="16"/>
    </row>
    <row r="21" spans="1:5" x14ac:dyDescent="0.25">
      <c r="A21" s="16"/>
      <c r="B21" s="16"/>
      <c r="C21" s="16"/>
      <c r="D21" s="16"/>
      <c r="E21" s="16"/>
    </row>
    <row r="22" spans="1:5" x14ac:dyDescent="0.25">
      <c r="A22" s="16"/>
      <c r="B22" s="16"/>
      <c r="C22" s="16"/>
      <c r="D22" s="16"/>
      <c r="E22" s="16"/>
    </row>
    <row r="23" spans="1:5" x14ac:dyDescent="0.25">
      <c r="A23" s="16"/>
      <c r="B23" s="16"/>
      <c r="C23" s="16"/>
      <c r="D23" s="16"/>
      <c r="E23" s="16"/>
    </row>
    <row r="24" spans="1:5" x14ac:dyDescent="0.25">
      <c r="A24" s="16"/>
      <c r="B24" s="16"/>
      <c r="C24" s="16"/>
      <c r="D24" s="16"/>
      <c r="E24" s="16"/>
    </row>
    <row r="25" spans="1:5" x14ac:dyDescent="0.25">
      <c r="A25" s="16"/>
      <c r="B25" s="16"/>
      <c r="C25" s="16"/>
      <c r="D25" s="16"/>
      <c r="E25" s="16"/>
    </row>
    <row r="26" spans="1:5" x14ac:dyDescent="0.25">
      <c r="A26" s="16"/>
      <c r="B26" s="16"/>
      <c r="C26" s="16"/>
      <c r="D26" s="16"/>
      <c r="E26" s="16"/>
    </row>
    <row r="27" spans="1:5" x14ac:dyDescent="0.25">
      <c r="A27" s="16"/>
      <c r="B27" s="16"/>
      <c r="C27" s="16"/>
      <c r="D27" s="16"/>
      <c r="E27" s="16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6"/>
      <c r="B29" s="16"/>
      <c r="C29" s="16"/>
      <c r="D29" s="16"/>
      <c r="E29" s="16"/>
    </row>
    <row r="30" spans="1:5" x14ac:dyDescent="0.25">
      <c r="A30" s="16"/>
      <c r="B30" s="16"/>
      <c r="C30" s="16"/>
      <c r="D30" s="16"/>
      <c r="E30" s="16"/>
    </row>
    <row r="31" spans="1:5" x14ac:dyDescent="0.25">
      <c r="A31" s="16"/>
      <c r="B31" s="16"/>
      <c r="C31" s="16"/>
      <c r="D31" s="16"/>
      <c r="E31" s="16"/>
    </row>
    <row r="32" spans="1:5" x14ac:dyDescent="0.25">
      <c r="A32" s="16"/>
      <c r="B32" s="16"/>
      <c r="C32" s="16"/>
      <c r="D32" s="16"/>
      <c r="E32" s="16"/>
    </row>
    <row r="33" spans="1:5" x14ac:dyDescent="0.25">
      <c r="A33" s="16"/>
      <c r="B33" s="16"/>
      <c r="C33" s="16"/>
      <c r="D33" s="16"/>
      <c r="E33" s="16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39" spans="1:5" x14ac:dyDescent="0.25">
      <c r="A39" s="16"/>
      <c r="B39" s="16"/>
      <c r="C39" s="16"/>
      <c r="D39" s="16"/>
      <c r="E39" s="16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6"/>
      <c r="B42" s="16"/>
      <c r="C42" s="16"/>
      <c r="D42" s="16"/>
      <c r="E42" s="16"/>
    </row>
    <row r="43" spans="1:5" x14ac:dyDescent="0.25">
      <c r="A43" s="16"/>
      <c r="B43" s="16"/>
      <c r="C43" s="16"/>
      <c r="D43" s="16"/>
      <c r="E43" s="16"/>
    </row>
    <row r="44" spans="1:5" x14ac:dyDescent="0.25">
      <c r="A44" s="16"/>
      <c r="B44" s="16"/>
      <c r="C44" s="16"/>
      <c r="D44" s="16"/>
      <c r="E44" s="16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6"/>
      <c r="B49" s="16"/>
      <c r="C49" s="16"/>
      <c r="D49" s="16"/>
      <c r="E49" s="16"/>
    </row>
    <row r="50" spans="1:5" x14ac:dyDescent="0.25">
      <c r="A50" s="16"/>
      <c r="B50" s="16"/>
      <c r="C50" s="16"/>
      <c r="D50" s="16"/>
      <c r="E50" s="16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48951-65DC-4F0D-9DA3-69D8313D1624}">
  <sheetPr codeName="Planilha6"/>
  <dimension ref="A1:E50"/>
  <sheetViews>
    <sheetView workbookViewId="0">
      <selection sqref="A1:XFD1048576"/>
    </sheetView>
  </sheetViews>
  <sheetFormatPr defaultRowHeight="15" x14ac:dyDescent="0.25"/>
  <cols>
    <col min="1" max="1" width="10.5703125" bestFit="1" customWidth="1"/>
    <col min="2" max="2" width="40.42578125" bestFit="1" customWidth="1"/>
    <col min="3" max="3" width="5.5703125" bestFit="1" customWidth="1"/>
    <col min="4" max="4" width="16.7109375" customWidth="1"/>
    <col min="5" max="5" width="17.42578125" customWidth="1"/>
  </cols>
  <sheetData>
    <row r="1" spans="1:5" ht="18.75" x14ac:dyDescent="0.25">
      <c r="A1" s="19" t="s">
        <v>104</v>
      </c>
      <c r="B1" s="17"/>
      <c r="C1" s="17"/>
      <c r="D1" s="17"/>
      <c r="E1" s="18"/>
    </row>
    <row r="2" spans="1:5" x14ac:dyDescent="0.25">
      <c r="A2" s="14" t="s">
        <v>98</v>
      </c>
      <c r="B2" s="14" t="s">
        <v>99</v>
      </c>
      <c r="C2" s="14" t="s">
        <v>100</v>
      </c>
      <c r="D2" s="14" t="s">
        <v>101</v>
      </c>
      <c r="E2" s="14" t="s">
        <v>102</v>
      </c>
    </row>
    <row r="3" spans="1:5" x14ac:dyDescent="0.25">
      <c r="A3" s="15"/>
      <c r="B3" s="16"/>
      <c r="C3" s="16"/>
      <c r="D3" s="16"/>
      <c r="E3" s="16"/>
    </row>
    <row r="4" spans="1:5" x14ac:dyDescent="0.25">
      <c r="A4" s="16"/>
      <c r="B4" s="16"/>
      <c r="C4" s="16"/>
      <c r="D4" s="16"/>
      <c r="E4" s="16"/>
    </row>
    <row r="5" spans="1:5" x14ac:dyDescent="0.25">
      <c r="A5" s="16"/>
      <c r="B5" s="16"/>
      <c r="C5" s="16"/>
      <c r="D5" s="16"/>
      <c r="E5" s="16"/>
    </row>
    <row r="6" spans="1:5" x14ac:dyDescent="0.25">
      <c r="A6" s="16"/>
      <c r="B6" s="16"/>
      <c r="C6" s="16"/>
      <c r="D6" s="16"/>
      <c r="E6" s="16"/>
    </row>
    <row r="7" spans="1:5" x14ac:dyDescent="0.25">
      <c r="A7" s="16"/>
      <c r="B7" s="16"/>
      <c r="C7" s="16"/>
      <c r="D7" s="16"/>
      <c r="E7" s="16"/>
    </row>
    <row r="8" spans="1:5" x14ac:dyDescent="0.25">
      <c r="A8" s="16"/>
      <c r="B8" s="16"/>
      <c r="C8" s="16"/>
      <c r="D8" s="16"/>
      <c r="E8" s="16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16"/>
      <c r="B12" s="16"/>
      <c r="C12" s="16"/>
      <c r="D12" s="16"/>
      <c r="E12" s="16"/>
    </row>
    <row r="13" spans="1:5" x14ac:dyDescent="0.25">
      <c r="A13" s="16"/>
      <c r="B13" s="16"/>
      <c r="C13" s="16"/>
      <c r="D13" s="16"/>
      <c r="E13" s="16"/>
    </row>
    <row r="14" spans="1:5" x14ac:dyDescent="0.25">
      <c r="A14" s="16"/>
      <c r="B14" s="16"/>
      <c r="C14" s="16"/>
      <c r="D14" s="16"/>
      <c r="E14" s="16"/>
    </row>
    <row r="15" spans="1:5" x14ac:dyDescent="0.25">
      <c r="A15" s="16"/>
      <c r="B15" s="16"/>
      <c r="C15" s="16"/>
      <c r="D15" s="16"/>
      <c r="E15" s="16"/>
    </row>
    <row r="16" spans="1:5" x14ac:dyDescent="0.25">
      <c r="A16" s="16"/>
      <c r="B16" s="16"/>
      <c r="C16" s="16"/>
      <c r="D16" s="16"/>
      <c r="E16" s="16"/>
    </row>
    <row r="17" spans="1:5" x14ac:dyDescent="0.25">
      <c r="A17" s="16"/>
      <c r="B17" s="16"/>
      <c r="C17" s="16"/>
      <c r="D17" s="16"/>
      <c r="E17" s="16"/>
    </row>
    <row r="18" spans="1:5" x14ac:dyDescent="0.25">
      <c r="A18" s="16"/>
      <c r="B18" s="16"/>
      <c r="C18" s="16"/>
      <c r="D18" s="16"/>
      <c r="E18" s="16"/>
    </row>
    <row r="19" spans="1:5" x14ac:dyDescent="0.25">
      <c r="A19" s="16"/>
      <c r="B19" s="16"/>
      <c r="C19" s="16"/>
      <c r="D19" s="16"/>
      <c r="E19" s="16"/>
    </row>
    <row r="20" spans="1:5" x14ac:dyDescent="0.25">
      <c r="A20" s="16"/>
      <c r="B20" s="16"/>
      <c r="C20" s="16"/>
      <c r="D20" s="16"/>
      <c r="E20" s="16"/>
    </row>
    <row r="21" spans="1:5" x14ac:dyDescent="0.25">
      <c r="A21" s="16"/>
      <c r="B21" s="16"/>
      <c r="C21" s="16"/>
      <c r="D21" s="16"/>
      <c r="E21" s="16"/>
    </row>
    <row r="22" spans="1:5" x14ac:dyDescent="0.25">
      <c r="A22" s="16"/>
      <c r="B22" s="16"/>
      <c r="C22" s="16"/>
      <c r="D22" s="16"/>
      <c r="E22" s="16"/>
    </row>
    <row r="23" spans="1:5" x14ac:dyDescent="0.25">
      <c r="A23" s="16"/>
      <c r="B23" s="16"/>
      <c r="C23" s="16"/>
      <c r="D23" s="16"/>
      <c r="E23" s="16"/>
    </row>
    <row r="24" spans="1:5" x14ac:dyDescent="0.25">
      <c r="A24" s="16"/>
      <c r="B24" s="16"/>
      <c r="C24" s="16"/>
      <c r="D24" s="16"/>
      <c r="E24" s="16"/>
    </row>
    <row r="25" spans="1:5" x14ac:dyDescent="0.25">
      <c r="A25" s="16"/>
      <c r="B25" s="16"/>
      <c r="C25" s="16"/>
      <c r="D25" s="16"/>
      <c r="E25" s="16"/>
    </row>
    <row r="26" spans="1:5" x14ac:dyDescent="0.25">
      <c r="A26" s="16"/>
      <c r="B26" s="16"/>
      <c r="C26" s="16"/>
      <c r="D26" s="16"/>
      <c r="E26" s="16"/>
    </row>
    <row r="27" spans="1:5" x14ac:dyDescent="0.25">
      <c r="A27" s="16"/>
      <c r="B27" s="16"/>
      <c r="C27" s="16"/>
      <c r="D27" s="16"/>
      <c r="E27" s="16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6"/>
      <c r="B29" s="16"/>
      <c r="C29" s="16"/>
      <c r="D29" s="16"/>
      <c r="E29" s="16"/>
    </row>
    <row r="30" spans="1:5" x14ac:dyDescent="0.25">
      <c r="A30" s="16"/>
      <c r="B30" s="16"/>
      <c r="C30" s="16"/>
      <c r="D30" s="16"/>
      <c r="E30" s="16"/>
    </row>
    <row r="31" spans="1:5" x14ac:dyDescent="0.25">
      <c r="A31" s="16"/>
      <c r="B31" s="16"/>
      <c r="C31" s="16"/>
      <c r="D31" s="16"/>
      <c r="E31" s="16"/>
    </row>
    <row r="32" spans="1:5" x14ac:dyDescent="0.25">
      <c r="A32" s="16"/>
      <c r="B32" s="16"/>
      <c r="C32" s="16"/>
      <c r="D32" s="16"/>
      <c r="E32" s="16"/>
    </row>
    <row r="33" spans="1:5" x14ac:dyDescent="0.25">
      <c r="A33" s="16"/>
      <c r="B33" s="16"/>
      <c r="C33" s="16"/>
      <c r="D33" s="16"/>
      <c r="E33" s="16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39" spans="1:5" x14ac:dyDescent="0.25">
      <c r="A39" s="16"/>
      <c r="B39" s="16"/>
      <c r="C39" s="16"/>
      <c r="D39" s="16"/>
      <c r="E39" s="16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6"/>
      <c r="B42" s="16"/>
      <c r="C42" s="16"/>
      <c r="D42" s="16"/>
      <c r="E42" s="16"/>
    </row>
    <row r="43" spans="1:5" x14ac:dyDescent="0.25">
      <c r="A43" s="16"/>
      <c r="B43" s="16"/>
      <c r="C43" s="16"/>
      <c r="D43" s="16"/>
      <c r="E43" s="16"/>
    </row>
    <row r="44" spans="1:5" x14ac:dyDescent="0.25">
      <c r="A44" s="16"/>
      <c r="B44" s="16"/>
      <c r="C44" s="16"/>
      <c r="D44" s="16"/>
      <c r="E44" s="16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6"/>
      <c r="B49" s="16"/>
      <c r="C49" s="16"/>
      <c r="D49" s="16"/>
      <c r="E49" s="16"/>
    </row>
    <row r="50" spans="1:5" x14ac:dyDescent="0.25">
      <c r="A50" s="16"/>
      <c r="B50" s="16"/>
      <c r="C50" s="16"/>
      <c r="D50" s="16"/>
      <c r="E50" s="16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EF369-D721-489C-9EC6-50A05935FD56}">
  <sheetPr codeName="Planilha7"/>
  <dimension ref="A1:G44"/>
  <sheetViews>
    <sheetView workbookViewId="0">
      <selection activeCell="B44" sqref="A1:B44"/>
    </sheetView>
  </sheetViews>
  <sheetFormatPr defaultRowHeight="15" x14ac:dyDescent="0.25"/>
  <cols>
    <col min="1" max="1" width="42.7109375" bestFit="1" customWidth="1"/>
    <col min="2" max="2" width="22.42578125" customWidth="1"/>
    <col min="3" max="3" width="12.5703125" bestFit="1" customWidth="1"/>
    <col min="4" max="4" width="10.42578125" bestFit="1" customWidth="1"/>
    <col min="5" max="5" width="12.28515625" bestFit="1" customWidth="1"/>
    <col min="6" max="6" width="11.140625" bestFit="1" customWidth="1"/>
  </cols>
  <sheetData>
    <row r="1" spans="1:7" x14ac:dyDescent="0.25">
      <c r="A1" s="45" t="s">
        <v>178</v>
      </c>
    </row>
    <row r="2" spans="1:7" x14ac:dyDescent="0.25">
      <c r="A2" s="10" t="s">
        <v>179</v>
      </c>
      <c r="B2" t="s">
        <v>221</v>
      </c>
      <c r="C2" t="s">
        <v>220</v>
      </c>
      <c r="D2" t="s">
        <v>221</v>
      </c>
      <c r="E2" t="s">
        <v>222</v>
      </c>
      <c r="F2" t="s">
        <v>223</v>
      </c>
    </row>
    <row r="3" spans="1:7" x14ac:dyDescent="0.25">
      <c r="A3" s="10" t="s">
        <v>180</v>
      </c>
      <c r="B3" t="s">
        <v>152</v>
      </c>
      <c r="C3" t="s">
        <v>224</v>
      </c>
      <c r="D3" t="s">
        <v>152</v>
      </c>
      <c r="E3" t="s">
        <v>225</v>
      </c>
      <c r="F3" t="s">
        <v>226</v>
      </c>
    </row>
    <row r="4" spans="1:7" x14ac:dyDescent="0.25">
      <c r="A4" s="10" t="s">
        <v>181</v>
      </c>
      <c r="B4" t="s">
        <v>146</v>
      </c>
      <c r="C4" t="s">
        <v>146</v>
      </c>
      <c r="D4" t="s">
        <v>227</v>
      </c>
      <c r="E4" t="s">
        <v>228</v>
      </c>
      <c r="F4" t="s">
        <v>45</v>
      </c>
    </row>
    <row r="5" spans="1:7" x14ac:dyDescent="0.25">
      <c r="A5" s="10" t="s">
        <v>182</v>
      </c>
      <c r="B5" t="s">
        <v>229</v>
      </c>
      <c r="C5" t="s">
        <v>229</v>
      </c>
      <c r="D5" t="s">
        <v>230</v>
      </c>
      <c r="E5" t="s">
        <v>228</v>
      </c>
      <c r="F5" t="s">
        <v>231</v>
      </c>
    </row>
    <row r="6" spans="1:7" x14ac:dyDescent="0.25">
      <c r="A6" s="10" t="s">
        <v>183</v>
      </c>
      <c r="B6" t="s">
        <v>232</v>
      </c>
      <c r="C6" t="s">
        <v>232</v>
      </c>
      <c r="D6" t="s">
        <v>233</v>
      </c>
      <c r="E6" t="s">
        <v>234</v>
      </c>
      <c r="F6" t="s">
        <v>235</v>
      </c>
    </row>
    <row r="7" spans="1:7" x14ac:dyDescent="0.25">
      <c r="A7" s="10" t="s">
        <v>184</v>
      </c>
      <c r="B7" t="s">
        <v>116</v>
      </c>
      <c r="C7" t="s">
        <v>116</v>
      </c>
      <c r="D7" t="s">
        <v>223</v>
      </c>
      <c r="E7" t="s">
        <v>228</v>
      </c>
      <c r="F7" t="s">
        <v>236</v>
      </c>
    </row>
    <row r="8" spans="1:7" x14ac:dyDescent="0.25">
      <c r="A8" s="10" t="s">
        <v>185</v>
      </c>
      <c r="B8" t="s">
        <v>237</v>
      </c>
      <c r="C8" t="s">
        <v>237</v>
      </c>
      <c r="D8" t="s">
        <v>238</v>
      </c>
      <c r="E8" t="s">
        <v>239</v>
      </c>
      <c r="F8" t="s">
        <v>240</v>
      </c>
    </row>
    <row r="9" spans="1:7" x14ac:dyDescent="0.25">
      <c r="A9" s="10" t="s">
        <v>186</v>
      </c>
      <c r="B9" t="s">
        <v>241</v>
      </c>
      <c r="C9" t="s">
        <v>241</v>
      </c>
      <c r="D9" t="s">
        <v>231</v>
      </c>
      <c r="E9" t="s">
        <v>242</v>
      </c>
    </row>
    <row r="10" spans="1:7" x14ac:dyDescent="0.25">
      <c r="A10" s="10" t="s">
        <v>187</v>
      </c>
      <c r="B10" t="s">
        <v>140</v>
      </c>
      <c r="C10" t="s">
        <v>140</v>
      </c>
      <c r="D10" t="s">
        <v>243</v>
      </c>
      <c r="E10" t="s">
        <v>244</v>
      </c>
      <c r="F10" t="s">
        <v>245</v>
      </c>
    </row>
    <row r="11" spans="1:7" x14ac:dyDescent="0.25">
      <c r="A11" s="10" t="s">
        <v>188</v>
      </c>
      <c r="B11" t="s">
        <v>148</v>
      </c>
      <c r="C11" t="s">
        <v>148</v>
      </c>
      <c r="D11" t="s">
        <v>228</v>
      </c>
      <c r="E11" t="s">
        <v>246</v>
      </c>
      <c r="F11" t="s">
        <v>247</v>
      </c>
    </row>
    <row r="12" spans="1:7" x14ac:dyDescent="0.25">
      <c r="A12" s="10" t="s">
        <v>189</v>
      </c>
      <c r="B12" t="s">
        <v>248</v>
      </c>
      <c r="C12" t="s">
        <v>248</v>
      </c>
      <c r="D12" t="s">
        <v>230</v>
      </c>
      <c r="E12" t="s">
        <v>249</v>
      </c>
    </row>
    <row r="13" spans="1:7" x14ac:dyDescent="0.25">
      <c r="A13" s="10" t="s">
        <v>190</v>
      </c>
      <c r="B13" t="s">
        <v>172</v>
      </c>
      <c r="C13" t="s">
        <v>250</v>
      </c>
      <c r="D13" t="s">
        <v>251</v>
      </c>
      <c r="E13" t="s">
        <v>252</v>
      </c>
      <c r="F13" t="s">
        <v>228</v>
      </c>
      <c r="G13" t="s">
        <v>45</v>
      </c>
    </row>
    <row r="14" spans="1:7" x14ac:dyDescent="0.25">
      <c r="A14" s="10" t="s">
        <v>191</v>
      </c>
      <c r="B14" t="s">
        <v>134</v>
      </c>
      <c r="C14" t="s">
        <v>134</v>
      </c>
      <c r="D14" t="s">
        <v>253</v>
      </c>
      <c r="E14" t="s">
        <v>254</v>
      </c>
    </row>
    <row r="15" spans="1:7" x14ac:dyDescent="0.25">
      <c r="A15" s="10" t="s">
        <v>192</v>
      </c>
      <c r="B15" t="s">
        <v>255</v>
      </c>
      <c r="C15" t="s">
        <v>255</v>
      </c>
      <c r="D15" t="s">
        <v>222</v>
      </c>
      <c r="E15" t="s">
        <v>223</v>
      </c>
      <c r="F15" t="s">
        <v>233</v>
      </c>
      <c r="G15" t="s">
        <v>256</v>
      </c>
    </row>
    <row r="16" spans="1:7" x14ac:dyDescent="0.25">
      <c r="A16" s="10" t="s">
        <v>193</v>
      </c>
      <c r="B16" t="s">
        <v>155</v>
      </c>
      <c r="C16" t="s">
        <v>155</v>
      </c>
      <c r="D16" t="s">
        <v>223</v>
      </c>
      <c r="E16" t="s">
        <v>256</v>
      </c>
    </row>
    <row r="17" spans="1:7" x14ac:dyDescent="0.25">
      <c r="A17" s="10" t="s">
        <v>194</v>
      </c>
      <c r="B17" t="s">
        <v>154</v>
      </c>
      <c r="C17" t="s">
        <v>154</v>
      </c>
      <c r="D17" t="s">
        <v>257</v>
      </c>
      <c r="E17" t="s">
        <v>222</v>
      </c>
      <c r="F17" t="s">
        <v>223</v>
      </c>
      <c r="G17" t="s">
        <v>230</v>
      </c>
    </row>
    <row r="18" spans="1:7" x14ac:dyDescent="0.25">
      <c r="A18" s="10" t="s">
        <v>195</v>
      </c>
      <c r="B18" t="s">
        <v>150</v>
      </c>
      <c r="C18" t="s">
        <v>150</v>
      </c>
      <c r="D18" t="s">
        <v>228</v>
      </c>
      <c r="E18" t="s">
        <v>236</v>
      </c>
      <c r="F18" t="s">
        <v>234</v>
      </c>
    </row>
    <row r="19" spans="1:7" x14ac:dyDescent="0.25">
      <c r="A19" s="10" t="s">
        <v>196</v>
      </c>
      <c r="B19" t="s">
        <v>258</v>
      </c>
      <c r="C19" t="s">
        <v>258</v>
      </c>
      <c r="D19" t="s">
        <v>233</v>
      </c>
      <c r="E19" t="s">
        <v>256</v>
      </c>
      <c r="F19" t="s">
        <v>222</v>
      </c>
      <c r="G19" t="s">
        <v>223</v>
      </c>
    </row>
    <row r="20" spans="1:7" x14ac:dyDescent="0.25">
      <c r="A20" s="10" t="s">
        <v>197</v>
      </c>
      <c r="B20" t="s">
        <v>259</v>
      </c>
      <c r="C20" t="s">
        <v>259</v>
      </c>
      <c r="D20" t="s">
        <v>260</v>
      </c>
      <c r="E20" t="s">
        <v>261</v>
      </c>
      <c r="F20" t="s">
        <v>233</v>
      </c>
      <c r="G20" t="s">
        <v>256</v>
      </c>
    </row>
    <row r="21" spans="1:7" x14ac:dyDescent="0.25">
      <c r="A21" s="10" t="s">
        <v>198</v>
      </c>
      <c r="B21" t="s">
        <v>151</v>
      </c>
      <c r="C21" t="s">
        <v>151</v>
      </c>
      <c r="D21" t="s">
        <v>257</v>
      </c>
      <c r="E21" t="s">
        <v>262</v>
      </c>
      <c r="F21" t="s">
        <v>228</v>
      </c>
      <c r="G21" t="s">
        <v>263</v>
      </c>
    </row>
    <row r="22" spans="1:7" x14ac:dyDescent="0.25">
      <c r="A22" s="10" t="s">
        <v>199</v>
      </c>
      <c r="B22" t="s">
        <v>264</v>
      </c>
      <c r="C22" t="s">
        <v>264</v>
      </c>
      <c r="D22" t="s">
        <v>262</v>
      </c>
      <c r="E22" t="s">
        <v>256</v>
      </c>
    </row>
    <row r="23" spans="1:7" x14ac:dyDescent="0.25">
      <c r="A23" s="10" t="s">
        <v>200</v>
      </c>
      <c r="B23" t="s">
        <v>265</v>
      </c>
      <c r="C23" t="s">
        <v>265</v>
      </c>
      <c r="D23" t="s">
        <v>233</v>
      </c>
      <c r="E23" t="s">
        <v>256</v>
      </c>
      <c r="F23" t="s">
        <v>266</v>
      </c>
    </row>
    <row r="24" spans="1:7" x14ac:dyDescent="0.25">
      <c r="A24" s="10" t="s">
        <v>201</v>
      </c>
      <c r="B24" t="s">
        <v>267</v>
      </c>
      <c r="C24" t="s">
        <v>267</v>
      </c>
      <c r="D24" t="s">
        <v>268</v>
      </c>
      <c r="E24" t="s">
        <v>269</v>
      </c>
    </row>
    <row r="25" spans="1:7" x14ac:dyDescent="0.25">
      <c r="A25" s="10" t="s">
        <v>202</v>
      </c>
      <c r="B25" t="s">
        <v>270</v>
      </c>
      <c r="C25" t="s">
        <v>270</v>
      </c>
      <c r="D25" t="s">
        <v>271</v>
      </c>
      <c r="E25" t="s">
        <v>233</v>
      </c>
      <c r="F25" t="s">
        <v>256</v>
      </c>
      <c r="G25" t="s">
        <v>272</v>
      </c>
    </row>
    <row r="26" spans="1:7" x14ac:dyDescent="0.25">
      <c r="A26" s="10" t="s">
        <v>203</v>
      </c>
      <c r="B26" t="s">
        <v>273</v>
      </c>
      <c r="C26" t="s">
        <v>273</v>
      </c>
      <c r="D26" t="s">
        <v>274</v>
      </c>
      <c r="E26" t="s">
        <v>275</v>
      </c>
    </row>
    <row r="27" spans="1:7" x14ac:dyDescent="0.25">
      <c r="A27" s="10" t="s">
        <v>204</v>
      </c>
      <c r="B27" t="s">
        <v>156</v>
      </c>
      <c r="C27" t="s">
        <v>156</v>
      </c>
      <c r="D27" t="s">
        <v>227</v>
      </c>
      <c r="E27" t="s">
        <v>228</v>
      </c>
      <c r="F27" t="s">
        <v>45</v>
      </c>
    </row>
    <row r="28" spans="1:7" x14ac:dyDescent="0.25">
      <c r="A28" s="10" t="s">
        <v>205</v>
      </c>
      <c r="B28" t="s">
        <v>112</v>
      </c>
      <c r="C28" t="s">
        <v>112</v>
      </c>
      <c r="D28" t="s">
        <v>276</v>
      </c>
      <c r="E28" t="s">
        <v>233</v>
      </c>
      <c r="F28" t="s">
        <v>256</v>
      </c>
    </row>
    <row r="29" spans="1:7" x14ac:dyDescent="0.25">
      <c r="A29" s="10" t="s">
        <v>206</v>
      </c>
      <c r="B29" t="s">
        <v>277</v>
      </c>
      <c r="C29" t="s">
        <v>277</v>
      </c>
      <c r="D29" t="s">
        <v>233</v>
      </c>
      <c r="E29" t="s">
        <v>256</v>
      </c>
      <c r="F29" t="s">
        <v>278</v>
      </c>
      <c r="G29" t="s">
        <v>279</v>
      </c>
    </row>
    <row r="30" spans="1:7" x14ac:dyDescent="0.25">
      <c r="A30" s="10" t="s">
        <v>207</v>
      </c>
      <c r="B30" t="s">
        <v>280</v>
      </c>
      <c r="C30" t="s">
        <v>280</v>
      </c>
      <c r="D30" t="s">
        <v>233</v>
      </c>
      <c r="E30" t="s">
        <v>256</v>
      </c>
      <c r="F30" t="s">
        <v>242</v>
      </c>
    </row>
    <row r="31" spans="1:7" x14ac:dyDescent="0.25">
      <c r="A31" s="10" t="s">
        <v>208</v>
      </c>
      <c r="B31" t="s">
        <v>281</v>
      </c>
      <c r="C31" t="s">
        <v>281</v>
      </c>
      <c r="D31" t="s">
        <v>239</v>
      </c>
      <c r="E31" t="s">
        <v>45</v>
      </c>
    </row>
    <row r="32" spans="1:7" x14ac:dyDescent="0.25">
      <c r="A32" s="10" t="s">
        <v>209</v>
      </c>
      <c r="B32" t="s">
        <v>282</v>
      </c>
      <c r="C32" t="s">
        <v>282</v>
      </c>
      <c r="D32" t="s">
        <v>283</v>
      </c>
      <c r="E32" t="s">
        <v>256</v>
      </c>
      <c r="F32" t="s">
        <v>284</v>
      </c>
    </row>
    <row r="33" spans="1:7" x14ac:dyDescent="0.25">
      <c r="A33" s="10" t="s">
        <v>210</v>
      </c>
      <c r="B33" t="str">
        <f>C33&amp;" "&amp;D33</f>
        <v>MATHEUS LUCAS</v>
      </c>
      <c r="C33" t="s">
        <v>285</v>
      </c>
      <c r="D33" t="s">
        <v>260</v>
      </c>
      <c r="E33" t="s">
        <v>286</v>
      </c>
      <c r="F33" t="s">
        <v>287</v>
      </c>
      <c r="G33" t="s">
        <v>288</v>
      </c>
    </row>
    <row r="34" spans="1:7" x14ac:dyDescent="0.25">
      <c r="A34" s="10" t="s">
        <v>211</v>
      </c>
      <c r="B34" t="s">
        <v>113</v>
      </c>
      <c r="C34" t="s">
        <v>113</v>
      </c>
      <c r="D34" t="s">
        <v>228</v>
      </c>
      <c r="E34" t="s">
        <v>289</v>
      </c>
      <c r="F34" t="s">
        <v>262</v>
      </c>
    </row>
    <row r="35" spans="1:7" x14ac:dyDescent="0.25">
      <c r="A35" s="10" t="s">
        <v>212</v>
      </c>
      <c r="B35" t="s">
        <v>108</v>
      </c>
      <c r="C35" t="s">
        <v>108</v>
      </c>
      <c r="D35" t="s">
        <v>223</v>
      </c>
      <c r="E35" t="s">
        <v>290</v>
      </c>
    </row>
    <row r="36" spans="1:7" x14ac:dyDescent="0.25">
      <c r="A36" s="10" t="s">
        <v>213</v>
      </c>
      <c r="B36" t="s">
        <v>291</v>
      </c>
      <c r="C36" t="s">
        <v>291</v>
      </c>
      <c r="D36" t="s">
        <v>233</v>
      </c>
      <c r="E36" t="s">
        <v>256</v>
      </c>
      <c r="F36" t="s">
        <v>292</v>
      </c>
    </row>
    <row r="37" spans="1:7" x14ac:dyDescent="0.25">
      <c r="A37" s="10" t="s">
        <v>214</v>
      </c>
      <c r="B37" t="s">
        <v>107</v>
      </c>
      <c r="C37" t="s">
        <v>107</v>
      </c>
      <c r="D37" t="s">
        <v>222</v>
      </c>
      <c r="E37" t="s">
        <v>223</v>
      </c>
      <c r="F37" t="s">
        <v>262</v>
      </c>
    </row>
    <row r="38" spans="1:7" x14ac:dyDescent="0.25">
      <c r="A38" s="10" t="s">
        <v>215</v>
      </c>
      <c r="B38" t="str">
        <f>C38&amp;" "&amp;D38</f>
        <v>JOSE ORLANDO</v>
      </c>
      <c r="C38" t="s">
        <v>293</v>
      </c>
      <c r="D38" t="s">
        <v>294</v>
      </c>
      <c r="E38" t="s">
        <v>290</v>
      </c>
      <c r="F38" t="s">
        <v>228</v>
      </c>
      <c r="G38" t="s">
        <v>289</v>
      </c>
    </row>
    <row r="39" spans="1:7" x14ac:dyDescent="0.25">
      <c r="A39" s="10" t="s">
        <v>216</v>
      </c>
      <c r="B39" t="s">
        <v>153</v>
      </c>
      <c r="C39" t="s">
        <v>153</v>
      </c>
      <c r="D39" t="s">
        <v>230</v>
      </c>
      <c r="E39" t="s">
        <v>295</v>
      </c>
    </row>
    <row r="40" spans="1:7" x14ac:dyDescent="0.25">
      <c r="A40" s="10" t="s">
        <v>217</v>
      </c>
      <c r="B40" t="s">
        <v>145</v>
      </c>
      <c r="C40" t="s">
        <v>145</v>
      </c>
      <c r="D40" t="s">
        <v>230</v>
      </c>
      <c r="E40" t="s">
        <v>233</v>
      </c>
      <c r="F40" t="s">
        <v>256</v>
      </c>
    </row>
    <row r="41" spans="1:7" x14ac:dyDescent="0.25">
      <c r="A41" s="10" t="s">
        <v>218</v>
      </c>
      <c r="B41" t="str">
        <f>C41&amp;" "&amp;D41</f>
        <v>JOAO PEDRO</v>
      </c>
      <c r="C41" t="s">
        <v>250</v>
      </c>
      <c r="D41" t="s">
        <v>296</v>
      </c>
      <c r="E41" t="s">
        <v>297</v>
      </c>
      <c r="F41" t="s">
        <v>298</v>
      </c>
    </row>
    <row r="42" spans="1:7" x14ac:dyDescent="0.25">
      <c r="A42" s="10" t="s">
        <v>219</v>
      </c>
      <c r="B42" t="s">
        <v>299</v>
      </c>
      <c r="C42" t="s">
        <v>299</v>
      </c>
      <c r="D42" t="s">
        <v>233</v>
      </c>
      <c r="E42" t="s">
        <v>256</v>
      </c>
      <c r="F42" t="s">
        <v>289</v>
      </c>
    </row>
    <row r="43" spans="1:7" x14ac:dyDescent="0.25">
      <c r="A43" s="10" t="s">
        <v>173</v>
      </c>
      <c r="B43" t="s">
        <v>301</v>
      </c>
    </row>
    <row r="44" spans="1:7" x14ac:dyDescent="0.25">
      <c r="A44" s="10" t="s">
        <v>170</v>
      </c>
      <c r="B44" t="s">
        <v>170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745C7-1365-4B90-B744-4D442F08D83E}">
  <sheetPr codeName="Planilha8"/>
  <dimension ref="A1:O107"/>
  <sheetViews>
    <sheetView showZeros="0" workbookViewId="0">
      <pane ySplit="1" topLeftCell="A2" activePane="bottomLeft" state="frozen"/>
      <selection pane="bottomLeft" activeCell="D9" sqref="D9"/>
    </sheetView>
  </sheetViews>
  <sheetFormatPr defaultRowHeight="15" x14ac:dyDescent="0.25"/>
  <cols>
    <col min="1" max="1" width="42.7109375" bestFit="1" customWidth="1"/>
    <col min="4" max="5" width="14.42578125" bestFit="1" customWidth="1"/>
    <col min="14" max="14" width="30" bestFit="1" customWidth="1"/>
  </cols>
  <sheetData>
    <row r="1" spans="1:15" x14ac:dyDescent="0.25">
      <c r="A1" s="21" t="s">
        <v>25</v>
      </c>
      <c r="B1" s="21" t="s">
        <v>21</v>
      </c>
      <c r="C1" s="21" t="s">
        <v>136</v>
      </c>
      <c r="D1" s="21" t="s">
        <v>137</v>
      </c>
      <c r="E1" s="21" t="s">
        <v>138</v>
      </c>
      <c r="F1" s="21" t="s">
        <v>308</v>
      </c>
    </row>
    <row r="2" spans="1:15" x14ac:dyDescent="0.25">
      <c r="A2" t="s">
        <v>52</v>
      </c>
      <c r="B2" s="10">
        <f>IFERROR(IF($I$3="Todos",SUMIFS(TblMovi[QUANTIDADE],TblMovi[Equipamento],A2,TblMovi[ANO],MATERIAIS!$I$2,TblMovi[TIPO],$B$1),SUMIFS(TblMovi[QUANTIDADE],TblMovi[Equipamento],A2,TblMovi[ANO],MATERIAIS!$I$2,TblMovi[MÊS],MATERIAIS!$I$3,TblMovi[TIPO],$B$1)),"")</f>
        <v>0</v>
      </c>
      <c r="C2" s="10">
        <f>IFERROR(IF($I$3="Todos",SUMIFS(TblMovi[QUANTIDADE],TblMovi[Equipamento],A2,TblMovi[ANO],MATERIAIS!$I$2,TblMovi[TIPO],$C$1),SUMIFS(TblMovi[QUANTIDADE],TblMovi[Equipamento],A2,TblMovi[ANO],MATERIAIS!$I$2,TblMovi[MÊS],MATERIAIS!$I$3,TblMovi[TIPO],$C$1)),"")</f>
        <v>0</v>
      </c>
      <c r="D2" s="13" t="str">
        <f>IF(B2&lt;&gt;0,INDEX(TblEstoque[Estq. Inicial],MATCH(MATERIAIS!A2,TblEstoque[Equipamento],0))+B2,"")</f>
        <v/>
      </c>
      <c r="E2" s="13" t="str">
        <f>IF(C2&lt;&gt;0,INDEX(TblEstoque[Estq. Inicial],MATCH(MATERIAIS!A2,TblEstoque[Equipamento],0))+C2,"")</f>
        <v/>
      </c>
      <c r="H2" s="20" t="s">
        <v>88</v>
      </c>
      <c r="I2">
        <f>AUX!B1</f>
        <v>2024</v>
      </c>
    </row>
    <row r="3" spans="1:15" x14ac:dyDescent="0.25">
      <c r="A3" t="s">
        <v>7</v>
      </c>
      <c r="B3" s="10">
        <f>IFERROR(IF($I$3="Todos",SUMIFS(TblMovi[QUANTIDADE],TblMovi[Equipamento],A3,TblMovi[ANO],MATERIAIS!$I$2,TblMovi[TIPO],$B$1),SUMIFS(TblMovi[QUANTIDADE],TblMovi[Equipamento],A3,TblMovi[ANO],MATERIAIS!$I$2,TblMovi[MÊS],MATERIAIS!$I$3,TblMovi[TIPO],$B$1)),"")</f>
        <v>0</v>
      </c>
      <c r="C3" s="10">
        <f>IFERROR(IF($I$3="Todos",SUMIFS(TblMovi[QUANTIDADE],TblMovi[Equipamento],A3,TblMovi[ANO],MATERIAIS!$I$2,TblMovi[TIPO],$C$1),SUMIFS(TblMovi[QUANTIDADE],TblMovi[Equipamento],A3,TblMovi[ANO],MATERIAIS!$I$2,TblMovi[MÊS],MATERIAIS!$I$3,TblMovi[TIPO],$C$1)),"")</f>
        <v>0</v>
      </c>
      <c r="D3" s="13" t="str">
        <f>IF(B3&lt;&gt;0,INDEX(TblEstoque[Estq. Inicial],MATCH(MATERIAIS!A3,TblEstoque[Equipamento],0))+B3,"")</f>
        <v/>
      </c>
      <c r="E3" s="13" t="str">
        <f>IF(C3&lt;&gt;0,INDEX(TblEstoque[Estq. Inicial],MATCH(MATERIAIS!A3,TblEstoque[Equipamento],0))+C3,"")</f>
        <v/>
      </c>
      <c r="H3" s="20" t="s">
        <v>87</v>
      </c>
      <c r="I3" t="str">
        <f>AUX!B2</f>
        <v>FEV</v>
      </c>
    </row>
    <row r="4" spans="1:15" x14ac:dyDescent="0.25">
      <c r="A4" t="s">
        <v>34</v>
      </c>
      <c r="B4" s="10">
        <f>IFERROR(IF($I$3="Todos",SUMIFS(TblMovi[QUANTIDADE],TblMovi[Equipamento],A4,TblMovi[ANO],MATERIAIS!$I$2,TblMovi[TIPO],$B$1),SUMIFS(TblMovi[QUANTIDADE],TblMovi[Equipamento],A4,TblMovi[ANO],MATERIAIS!$I$2,TblMovi[MÊS],MATERIAIS!$I$3,TblMovi[TIPO],$B$1)),"")</f>
        <v>0</v>
      </c>
      <c r="C4" s="10">
        <f>IFERROR(IF($I$3="Todos",SUMIFS(TblMovi[QUANTIDADE],TblMovi[Equipamento],A4,TblMovi[ANO],MATERIAIS!$I$2,TblMovi[TIPO],$C$1),SUMIFS(TblMovi[QUANTIDADE],TblMovi[Equipamento],A4,TblMovi[ANO],MATERIAIS!$I$2,TblMovi[MÊS],MATERIAIS!$I$3,TblMovi[TIPO],$C$1)),"")</f>
        <v>0</v>
      </c>
      <c r="D4" s="13" t="str">
        <f>IF(B4&lt;&gt;0,INDEX(TblEstoque[Estq. Inicial],MATCH(MATERIAIS!A4,TblEstoque[Equipamento],0))+B4,"")</f>
        <v/>
      </c>
      <c r="E4" s="13" t="str">
        <f>IF(C4&lt;&gt;0,INDEX(TblEstoque[Estq. Inicial],MATCH(MATERIAIS!A4,TblEstoque[Equipamento],0))+C4,"")</f>
        <v/>
      </c>
    </row>
    <row r="5" spans="1:15" x14ac:dyDescent="0.25">
      <c r="A5" t="s">
        <v>161</v>
      </c>
      <c r="B5" s="10">
        <f>IFERROR(IF($I$3="Todos",SUMIFS(TblMovi[QUANTIDADE],TblMovi[Equipamento],A5,TblMovi[ANO],MATERIAIS!$I$2,TblMovi[TIPO],$B$1),SUMIFS(TblMovi[QUANTIDADE],TblMovi[Equipamento],A5,TblMovi[ANO],MATERIAIS!$I$2,TblMovi[MÊS],MATERIAIS!$I$3,TblMovi[TIPO],$B$1)),"")</f>
        <v>0</v>
      </c>
      <c r="C5" s="10">
        <f>IFERROR(IF($I$3="Todos",SUMIFS(TblMovi[QUANTIDADE],TblMovi[Equipamento],A5,TblMovi[ANO],MATERIAIS!$I$2,TblMovi[TIPO],$C$1),SUMIFS(TblMovi[QUANTIDADE],TblMovi[Equipamento],A5,TblMovi[ANO],MATERIAIS!$I$2,TblMovi[MÊS],MATERIAIS!$I$3,TblMovi[TIPO],$C$1)),"")</f>
        <v>0</v>
      </c>
      <c r="D5" s="13" t="str">
        <f>IF(B5&lt;&gt;0,INDEX(TblEstoque[Estq. Inicial],MATCH(MATERIAIS!A5,TblEstoque[Equipamento],0))+B5,"")</f>
        <v/>
      </c>
      <c r="E5" s="13" t="str">
        <f>IF(C5&lt;&gt;0,INDEX(TblEstoque[Estq. Inicial],MATCH(MATERIAIS!A5,TblEstoque[Equipamento],0))+C5,"")</f>
        <v/>
      </c>
      <c r="L5" t="s">
        <v>141</v>
      </c>
      <c r="M5" t="s">
        <v>20</v>
      </c>
      <c r="O5" t="s">
        <v>309</v>
      </c>
    </row>
    <row r="6" spans="1:15" x14ac:dyDescent="0.25">
      <c r="A6" t="s">
        <v>96</v>
      </c>
      <c r="B6" s="10">
        <f>IFERROR(IF($I$3="Todos",SUMIFS(TblMovi[QUANTIDADE],TblMovi[Equipamento],A6,TblMovi[ANO],MATERIAIS!$I$2,TblMovi[TIPO],$B$1),SUMIFS(TblMovi[QUANTIDADE],TblMovi[Equipamento],A6,TblMovi[ANO],MATERIAIS!$I$2,TblMovi[MÊS],MATERIAIS!$I$3,TblMovi[TIPO],$B$1)),"")</f>
        <v>0</v>
      </c>
      <c r="C6" s="10">
        <f>IFERROR(IF($I$3="Todos",SUMIFS(TblMovi[QUANTIDADE],TblMovi[Equipamento],A6,TblMovi[ANO],MATERIAIS!$I$2,TblMovi[TIPO],$C$1),SUMIFS(TblMovi[QUANTIDADE],TblMovi[Equipamento],A6,TblMovi[ANO],MATERIAIS!$I$2,TblMovi[MÊS],MATERIAIS!$I$3,TblMovi[TIPO],$C$1)),"")</f>
        <v>0</v>
      </c>
      <c r="D6" s="13" t="str">
        <f>IF(B6&lt;&gt;0,INDEX(TblEstoque[Estq. Inicial],MATCH(MATERIAIS!A6,TblEstoque[Equipamento],0))+B6,"")</f>
        <v/>
      </c>
      <c r="E6" s="13" t="str">
        <f>IF(C6&lt;&gt;0,INDEX(TblEstoque[Estq. Inicial],MATCH(MATERIAIS!A6,TblEstoque[Equipamento],0))+C6,"")</f>
        <v/>
      </c>
      <c r="K6">
        <v>1</v>
      </c>
      <c r="L6">
        <f t="shared" ref="L6:L11" si="0">IFERROR(LARGE(D:D,K6),"")</f>
        <v>285</v>
      </c>
      <c r="M6">
        <f t="shared" ref="M6:M11" si="1">IFERROR(LARGE(E:E,K6),"")</f>
        <v>405</v>
      </c>
      <c r="N6" t="str">
        <f t="shared" ref="N6:N11" si="2">IFERROR(INDEX(A:A,MATCH(L6,D:D,0)),"")</f>
        <v>LIXA P1200</v>
      </c>
      <c r="O6" s="10">
        <f>INDEX(TblEstoque[Estq. Final],MATCH(N6,TblEstoque[Equipamento],0))</f>
        <v>95</v>
      </c>
    </row>
    <row r="7" spans="1:15" x14ac:dyDescent="0.25">
      <c r="A7" t="s">
        <v>38</v>
      </c>
      <c r="B7" s="10">
        <f>IFERROR(IF($I$3="Todos",SUMIFS(TblMovi[QUANTIDADE],TblMovi[Equipamento],A7,TblMovi[ANO],MATERIAIS!$I$2,TblMovi[TIPO],$B$1),SUMIFS(TblMovi[QUANTIDADE],TblMovi[Equipamento],A7,TblMovi[ANO],MATERIAIS!$I$2,TblMovi[MÊS],MATERIAIS!$I$3,TblMovi[TIPO],$B$1)),"")</f>
        <v>0</v>
      </c>
      <c r="C7" s="10">
        <f>IFERROR(IF($I$3="Todos",SUMIFS(TblMovi[QUANTIDADE],TblMovi[Equipamento],A7,TblMovi[ANO],MATERIAIS!$I$2,TblMovi[TIPO],$C$1),SUMIFS(TblMovi[QUANTIDADE],TblMovi[Equipamento],A7,TblMovi[ANO],MATERIAIS!$I$2,TblMovi[MÊS],MATERIAIS!$I$3,TblMovi[TIPO],$C$1)),"")</f>
        <v>0</v>
      </c>
      <c r="D7" s="13" t="str">
        <f>IF(B7&lt;&gt;0,INDEX(TblEstoque[Estq. Inicial],MATCH(MATERIAIS!A7,TblEstoque[Equipamento],0))+B7,"")</f>
        <v/>
      </c>
      <c r="E7" s="13" t="str">
        <f>IF(C7&lt;&gt;0,INDEX(TblEstoque[Estq. Inicial],MATCH(MATERIAIS!A7,TblEstoque[Equipamento],0))+C7,"")</f>
        <v/>
      </c>
      <c r="K7">
        <v>2</v>
      </c>
      <c r="L7">
        <f t="shared" si="0"/>
        <v>215</v>
      </c>
      <c r="M7">
        <f t="shared" si="1"/>
        <v>226</v>
      </c>
      <c r="N7" t="str">
        <f t="shared" si="2"/>
        <v>LIXA 400</v>
      </c>
      <c r="O7" s="10">
        <f>INDEX(TblEstoque[Estq. Final],MATCH(N7,TblEstoque[Equipamento],0))</f>
        <v>290</v>
      </c>
    </row>
    <row r="8" spans="1:15" x14ac:dyDescent="0.25">
      <c r="A8" t="s">
        <v>166</v>
      </c>
      <c r="B8" s="10">
        <f>IFERROR(IF($I$3="Todos",SUMIFS(TblMovi[QUANTIDADE],TblMovi[Equipamento],A8,TblMovi[ANO],MATERIAIS!$I$2,TblMovi[TIPO],$B$1),SUMIFS(TblMovi[QUANTIDADE],TblMovi[Equipamento],A8,TblMovi[ANO],MATERIAIS!$I$2,TblMovi[MÊS],MATERIAIS!$I$3,TblMovi[TIPO],$B$1)),"")</f>
        <v>0</v>
      </c>
      <c r="C8" s="10">
        <f>IFERROR(IF($I$3="Todos",SUMIFS(TblMovi[QUANTIDADE],TblMovi[Equipamento],A8,TblMovi[ANO],MATERIAIS!$I$2,TblMovi[TIPO],$C$1),SUMIFS(TblMovi[QUANTIDADE],TblMovi[Equipamento],A8,TblMovi[ANO],MATERIAIS!$I$2,TblMovi[MÊS],MATERIAIS!$I$3,TblMovi[TIPO],$C$1)),"")</f>
        <v>0</v>
      </c>
      <c r="D8" s="13" t="str">
        <f>IF(B8&lt;&gt;0,INDEX(TblEstoque[Estq. Inicial],MATCH(MATERIAIS!A8,TblEstoque[Equipamento],0))+B8,"")</f>
        <v/>
      </c>
      <c r="E8" s="13" t="str">
        <f>IF(C8&lt;&gt;0,INDEX(TblEstoque[Estq. Inicial],MATCH(MATERIAIS!A8,TblEstoque[Equipamento],0))+C8,"")</f>
        <v/>
      </c>
      <c r="K8">
        <v>3</v>
      </c>
      <c r="L8">
        <f t="shared" si="0"/>
        <v>128</v>
      </c>
      <c r="M8">
        <f t="shared" si="1"/>
        <v>200</v>
      </c>
      <c r="N8" t="str">
        <f t="shared" si="2"/>
        <v>LIXA 600</v>
      </c>
      <c r="O8" s="10">
        <f>INDEX(TblEstoque[Estq. Final],MATCH(N8,TblEstoque[Equipamento],0))</f>
        <v>158</v>
      </c>
    </row>
    <row r="9" spans="1:15" x14ac:dyDescent="0.25">
      <c r="A9" t="s">
        <v>27</v>
      </c>
      <c r="B9" s="10">
        <f>IFERROR(IF($I$3="Todos",SUMIFS(TblMovi[QUANTIDADE],TblMovi[Equipamento],A9,TblMovi[ANO],MATERIAIS!$I$2,TblMovi[TIPO],$B$1),SUMIFS(TblMovi[QUANTIDADE],TblMovi[Equipamento],A9,TblMovi[ANO],MATERIAIS!$I$2,TblMovi[MÊS],MATERIAIS!$I$3,TblMovi[TIPO],$B$1)),"")</f>
        <v>40</v>
      </c>
      <c r="C9" s="10">
        <f>IFERROR(IF($I$3="Todos",SUMIFS(TblMovi[QUANTIDADE],TblMovi[Equipamento],A9,TblMovi[ANO],MATERIAIS!$I$2,TblMovi[TIPO],$C$1),SUMIFS(TblMovi[QUANTIDADE],TblMovi[Equipamento],A9,TblMovi[ANO],MATERIAIS!$I$2,TblMovi[MÊS],MATERIAIS!$I$3,TblMovi[TIPO],$C$1)),"")</f>
        <v>200</v>
      </c>
      <c r="D9" s="13">
        <f>IF(B9&lt;&gt;0,INDEX(TblEstoque[Estq. Inicial],MATCH(MATERIAIS!A9,TblEstoque[Equipamento],0))+B9,"")</f>
        <v>40</v>
      </c>
      <c r="E9" s="13">
        <f>IF(C9&lt;&gt;0,INDEX(TblEstoque[Estq. Inicial],MATCH(MATERIAIS!A9,TblEstoque[Equipamento],0))+C9,"")</f>
        <v>200</v>
      </c>
      <c r="K9">
        <v>4</v>
      </c>
      <c r="L9">
        <f t="shared" si="0"/>
        <v>101</v>
      </c>
      <c r="M9">
        <f t="shared" si="1"/>
        <v>177</v>
      </c>
      <c r="N9" t="str">
        <f t="shared" si="2"/>
        <v>LIXA 280</v>
      </c>
      <c r="O9" s="10">
        <f>INDEX(TblEstoque[Estq. Final],MATCH(N9,TblEstoque[Equipamento],0))</f>
        <v>70</v>
      </c>
    </row>
    <row r="10" spans="1:15" x14ac:dyDescent="0.25">
      <c r="A10" t="s">
        <v>167</v>
      </c>
      <c r="B10" s="10">
        <f>IFERROR(IF($I$3="Todos",SUMIFS(TblMovi[QUANTIDADE],TblMovi[Equipamento],A10,TblMovi[ANO],MATERIAIS!$I$2,TblMovi[TIPO],$B$1),SUMIFS(TblMovi[QUANTIDADE],TblMovi[Equipamento],A10,TblMovi[ANO],MATERIAIS!$I$2,TblMovi[MÊS],MATERIAIS!$I$3,TblMovi[TIPO],$B$1)),"")</f>
        <v>0</v>
      </c>
      <c r="C10" s="10">
        <f>IFERROR(IF($I$3="Todos",SUMIFS(TblMovi[QUANTIDADE],TblMovi[Equipamento],A10,TblMovi[ANO],MATERIAIS!$I$2,TblMovi[TIPO],$C$1),SUMIFS(TblMovi[QUANTIDADE],TblMovi[Equipamento],A10,TblMovi[ANO],MATERIAIS!$I$2,TblMovi[MÊS],MATERIAIS!$I$3,TblMovi[TIPO],$C$1)),"")</f>
        <v>0</v>
      </c>
      <c r="D10" s="13" t="str">
        <f>IF(B10&lt;&gt;0,INDEX(TblEstoque[Estq. Inicial],MATCH(MATERIAIS!A10,TblEstoque[Equipamento],0))+B10,"")</f>
        <v/>
      </c>
      <c r="E10" s="13" t="str">
        <f>IF(C10&lt;&gt;0,INDEX(TblEstoque[Estq. Inicial],MATCH(MATERIAIS!A10,TblEstoque[Equipamento],0))+C10,"")</f>
        <v/>
      </c>
      <c r="K10">
        <v>5</v>
      </c>
      <c r="L10">
        <f t="shared" si="0"/>
        <v>62</v>
      </c>
      <c r="M10">
        <f t="shared" si="1"/>
        <v>61</v>
      </c>
      <c r="N10" t="str">
        <f t="shared" si="2"/>
        <v>RODA JEANS (G)</v>
      </c>
      <c r="O10" s="10">
        <f>INDEX(TblEstoque[Estq. Final],MATCH(N10,TblEstoque[Equipamento],0))</f>
        <v>0</v>
      </c>
    </row>
    <row r="11" spans="1:15" x14ac:dyDescent="0.25">
      <c r="A11" t="s">
        <v>168</v>
      </c>
      <c r="B11" s="10">
        <f>IFERROR(IF($I$3="Todos",SUMIFS(TblMovi[QUANTIDADE],TblMovi[Equipamento],A11,TblMovi[ANO],MATERIAIS!$I$2,TblMovi[TIPO],$B$1),SUMIFS(TblMovi[QUANTIDADE],TblMovi[Equipamento],A11,TblMovi[ANO],MATERIAIS!$I$2,TblMovi[MÊS],MATERIAIS!$I$3,TblMovi[TIPO],$B$1)),"")</f>
        <v>0</v>
      </c>
      <c r="C11" s="10">
        <f>IFERROR(IF($I$3="Todos",SUMIFS(TblMovi[QUANTIDADE],TblMovi[Equipamento],A11,TblMovi[ANO],MATERIAIS!$I$2,TblMovi[TIPO],$C$1),SUMIFS(TblMovi[QUANTIDADE],TblMovi[Equipamento],A11,TblMovi[ANO],MATERIAIS!$I$2,TblMovi[MÊS],MATERIAIS!$I$3,TblMovi[TIPO],$C$1)),"")</f>
        <v>0</v>
      </c>
      <c r="D11" s="13" t="str">
        <f>IF(B11&lt;&gt;0,INDEX(TblEstoque[Estq. Inicial],MATCH(MATERIAIS!A11,TblEstoque[Equipamento],0))+B11,"")</f>
        <v/>
      </c>
      <c r="E11" s="13" t="str">
        <f>IF(C11&lt;&gt;0,INDEX(TblEstoque[Estq. Inicial],MATCH(MATERIAIS!A11,TblEstoque[Equipamento],0))+C11,"")</f>
        <v/>
      </c>
      <c r="K11">
        <v>6</v>
      </c>
      <c r="L11">
        <f t="shared" si="0"/>
        <v>44</v>
      </c>
      <c r="M11">
        <f t="shared" si="1"/>
        <v>58</v>
      </c>
      <c r="N11" t="str">
        <f t="shared" si="2"/>
        <v>MÁSCARA</v>
      </c>
      <c r="O11" s="10">
        <f>INDEX(TblEstoque[Estq. Final],MATCH(N11,TblEstoque[Equipamento],0))</f>
        <v>5</v>
      </c>
    </row>
    <row r="12" spans="1:15" x14ac:dyDescent="0.25">
      <c r="A12" t="s">
        <v>68</v>
      </c>
      <c r="B12" s="10">
        <f>IFERROR(IF($I$3="Todos",SUMIFS(TblMovi[QUANTIDADE],TblMovi[Equipamento],A12,TblMovi[ANO],MATERIAIS!$I$2,TblMovi[TIPO],$B$1),SUMIFS(TblMovi[QUANTIDADE],TblMovi[Equipamento],A12,TblMovi[ANO],MATERIAIS!$I$2,TblMovi[MÊS],MATERIAIS!$I$3,TblMovi[TIPO],$B$1)),"")</f>
        <v>0</v>
      </c>
      <c r="C12" s="10">
        <f>IFERROR(IF($I$3="Todos",SUMIFS(TblMovi[QUANTIDADE],TblMovi[Equipamento],A12,TblMovi[ANO],MATERIAIS!$I$2,TblMovi[TIPO],$C$1),SUMIFS(TblMovi[QUANTIDADE],TblMovi[Equipamento],A12,TblMovi[ANO],MATERIAIS!$I$2,TblMovi[MÊS],MATERIAIS!$I$3,TblMovi[TIPO],$C$1)),"")</f>
        <v>0</v>
      </c>
      <c r="D12" s="13" t="str">
        <f>IF(B12&lt;&gt;0,INDEX(TblEstoque[Estq. Inicial],MATCH(MATERIAIS!A12,TblEstoque[Equipamento],0))+B12,"")</f>
        <v/>
      </c>
      <c r="E12" s="13" t="str">
        <f>IF(C12&lt;&gt;0,INDEX(TblEstoque[Estq. Inicial],MATCH(MATERIAIS!A12,TblEstoque[Equipamento],0))+C12,"")</f>
        <v/>
      </c>
    </row>
    <row r="13" spans="1:15" x14ac:dyDescent="0.25">
      <c r="A13" t="s">
        <v>69</v>
      </c>
      <c r="B13" s="10">
        <f>IFERROR(IF($I$3="Todos",SUMIFS(TblMovi[QUANTIDADE],TblMovi[Equipamento],A13,TblMovi[ANO],MATERIAIS!$I$2,TblMovi[TIPO],$B$1),SUMIFS(TblMovi[QUANTIDADE],TblMovi[Equipamento],A13,TblMovi[ANO],MATERIAIS!$I$2,TblMovi[MÊS],MATERIAIS!$I$3,TblMovi[TIPO],$B$1)),"")</f>
        <v>0</v>
      </c>
      <c r="C13" s="10">
        <f>IFERROR(IF($I$3="Todos",SUMIFS(TblMovi[QUANTIDADE],TblMovi[Equipamento],A13,TblMovi[ANO],MATERIAIS!$I$2,TblMovi[TIPO],$C$1),SUMIFS(TblMovi[QUANTIDADE],TblMovi[Equipamento],A13,TblMovi[ANO],MATERIAIS!$I$2,TblMovi[MÊS],MATERIAIS!$I$3,TblMovi[TIPO],$C$1)),"")</f>
        <v>0</v>
      </c>
      <c r="D13" s="13" t="str">
        <f>IF(B13&lt;&gt;0,INDEX(TblEstoque[Estq. Inicial],MATCH(MATERIAIS!A13,TblEstoque[Equipamento],0))+B13,"")</f>
        <v/>
      </c>
      <c r="E13" s="13" t="str">
        <f>IF(C13&lt;&gt;0,INDEX(TblEstoque[Estq. Inicial],MATCH(MATERIAIS!A13,TblEstoque[Equipamento],0))+C13,"")</f>
        <v/>
      </c>
    </row>
    <row r="14" spans="1:15" x14ac:dyDescent="0.25">
      <c r="A14" t="s">
        <v>57</v>
      </c>
      <c r="B14" s="10">
        <f>IFERROR(IF($I$3="Todos",SUMIFS(TblMovi[QUANTIDADE],TblMovi[Equipamento],A14,TblMovi[ANO],MATERIAIS!$I$2,TblMovi[TIPO],$B$1),SUMIFS(TblMovi[QUANTIDADE],TblMovi[Equipamento],A14,TblMovi[ANO],MATERIAIS!$I$2,TblMovi[MÊS],MATERIAIS!$I$3,TblMovi[TIPO],$B$1)),"")</f>
        <v>0</v>
      </c>
      <c r="C14" s="10">
        <f>IFERROR(IF($I$3="Todos",SUMIFS(TblMovi[QUANTIDADE],TblMovi[Equipamento],A14,TblMovi[ANO],MATERIAIS!$I$2,TblMovi[TIPO],$C$1),SUMIFS(TblMovi[QUANTIDADE],TblMovi[Equipamento],A14,TblMovi[ANO],MATERIAIS!$I$2,TblMovi[MÊS],MATERIAIS!$I$3,TblMovi[TIPO],$C$1)),"")</f>
        <v>0</v>
      </c>
      <c r="D14" s="13" t="str">
        <f>IF(B14&lt;&gt;0,INDEX(TblEstoque[Estq. Inicial],MATCH(MATERIAIS!A14,TblEstoque[Equipamento],0))+B14,"")</f>
        <v/>
      </c>
      <c r="E14" s="13" t="str">
        <f>IF(C14&lt;&gt;0,INDEX(TblEstoque[Estq. Inicial],MATCH(MATERIAIS!A14,TblEstoque[Equipamento],0))+C14,"")</f>
        <v/>
      </c>
    </row>
    <row r="15" spans="1:15" x14ac:dyDescent="0.25">
      <c r="A15" t="s">
        <v>61</v>
      </c>
      <c r="B15" s="10">
        <f>IFERROR(IF($I$3="Todos",SUMIFS(TblMovi[QUANTIDADE],TblMovi[Equipamento],A15,TblMovi[ANO],MATERIAIS!$I$2,TblMovi[TIPO],$B$1),SUMIFS(TblMovi[QUANTIDADE],TblMovi[Equipamento],A15,TblMovi[ANO],MATERIAIS!$I$2,TblMovi[MÊS],MATERIAIS!$I$3,TblMovi[TIPO],$B$1)),"")</f>
        <v>0</v>
      </c>
      <c r="C15" s="10">
        <f>IFERROR(IF($I$3="Todos",SUMIFS(TblMovi[QUANTIDADE],TblMovi[Equipamento],A15,TblMovi[ANO],MATERIAIS!$I$2,TblMovi[TIPO],$C$1),SUMIFS(TblMovi[QUANTIDADE],TblMovi[Equipamento],A15,TblMovi[ANO],MATERIAIS!$I$2,TblMovi[MÊS],MATERIAIS!$I$3,TblMovi[TIPO],$C$1)),"")</f>
        <v>0</v>
      </c>
      <c r="D15" s="13" t="str">
        <f>IF(B15&lt;&gt;0,INDEX(TblEstoque[Estq. Inicial],MATCH(MATERIAIS!A15,TblEstoque[Equipamento],0))+B15,"")</f>
        <v/>
      </c>
      <c r="E15" s="13" t="str">
        <f>IF(C15&lt;&gt;0,INDEX(TblEstoque[Estq. Inicial],MATCH(MATERIAIS!A15,TblEstoque[Equipamento],0))+C15,"")</f>
        <v/>
      </c>
    </row>
    <row r="16" spans="1:15" x14ac:dyDescent="0.25">
      <c r="A16" t="s">
        <v>65</v>
      </c>
      <c r="B16" s="10">
        <f>IFERROR(IF($I$3="Todos",SUMIFS(TblMovi[QUANTIDADE],TblMovi[Equipamento],A16,TblMovi[ANO],MATERIAIS!$I$2,TblMovi[TIPO],$B$1),SUMIFS(TblMovi[QUANTIDADE],TblMovi[Equipamento],A16,TblMovi[ANO],MATERIAIS!$I$2,TblMovi[MÊS],MATERIAIS!$I$3,TblMovi[TIPO],$B$1)),"")</f>
        <v>0</v>
      </c>
      <c r="C16" s="10">
        <f>IFERROR(IF($I$3="Todos",SUMIFS(TblMovi[QUANTIDADE],TblMovi[Equipamento],A16,TblMovi[ANO],MATERIAIS!$I$2,TblMovi[TIPO],$C$1),SUMIFS(TblMovi[QUANTIDADE],TblMovi[Equipamento],A16,TblMovi[ANO],MATERIAIS!$I$2,TblMovi[MÊS],MATERIAIS!$I$3,TblMovi[TIPO],$C$1)),"")</f>
        <v>0</v>
      </c>
      <c r="D16" s="13" t="str">
        <f>IF(B16&lt;&gt;0,INDEX(TblEstoque[Estq. Inicial],MATCH(MATERIAIS!A16,TblEstoque[Equipamento],0))+B16,"")</f>
        <v/>
      </c>
      <c r="E16" s="13" t="str">
        <f>IF(C16&lt;&gt;0,INDEX(TblEstoque[Estq. Inicial],MATCH(MATERIAIS!A16,TblEstoque[Equipamento],0))+C16,"")</f>
        <v/>
      </c>
    </row>
    <row r="17" spans="1:5" x14ac:dyDescent="0.25">
      <c r="A17" t="s">
        <v>58</v>
      </c>
      <c r="B17" s="10">
        <f>IFERROR(IF($I$3="Todos",SUMIFS(TblMovi[QUANTIDADE],TblMovi[Equipamento],A17,TblMovi[ANO],MATERIAIS!$I$2,TblMovi[TIPO],$B$1),SUMIFS(TblMovi[QUANTIDADE],TblMovi[Equipamento],A17,TblMovi[ANO],MATERIAIS!$I$2,TblMovi[MÊS],MATERIAIS!$I$3,TblMovi[TIPO],$B$1)),"")</f>
        <v>0</v>
      </c>
      <c r="C17" s="10">
        <f>IFERROR(IF($I$3="Todos",SUMIFS(TblMovi[QUANTIDADE],TblMovi[Equipamento],A17,TblMovi[ANO],MATERIAIS!$I$2,TblMovi[TIPO],$C$1),SUMIFS(TblMovi[QUANTIDADE],TblMovi[Equipamento],A17,TblMovi[ANO],MATERIAIS!$I$2,TblMovi[MÊS],MATERIAIS!$I$3,TblMovi[TIPO],$C$1)),"")</f>
        <v>0</v>
      </c>
      <c r="D17" s="13" t="str">
        <f>IF(B17&lt;&gt;0,INDEX(TblEstoque[Estq. Inicial],MATCH(MATERIAIS!A17,TblEstoque[Equipamento],0))+B17,"")</f>
        <v/>
      </c>
      <c r="E17" s="13" t="str">
        <f>IF(C17&lt;&gt;0,INDEX(TblEstoque[Estq. Inicial],MATCH(MATERIAIS!A17,TblEstoque[Equipamento],0))+C17,"")</f>
        <v/>
      </c>
    </row>
    <row r="18" spans="1:5" x14ac:dyDescent="0.25">
      <c r="A18" t="s">
        <v>63</v>
      </c>
      <c r="B18" s="10">
        <f>IFERROR(IF($I$3="Todos",SUMIFS(TblMovi[QUANTIDADE],TblMovi[Equipamento],A18,TblMovi[ANO],MATERIAIS!$I$2,TblMovi[TIPO],$B$1),SUMIFS(TblMovi[QUANTIDADE],TblMovi[Equipamento],A18,TblMovi[ANO],MATERIAIS!$I$2,TblMovi[MÊS],MATERIAIS!$I$3,TblMovi[TIPO],$B$1)),"")</f>
        <v>0</v>
      </c>
      <c r="C18" s="10">
        <f>IFERROR(IF($I$3="Todos",SUMIFS(TblMovi[QUANTIDADE],TblMovi[Equipamento],A18,TblMovi[ANO],MATERIAIS!$I$2,TblMovi[TIPO],$C$1),SUMIFS(TblMovi[QUANTIDADE],TblMovi[Equipamento],A18,TblMovi[ANO],MATERIAIS!$I$2,TblMovi[MÊS],MATERIAIS!$I$3,TblMovi[TIPO],$C$1)),"")</f>
        <v>0</v>
      </c>
      <c r="D18" s="13" t="str">
        <f>IF(B18&lt;&gt;0,INDEX(TblEstoque[Estq. Inicial],MATCH(MATERIAIS!A18,TblEstoque[Equipamento],0))+B18,"")</f>
        <v/>
      </c>
      <c r="E18" s="13" t="str">
        <f>IF(C18&lt;&gt;0,INDEX(TblEstoque[Estq. Inicial],MATCH(MATERIAIS!A18,TblEstoque[Equipamento],0))+C18,"")</f>
        <v/>
      </c>
    </row>
    <row r="19" spans="1:5" x14ac:dyDescent="0.25">
      <c r="A19" t="s">
        <v>62</v>
      </c>
      <c r="B19" s="10">
        <f>IFERROR(IF($I$3="Todos",SUMIFS(TblMovi[QUANTIDADE],TblMovi[Equipamento],A19,TblMovi[ANO],MATERIAIS!$I$2,TblMovi[TIPO],$B$1),SUMIFS(TblMovi[QUANTIDADE],TblMovi[Equipamento],A19,TblMovi[ANO],MATERIAIS!$I$2,TblMovi[MÊS],MATERIAIS!$I$3,TblMovi[TIPO],$B$1)),"")</f>
        <v>0</v>
      </c>
      <c r="C19" s="10">
        <f>IFERROR(IF($I$3="Todos",SUMIFS(TblMovi[QUANTIDADE],TblMovi[Equipamento],A19,TblMovi[ANO],MATERIAIS!$I$2,TblMovi[TIPO],$C$1),SUMIFS(TblMovi[QUANTIDADE],TblMovi[Equipamento],A19,TblMovi[ANO],MATERIAIS!$I$2,TblMovi[MÊS],MATERIAIS!$I$3,TblMovi[TIPO],$C$1)),"")</f>
        <v>0</v>
      </c>
      <c r="D19" s="13" t="str">
        <f>IF(B19&lt;&gt;0,INDEX(TblEstoque[Estq. Inicial],MATCH(MATERIAIS!A19,TblEstoque[Equipamento],0))+B19,"")</f>
        <v/>
      </c>
      <c r="E19" s="13" t="str">
        <f>IF(C19&lt;&gt;0,INDEX(TblEstoque[Estq. Inicial],MATCH(MATERIAIS!A19,TblEstoque[Equipamento],0))+C19,"")</f>
        <v/>
      </c>
    </row>
    <row r="20" spans="1:5" x14ac:dyDescent="0.25">
      <c r="A20" t="s">
        <v>56</v>
      </c>
      <c r="B20" s="10">
        <f>IFERROR(IF($I$3="Todos",SUMIFS(TblMovi[QUANTIDADE],TblMovi[Equipamento],A20,TblMovi[ANO],MATERIAIS!$I$2,TblMovi[TIPO],$B$1),SUMIFS(TblMovi[QUANTIDADE],TblMovi[Equipamento],A20,TblMovi[ANO],MATERIAIS!$I$2,TblMovi[MÊS],MATERIAIS!$I$3,TblMovi[TIPO],$B$1)),"")</f>
        <v>0</v>
      </c>
      <c r="C20" s="10">
        <f>IFERROR(IF($I$3="Todos",SUMIFS(TblMovi[QUANTIDADE],TblMovi[Equipamento],A20,TblMovi[ANO],MATERIAIS!$I$2,TblMovi[TIPO],$C$1),SUMIFS(TblMovi[QUANTIDADE],TblMovi[Equipamento],A20,TblMovi[ANO],MATERIAIS!$I$2,TblMovi[MÊS],MATERIAIS!$I$3,TblMovi[TIPO],$C$1)),"")</f>
        <v>0</v>
      </c>
      <c r="D20" s="13" t="str">
        <f>IF(B20&lt;&gt;0,INDEX(TblEstoque[Estq. Inicial],MATCH(MATERIAIS!A20,TblEstoque[Equipamento],0))+B20,"")</f>
        <v/>
      </c>
      <c r="E20" s="13" t="str">
        <f>IF(C20&lt;&gt;0,INDEX(TblEstoque[Estq. Inicial],MATCH(MATERIAIS!A20,TblEstoque[Equipamento],0))+C20,"")</f>
        <v/>
      </c>
    </row>
    <row r="21" spans="1:5" x14ac:dyDescent="0.25">
      <c r="A21" t="s">
        <v>71</v>
      </c>
      <c r="B21" s="10">
        <f>IFERROR(IF($I$3="Todos",SUMIFS(TblMovi[QUANTIDADE],TblMovi[Equipamento],A21,TblMovi[ANO],MATERIAIS!$I$2,TblMovi[TIPO],$B$1),SUMIFS(TblMovi[QUANTIDADE],TblMovi[Equipamento],A21,TblMovi[ANO],MATERIAIS!$I$2,TblMovi[MÊS],MATERIAIS!$I$3,TblMovi[TIPO],$B$1)),"")</f>
        <v>0</v>
      </c>
      <c r="C21" s="10">
        <f>IFERROR(IF($I$3="Todos",SUMIFS(TblMovi[QUANTIDADE],TblMovi[Equipamento],A21,TblMovi[ANO],MATERIAIS!$I$2,TblMovi[TIPO],$C$1),SUMIFS(TblMovi[QUANTIDADE],TblMovi[Equipamento],A21,TblMovi[ANO],MATERIAIS!$I$2,TblMovi[MÊS],MATERIAIS!$I$3,TblMovi[TIPO],$C$1)),"")</f>
        <v>0</v>
      </c>
      <c r="D21" s="13" t="str">
        <f>IF(B21&lt;&gt;0,INDEX(TblEstoque[Estq. Inicial],MATCH(MATERIAIS!A21,TblEstoque[Equipamento],0))+B21,"")</f>
        <v/>
      </c>
      <c r="E21" s="13" t="str">
        <f>IF(C21&lt;&gt;0,INDEX(TblEstoque[Estq. Inicial],MATCH(MATERIAIS!A21,TblEstoque[Equipamento],0))+C21,"")</f>
        <v/>
      </c>
    </row>
    <row r="22" spans="1:5" x14ac:dyDescent="0.25">
      <c r="A22" t="s">
        <v>73</v>
      </c>
      <c r="B22" s="10">
        <f>IFERROR(IF($I$3="Todos",SUMIFS(TblMovi[QUANTIDADE],TblMovi[Equipamento],A22,TblMovi[ANO],MATERIAIS!$I$2,TblMovi[TIPO],$B$1),SUMIFS(TblMovi[QUANTIDADE],TblMovi[Equipamento],A22,TblMovi[ANO],MATERIAIS!$I$2,TblMovi[MÊS],MATERIAIS!$I$3,TblMovi[TIPO],$B$1)),"")</f>
        <v>0</v>
      </c>
      <c r="C22" s="10">
        <f>IFERROR(IF($I$3="Todos",SUMIFS(TblMovi[QUANTIDADE],TblMovi[Equipamento],A22,TblMovi[ANO],MATERIAIS!$I$2,TblMovi[TIPO],$C$1),SUMIFS(TblMovi[QUANTIDADE],TblMovi[Equipamento],A22,TblMovi[ANO],MATERIAIS!$I$2,TblMovi[MÊS],MATERIAIS!$I$3,TblMovi[TIPO],$C$1)),"")</f>
        <v>0</v>
      </c>
      <c r="D22" s="13" t="str">
        <f>IF(B22&lt;&gt;0,INDEX(TblEstoque[Estq. Inicial],MATCH(MATERIAIS!A22,TblEstoque[Equipamento],0))+B22,"")</f>
        <v/>
      </c>
      <c r="E22" s="13" t="str">
        <f>IF(C22&lt;&gt;0,INDEX(TblEstoque[Estq. Inicial],MATCH(MATERIAIS!A22,TblEstoque[Equipamento],0))+C22,"")</f>
        <v/>
      </c>
    </row>
    <row r="23" spans="1:5" x14ac:dyDescent="0.25">
      <c r="A23" t="s">
        <v>55</v>
      </c>
      <c r="B23" s="10">
        <f>IFERROR(IF($I$3="Todos",SUMIFS(TblMovi[QUANTIDADE],TblMovi[Equipamento],A23,TblMovi[ANO],MATERIAIS!$I$2,TblMovi[TIPO],$B$1),SUMIFS(TblMovi[QUANTIDADE],TblMovi[Equipamento],A23,TblMovi[ANO],MATERIAIS!$I$2,TblMovi[MÊS],MATERIAIS!$I$3,TblMovi[TIPO],$B$1)),"")</f>
        <v>0</v>
      </c>
      <c r="C23" s="10">
        <f>IFERROR(IF($I$3="Todos",SUMIFS(TblMovi[QUANTIDADE],TblMovi[Equipamento],A23,TblMovi[ANO],MATERIAIS!$I$2,TblMovi[TIPO],$C$1),SUMIFS(TblMovi[QUANTIDADE],TblMovi[Equipamento],A23,TblMovi[ANO],MATERIAIS!$I$2,TblMovi[MÊS],MATERIAIS!$I$3,TblMovi[TIPO],$C$1)),"")</f>
        <v>0</v>
      </c>
      <c r="D23" s="13" t="str">
        <f>IF(B23&lt;&gt;0,INDEX(TblEstoque[Estq. Inicial],MATCH(MATERIAIS!A23,TblEstoque[Equipamento],0))+B23,"")</f>
        <v/>
      </c>
      <c r="E23" s="13" t="str">
        <f>IF(C23&lt;&gt;0,INDEX(TblEstoque[Estq. Inicial],MATCH(MATERIAIS!A23,TblEstoque[Equipamento],0))+C23,"")</f>
        <v/>
      </c>
    </row>
    <row r="24" spans="1:5" x14ac:dyDescent="0.25">
      <c r="A24" t="s">
        <v>60</v>
      </c>
      <c r="B24" s="10">
        <f>IFERROR(IF($I$3="Todos",SUMIFS(TblMovi[QUANTIDADE],TblMovi[Equipamento],A24,TblMovi[ANO],MATERIAIS!$I$2,TblMovi[TIPO],$B$1),SUMIFS(TblMovi[QUANTIDADE],TblMovi[Equipamento],A24,TblMovi[ANO],MATERIAIS!$I$2,TblMovi[MÊS],MATERIAIS!$I$3,TblMovi[TIPO],$B$1)),"")</f>
        <v>0</v>
      </c>
      <c r="C24" s="10">
        <f>IFERROR(IF($I$3="Todos",SUMIFS(TblMovi[QUANTIDADE],TblMovi[Equipamento],A24,TblMovi[ANO],MATERIAIS!$I$2,TblMovi[TIPO],$C$1),SUMIFS(TblMovi[QUANTIDADE],TblMovi[Equipamento],A24,TblMovi[ANO],MATERIAIS!$I$2,TblMovi[MÊS],MATERIAIS!$I$3,TblMovi[TIPO],$C$1)),"")</f>
        <v>0</v>
      </c>
      <c r="D24" s="13" t="str">
        <f>IF(B24&lt;&gt;0,INDEX(TblEstoque[Estq. Inicial],MATCH(MATERIAIS!A24,TblEstoque[Equipamento],0))+B24,"")</f>
        <v/>
      </c>
      <c r="E24" s="13" t="str">
        <f>IF(C24&lt;&gt;0,INDEX(TblEstoque[Estq. Inicial],MATCH(MATERIAIS!A24,TblEstoque[Equipamento],0))+C24,"")</f>
        <v/>
      </c>
    </row>
    <row r="25" spans="1:5" x14ac:dyDescent="0.25">
      <c r="A25" t="s">
        <v>70</v>
      </c>
      <c r="B25" s="10">
        <f>IFERROR(IF($I$3="Todos",SUMIFS(TblMovi[QUANTIDADE],TblMovi[Equipamento],A25,TblMovi[ANO],MATERIAIS!$I$2,TblMovi[TIPO],$B$1),SUMIFS(TblMovi[QUANTIDADE],TblMovi[Equipamento],A25,TblMovi[ANO],MATERIAIS!$I$2,TblMovi[MÊS],MATERIAIS!$I$3,TblMovi[TIPO],$B$1)),"")</f>
        <v>0</v>
      </c>
      <c r="C25" s="10">
        <f>IFERROR(IF($I$3="Todos",SUMIFS(TblMovi[QUANTIDADE],TblMovi[Equipamento],A25,TblMovi[ANO],MATERIAIS!$I$2,TblMovi[TIPO],$C$1),SUMIFS(TblMovi[QUANTIDADE],TblMovi[Equipamento],A25,TblMovi[ANO],MATERIAIS!$I$2,TblMovi[MÊS],MATERIAIS!$I$3,TblMovi[TIPO],$C$1)),"")</f>
        <v>0</v>
      </c>
      <c r="D25" s="13" t="str">
        <f>IF(B25&lt;&gt;0,INDEX(TblEstoque[Estq. Inicial],MATCH(MATERIAIS!A25,TblEstoque[Equipamento],0))+B25,"")</f>
        <v/>
      </c>
      <c r="E25" s="13" t="str">
        <f>IF(C25&lt;&gt;0,INDEX(TblEstoque[Estq. Inicial],MATCH(MATERIAIS!A25,TblEstoque[Equipamento],0))+C25,"")</f>
        <v/>
      </c>
    </row>
    <row r="26" spans="1:5" x14ac:dyDescent="0.25">
      <c r="A26" t="s">
        <v>54</v>
      </c>
      <c r="B26" s="10">
        <f>IFERROR(IF($I$3="Todos",SUMIFS(TblMovi[QUANTIDADE],TblMovi[Equipamento],A26,TblMovi[ANO],MATERIAIS!$I$2,TblMovi[TIPO],$B$1),SUMIFS(TblMovi[QUANTIDADE],TblMovi[Equipamento],A26,TblMovi[ANO],MATERIAIS!$I$2,TblMovi[MÊS],MATERIAIS!$I$3,TblMovi[TIPO],$B$1)),"")</f>
        <v>0</v>
      </c>
      <c r="C26" s="10">
        <f>IFERROR(IF($I$3="Todos",SUMIFS(TblMovi[QUANTIDADE],TblMovi[Equipamento],A26,TblMovi[ANO],MATERIAIS!$I$2,TblMovi[TIPO],$C$1),SUMIFS(TblMovi[QUANTIDADE],TblMovi[Equipamento],A26,TblMovi[ANO],MATERIAIS!$I$2,TblMovi[MÊS],MATERIAIS!$I$3,TblMovi[TIPO],$C$1)),"")</f>
        <v>0</v>
      </c>
      <c r="D26" s="13" t="str">
        <f>IF(B26&lt;&gt;0,INDEX(TblEstoque[Estq. Inicial],MATCH(MATERIAIS!A26,TblEstoque[Equipamento],0))+B26,"")</f>
        <v/>
      </c>
      <c r="E26" s="13" t="str">
        <f>IF(C26&lt;&gt;0,INDEX(TblEstoque[Estq. Inicial],MATCH(MATERIAIS!A26,TblEstoque[Equipamento],0))+C26,"")</f>
        <v/>
      </c>
    </row>
    <row r="27" spans="1:5" x14ac:dyDescent="0.25">
      <c r="A27" t="s">
        <v>66</v>
      </c>
      <c r="B27" s="10">
        <f>IFERROR(IF($I$3="Todos",SUMIFS(TblMovi[QUANTIDADE],TblMovi[Equipamento],A27,TblMovi[ANO],MATERIAIS!$I$2,TblMovi[TIPO],$B$1),SUMIFS(TblMovi[QUANTIDADE],TblMovi[Equipamento],A27,TblMovi[ANO],MATERIAIS!$I$2,TblMovi[MÊS],MATERIAIS!$I$3,TblMovi[TIPO],$B$1)),"")</f>
        <v>0</v>
      </c>
      <c r="C27" s="10">
        <f>IFERROR(IF($I$3="Todos",SUMIFS(TblMovi[QUANTIDADE],TblMovi[Equipamento],A27,TblMovi[ANO],MATERIAIS!$I$2,TblMovi[TIPO],$C$1),SUMIFS(TblMovi[QUANTIDADE],TblMovi[Equipamento],A27,TblMovi[ANO],MATERIAIS!$I$2,TblMovi[MÊS],MATERIAIS!$I$3,TblMovi[TIPO],$C$1)),"")</f>
        <v>0</v>
      </c>
      <c r="D27" s="13" t="str">
        <f>IF(B27&lt;&gt;0,INDEX(TblEstoque[Estq. Inicial],MATCH(MATERIAIS!A27,TblEstoque[Equipamento],0))+B27,"")</f>
        <v/>
      </c>
      <c r="E27" s="13" t="str">
        <f>IF(C27&lt;&gt;0,INDEX(TblEstoque[Estq. Inicial],MATCH(MATERIAIS!A27,TblEstoque[Equipamento],0))+C27,"")</f>
        <v/>
      </c>
    </row>
    <row r="28" spans="1:5" x14ac:dyDescent="0.25">
      <c r="A28" t="s">
        <v>66</v>
      </c>
      <c r="B28" s="10">
        <f>IFERROR(IF($I$3="Todos",SUMIFS(TblMovi[QUANTIDADE],TblMovi[Equipamento],A28,TblMovi[ANO],MATERIAIS!$I$2,TblMovi[TIPO],$B$1),SUMIFS(TblMovi[QUANTIDADE],TblMovi[Equipamento],A28,TblMovi[ANO],MATERIAIS!$I$2,TblMovi[MÊS],MATERIAIS!$I$3,TblMovi[TIPO],$B$1)),"")</f>
        <v>0</v>
      </c>
      <c r="C28" s="10">
        <f>IFERROR(IF($I$3="Todos",SUMIFS(TblMovi[QUANTIDADE],TblMovi[Equipamento],A28,TblMovi[ANO],MATERIAIS!$I$2,TblMovi[TIPO],$C$1),SUMIFS(TblMovi[QUANTIDADE],TblMovi[Equipamento],A28,TblMovi[ANO],MATERIAIS!$I$2,TblMovi[MÊS],MATERIAIS!$I$3,TblMovi[TIPO],$C$1)),"")</f>
        <v>0</v>
      </c>
      <c r="D28" s="13" t="str">
        <f>IF(B28&lt;&gt;0,INDEX(TblEstoque[Estq. Inicial],MATCH(MATERIAIS!A28,TblEstoque[Equipamento],0))+B28,"")</f>
        <v/>
      </c>
      <c r="E28" s="13" t="str">
        <f>IF(C28&lt;&gt;0,INDEX(TblEstoque[Estq. Inicial],MATCH(MATERIAIS!A28,TblEstoque[Equipamento],0))+C28,"")</f>
        <v/>
      </c>
    </row>
    <row r="29" spans="1:5" x14ac:dyDescent="0.25">
      <c r="A29" t="s">
        <v>72</v>
      </c>
      <c r="B29" s="10">
        <f>IFERROR(IF($I$3="Todos",SUMIFS(TblMovi[QUANTIDADE],TblMovi[Equipamento],A29,TblMovi[ANO],MATERIAIS!$I$2,TblMovi[TIPO],$B$1),SUMIFS(TblMovi[QUANTIDADE],TblMovi[Equipamento],A29,TblMovi[ANO],MATERIAIS!$I$2,TblMovi[MÊS],MATERIAIS!$I$3,TblMovi[TIPO],$B$1)),"")</f>
        <v>0</v>
      </c>
      <c r="C29" s="10">
        <f>IFERROR(IF($I$3="Todos",SUMIFS(TblMovi[QUANTIDADE],TblMovi[Equipamento],A29,TblMovi[ANO],MATERIAIS!$I$2,TblMovi[TIPO],$C$1),SUMIFS(TblMovi[QUANTIDADE],TblMovi[Equipamento],A29,TblMovi[ANO],MATERIAIS!$I$2,TblMovi[MÊS],MATERIAIS!$I$3,TblMovi[TIPO],$C$1)),"")</f>
        <v>0</v>
      </c>
      <c r="D29" s="13" t="str">
        <f>IF(B29&lt;&gt;0,INDEX(TblEstoque[Estq. Inicial],MATCH(MATERIAIS!A29,TblEstoque[Equipamento],0))+B29,"")</f>
        <v/>
      </c>
      <c r="E29" s="13" t="str">
        <f>IF(C29&lt;&gt;0,INDEX(TblEstoque[Estq. Inicial],MATCH(MATERIAIS!A29,TblEstoque[Equipamento],0))+C29,"")</f>
        <v/>
      </c>
    </row>
    <row r="30" spans="1:5" x14ac:dyDescent="0.25">
      <c r="A30" t="s">
        <v>64</v>
      </c>
      <c r="B30" s="10">
        <f>IFERROR(IF($I$3="Todos",SUMIFS(TblMovi[QUANTIDADE],TblMovi[Equipamento],A30,TblMovi[ANO],MATERIAIS!$I$2,TblMovi[TIPO],$B$1),SUMIFS(TblMovi[QUANTIDADE],TblMovi[Equipamento],A30,TblMovi[ANO],MATERIAIS!$I$2,TblMovi[MÊS],MATERIAIS!$I$3,TblMovi[TIPO],$B$1)),"")</f>
        <v>0</v>
      </c>
      <c r="C30" s="10">
        <f>IFERROR(IF($I$3="Todos",SUMIFS(TblMovi[QUANTIDADE],TblMovi[Equipamento],A30,TblMovi[ANO],MATERIAIS!$I$2,TblMovi[TIPO],$C$1),SUMIFS(TblMovi[QUANTIDADE],TblMovi[Equipamento],A30,TblMovi[ANO],MATERIAIS!$I$2,TblMovi[MÊS],MATERIAIS!$I$3,TblMovi[TIPO],$C$1)),"")</f>
        <v>0</v>
      </c>
      <c r="D30" s="13" t="str">
        <f>IF(B30&lt;&gt;0,INDEX(TblEstoque[Estq. Inicial],MATCH(MATERIAIS!A30,TblEstoque[Equipamento],0))+B30,"")</f>
        <v/>
      </c>
      <c r="E30" s="13" t="str">
        <f>IF(C30&lt;&gt;0,INDEX(TblEstoque[Estq. Inicial],MATCH(MATERIAIS!A30,TblEstoque[Equipamento],0))+C30,"")</f>
        <v/>
      </c>
    </row>
    <row r="31" spans="1:5" x14ac:dyDescent="0.25">
      <c r="A31" t="s">
        <v>67</v>
      </c>
      <c r="B31" s="10">
        <f>IFERROR(IF($I$3="Todos",SUMIFS(TblMovi[QUANTIDADE],TblMovi[Equipamento],A31,TblMovi[ANO],MATERIAIS!$I$2,TblMovi[TIPO],$B$1),SUMIFS(TblMovi[QUANTIDADE],TblMovi[Equipamento],A31,TblMovi[ANO],MATERIAIS!$I$2,TblMovi[MÊS],MATERIAIS!$I$3,TblMovi[TIPO],$B$1)),"")</f>
        <v>0</v>
      </c>
      <c r="C31" s="10">
        <f>IFERROR(IF($I$3="Todos",SUMIFS(TblMovi[QUANTIDADE],TblMovi[Equipamento],A31,TblMovi[ANO],MATERIAIS!$I$2,TblMovi[TIPO],$C$1),SUMIFS(TblMovi[QUANTIDADE],TblMovi[Equipamento],A31,TblMovi[ANO],MATERIAIS!$I$2,TblMovi[MÊS],MATERIAIS!$I$3,TblMovi[TIPO],$C$1)),"")</f>
        <v>0</v>
      </c>
      <c r="D31" s="13" t="str">
        <f>IF(B31&lt;&gt;0,INDEX(TblEstoque[Estq. Inicial],MATCH(MATERIAIS!A31,TblEstoque[Equipamento],0))+B31,"")</f>
        <v/>
      </c>
      <c r="E31" s="13" t="str">
        <f>IF(C31&lt;&gt;0,INDEX(TblEstoque[Estq. Inicial],MATCH(MATERIAIS!A31,TblEstoque[Equipamento],0))+C31,"")</f>
        <v/>
      </c>
    </row>
    <row r="32" spans="1:5" x14ac:dyDescent="0.25">
      <c r="A32" t="s">
        <v>53</v>
      </c>
      <c r="B32" s="10">
        <f>IFERROR(IF($I$3="Todos",SUMIFS(TblMovi[QUANTIDADE],TblMovi[Equipamento],A32,TblMovi[ANO],MATERIAIS!$I$2,TblMovi[TIPO],$B$1),SUMIFS(TblMovi[QUANTIDADE],TblMovi[Equipamento],A32,TblMovi[ANO],MATERIAIS!$I$2,TblMovi[MÊS],MATERIAIS!$I$3,TblMovi[TIPO],$B$1)),"")</f>
        <v>0</v>
      </c>
      <c r="C32" s="10">
        <f>IFERROR(IF($I$3="Todos",SUMIFS(TblMovi[QUANTIDADE],TblMovi[Equipamento],A32,TblMovi[ANO],MATERIAIS!$I$2,TblMovi[TIPO],$C$1),SUMIFS(TblMovi[QUANTIDADE],TblMovi[Equipamento],A32,TblMovi[ANO],MATERIAIS!$I$2,TblMovi[MÊS],MATERIAIS!$I$3,TblMovi[TIPO],$C$1)),"")</f>
        <v>0</v>
      </c>
      <c r="D32" s="13" t="str">
        <f>IF(B32&lt;&gt;0,INDEX(TblEstoque[Estq. Inicial],MATCH(MATERIAIS!A32,TblEstoque[Equipamento],0))+B32,"")</f>
        <v/>
      </c>
      <c r="E32" s="13" t="str">
        <f>IF(C32&lt;&gt;0,INDEX(TblEstoque[Estq. Inicial],MATCH(MATERIAIS!A32,TblEstoque[Equipamento],0))+C32,"")</f>
        <v/>
      </c>
    </row>
    <row r="33" spans="1:5" x14ac:dyDescent="0.25">
      <c r="A33" t="s">
        <v>59</v>
      </c>
      <c r="B33" s="10">
        <f>IFERROR(IF($I$3="Todos",SUMIFS(TblMovi[QUANTIDADE],TblMovi[Equipamento],A33,TblMovi[ANO],MATERIAIS!$I$2,TblMovi[TIPO],$B$1),SUMIFS(TblMovi[QUANTIDADE],TblMovi[Equipamento],A33,TblMovi[ANO],MATERIAIS!$I$2,TblMovi[MÊS],MATERIAIS!$I$3,TblMovi[TIPO],$B$1)),"")</f>
        <v>0</v>
      </c>
      <c r="C33" s="10">
        <f>IFERROR(IF($I$3="Todos",SUMIFS(TblMovi[QUANTIDADE],TblMovi[Equipamento],A33,TblMovi[ANO],MATERIAIS!$I$2,TblMovi[TIPO],$C$1),SUMIFS(TblMovi[QUANTIDADE],TblMovi[Equipamento],A33,TblMovi[ANO],MATERIAIS!$I$2,TblMovi[MÊS],MATERIAIS!$I$3,TblMovi[TIPO],$C$1)),"")</f>
        <v>0</v>
      </c>
      <c r="D33" s="13" t="str">
        <f>IF(B33&lt;&gt;0,INDEX(TblEstoque[Estq. Inicial],MATCH(MATERIAIS!A33,TblEstoque[Equipamento],0))+B33,"")</f>
        <v/>
      </c>
      <c r="E33" s="13" t="str">
        <f>IF(C33&lt;&gt;0,INDEX(TblEstoque[Estq. Inicial],MATCH(MATERIAIS!A33,TblEstoque[Equipamento],0))+C33,"")</f>
        <v/>
      </c>
    </row>
    <row r="34" spans="1:5" x14ac:dyDescent="0.25">
      <c r="A34" t="s">
        <v>82</v>
      </c>
      <c r="B34" s="10">
        <f>IFERROR(IF($I$3="Todos",SUMIFS(TblMovi[QUANTIDADE],TblMovi[Equipamento],A34,TblMovi[ANO],MATERIAIS!$I$2,TblMovi[TIPO],$B$1),SUMIFS(TblMovi[QUANTIDADE],TblMovi[Equipamento],A34,TblMovi[ANO],MATERIAIS!$I$2,TblMovi[MÊS],MATERIAIS!$I$3,TblMovi[TIPO],$B$1)),"")</f>
        <v>0</v>
      </c>
      <c r="C34" s="10">
        <f>IFERROR(IF($I$3="Todos",SUMIFS(TblMovi[QUANTIDADE],TblMovi[Equipamento],A34,TblMovi[ANO],MATERIAIS!$I$2,TblMovi[TIPO],$C$1),SUMIFS(TblMovi[QUANTIDADE],TblMovi[Equipamento],A34,TblMovi[ANO],MATERIAIS!$I$2,TblMovi[MÊS],MATERIAIS!$I$3,TblMovi[TIPO],$C$1)),"")</f>
        <v>10</v>
      </c>
      <c r="D34" s="13" t="str">
        <f>IF(B34&lt;&gt;0,INDEX(TblEstoque[Estq. Inicial],MATCH(MATERIAIS!A34,TblEstoque[Equipamento],0))+B34,"")</f>
        <v/>
      </c>
      <c r="E34" s="13">
        <f>IF(C34&lt;&gt;0,INDEX(TblEstoque[Estq. Inicial],MATCH(MATERIAIS!A34,TblEstoque[Equipamento],0))+C34,"")</f>
        <v>11</v>
      </c>
    </row>
    <row r="35" spans="1:5" x14ac:dyDescent="0.25">
      <c r="A35" t="s">
        <v>83</v>
      </c>
      <c r="B35" s="10">
        <f>IFERROR(IF($I$3="Todos",SUMIFS(TblMovi[QUANTIDADE],TblMovi[Equipamento],A35,TblMovi[ANO],MATERIAIS!$I$2,TblMovi[TIPO],$B$1),SUMIFS(TblMovi[QUANTIDADE],TblMovi[Equipamento],A35,TblMovi[ANO],MATERIAIS!$I$2,TblMovi[MÊS],MATERIAIS!$I$3,TblMovi[TIPO],$B$1)),"")</f>
        <v>0</v>
      </c>
      <c r="C35" s="10">
        <f>IFERROR(IF($I$3="Todos",SUMIFS(TblMovi[QUANTIDADE],TblMovi[Equipamento],A35,TblMovi[ANO],MATERIAIS!$I$2,TblMovi[TIPO],$C$1),SUMIFS(TblMovi[QUANTIDADE],TblMovi[Equipamento],A35,TblMovi[ANO],MATERIAIS!$I$2,TblMovi[MÊS],MATERIAIS!$I$3,TblMovi[TIPO],$C$1)),"")</f>
        <v>0</v>
      </c>
      <c r="D35" s="13" t="str">
        <f>IF(B35&lt;&gt;0,INDEX(TblEstoque[Estq. Inicial],MATCH(MATERIAIS!A35,TblEstoque[Equipamento],0))+B35,"")</f>
        <v/>
      </c>
      <c r="E35" s="13" t="str">
        <f>IF(C35&lt;&gt;0,INDEX(TblEstoque[Estq. Inicial],MATCH(MATERIAIS!A35,TblEstoque[Equipamento],0))+C35,"")</f>
        <v/>
      </c>
    </row>
    <row r="36" spans="1:5" x14ac:dyDescent="0.25">
      <c r="A36" t="s">
        <v>81</v>
      </c>
      <c r="B36" s="10">
        <f>IFERROR(IF($I$3="Todos",SUMIFS(TblMovi[QUANTIDADE],TblMovi[Equipamento],A36,TblMovi[ANO],MATERIAIS!$I$2,TblMovi[TIPO],$B$1),SUMIFS(TblMovi[QUANTIDADE],TblMovi[Equipamento],A36,TblMovi[ANO],MATERIAIS!$I$2,TblMovi[MÊS],MATERIAIS!$I$3,TblMovi[TIPO],$B$1)),"")</f>
        <v>2</v>
      </c>
      <c r="C36" s="10">
        <f>IFERROR(IF($I$3="Todos",SUMIFS(TblMovi[QUANTIDADE],TblMovi[Equipamento],A36,TblMovi[ANO],MATERIAIS!$I$2,TblMovi[TIPO],$C$1),SUMIFS(TblMovi[QUANTIDADE],TblMovi[Equipamento],A36,TblMovi[ANO],MATERIAIS!$I$2,TblMovi[MÊS],MATERIAIS!$I$3,TblMovi[TIPO],$C$1)),"")</f>
        <v>10</v>
      </c>
      <c r="D36" s="13">
        <f>IF(B36&lt;&gt;0,INDEX(TblEstoque[Estq. Inicial],MATCH(MATERIAIS!A36,TblEstoque[Equipamento],0))+B36,"")</f>
        <v>7</v>
      </c>
      <c r="E36" s="13">
        <f>IF(C36&lt;&gt;0,INDEX(TblEstoque[Estq. Inicial],MATCH(MATERIAIS!A36,TblEstoque[Equipamento],0))+C36,"")</f>
        <v>15</v>
      </c>
    </row>
    <row r="37" spans="1:5" x14ac:dyDescent="0.25">
      <c r="A37" t="s">
        <v>90</v>
      </c>
      <c r="B37" s="10">
        <f>IFERROR(IF($I$3="Todos",SUMIFS(TblMovi[QUANTIDADE],TblMovi[Equipamento],A37,TblMovi[ANO],MATERIAIS!$I$2,TblMovi[TIPO],$B$1),SUMIFS(TblMovi[QUANTIDADE],TblMovi[Equipamento],A37,TblMovi[ANO],MATERIAIS!$I$2,TblMovi[MÊS],MATERIAIS!$I$3,TblMovi[TIPO],$B$1)),"")</f>
        <v>1</v>
      </c>
      <c r="C37" s="10">
        <f>IFERROR(IF($I$3="Todos",SUMIFS(TblMovi[QUANTIDADE],TblMovi[Equipamento],A37,TblMovi[ANO],MATERIAIS!$I$2,TblMovi[TIPO],$C$1),SUMIFS(TblMovi[QUANTIDADE],TblMovi[Equipamento],A37,TblMovi[ANO],MATERIAIS!$I$2,TblMovi[MÊS],MATERIAIS!$I$3,TblMovi[TIPO],$C$1)),"")</f>
        <v>10</v>
      </c>
      <c r="D37" s="13">
        <f>IF(B37&lt;&gt;0,INDEX(TblEstoque[Estq. Inicial],MATCH(MATERIAIS!A37,TblEstoque[Equipamento],0))+B37,"")</f>
        <v>4</v>
      </c>
      <c r="E37" s="13">
        <f>IF(C37&lt;&gt;0,INDEX(TblEstoque[Estq. Inicial],MATCH(MATERIAIS!A37,TblEstoque[Equipamento],0))+C37,"")</f>
        <v>13</v>
      </c>
    </row>
    <row r="38" spans="1:5" x14ac:dyDescent="0.25">
      <c r="A38" t="s">
        <v>84</v>
      </c>
      <c r="B38" s="10">
        <f>IFERROR(IF($I$3="Todos",SUMIFS(TblMovi[QUANTIDADE],TblMovi[Equipamento],A38,TblMovi[ANO],MATERIAIS!$I$2,TblMovi[TIPO],$B$1),SUMIFS(TblMovi[QUANTIDADE],TblMovi[Equipamento],A38,TblMovi[ANO],MATERIAIS!$I$2,TblMovi[MÊS],MATERIAIS!$I$3,TblMovi[TIPO],$B$1)),"")</f>
        <v>0</v>
      </c>
      <c r="C38" s="10">
        <f>IFERROR(IF($I$3="Todos",SUMIFS(TblMovi[QUANTIDADE],TblMovi[Equipamento],A38,TblMovi[ANO],MATERIAIS!$I$2,TblMovi[TIPO],$C$1),SUMIFS(TblMovi[QUANTIDADE],TblMovi[Equipamento],A38,TblMovi[ANO],MATERIAIS!$I$2,TblMovi[MÊS],MATERIAIS!$I$3,TblMovi[TIPO],$C$1)),"")</f>
        <v>0</v>
      </c>
      <c r="D38" s="13" t="str">
        <f>IF(B38&lt;&gt;0,INDEX(TblEstoque[Estq. Inicial],MATCH(MATERIAIS!A38,TblEstoque[Equipamento],0))+B38,"")</f>
        <v/>
      </c>
      <c r="E38" s="13" t="str">
        <f>IF(C38&lt;&gt;0,INDEX(TblEstoque[Estq. Inicial],MATCH(MATERIAIS!A38,TblEstoque[Equipamento],0))+C38,"")</f>
        <v/>
      </c>
    </row>
    <row r="39" spans="1:5" x14ac:dyDescent="0.25">
      <c r="A39" t="s">
        <v>39</v>
      </c>
      <c r="B39" s="10">
        <f>IFERROR(IF($I$3="Todos",SUMIFS(TblMovi[QUANTIDADE],TblMovi[Equipamento],A39,TblMovi[ANO],MATERIAIS!$I$2,TblMovi[TIPO],$B$1),SUMIFS(TblMovi[QUANTIDADE],TblMovi[Equipamento],A39,TblMovi[ANO],MATERIAIS!$I$2,TblMovi[MÊS],MATERIAIS!$I$3,TblMovi[TIPO],$B$1)),"")</f>
        <v>0</v>
      </c>
      <c r="C39" s="10">
        <f>IFERROR(IF($I$3="Todos",SUMIFS(TblMovi[QUANTIDADE],TblMovi[Equipamento],A39,TblMovi[ANO],MATERIAIS!$I$2,TblMovi[TIPO],$C$1),SUMIFS(TblMovi[QUANTIDADE],TblMovi[Equipamento],A39,TblMovi[ANO],MATERIAIS!$I$2,TblMovi[MÊS],MATERIAIS!$I$3,TblMovi[TIPO],$C$1)),"")</f>
        <v>0</v>
      </c>
      <c r="D39" s="13" t="str">
        <f>IF(B39&lt;&gt;0,INDEX(TblEstoque[Estq. Inicial],MATCH(MATERIAIS!A39,TblEstoque[Equipamento],0))+B39,"")</f>
        <v/>
      </c>
      <c r="E39" s="13" t="str">
        <f>IF(C39&lt;&gt;0,INDEX(TblEstoque[Estq. Inicial],MATCH(MATERIAIS!A39,TblEstoque[Equipamento],0))+C39,"")</f>
        <v/>
      </c>
    </row>
    <row r="40" spans="1:5" x14ac:dyDescent="0.25">
      <c r="A40" t="s">
        <v>1</v>
      </c>
      <c r="B40" s="10">
        <f>IFERROR(IF($I$3="Todos",SUMIFS(TblMovi[QUANTIDADE],TblMovi[Equipamento],A40,TblMovi[ANO],MATERIAIS!$I$2,TblMovi[TIPO],$B$1),SUMIFS(TblMovi[QUANTIDADE],TblMovi[Equipamento],A40,TblMovi[ANO],MATERIAIS!$I$2,TblMovi[MÊS],MATERIAIS!$I$3,TblMovi[TIPO],$B$1)),"")</f>
        <v>19</v>
      </c>
      <c r="C40" s="10">
        <f>IFERROR(IF($I$3="Todos",SUMIFS(TblMovi[QUANTIDADE],TblMovi[Equipamento],A40,TblMovi[ANO],MATERIAIS!$I$2,TblMovi[TIPO],$C$1),SUMIFS(TblMovi[QUANTIDADE],TblMovi[Equipamento],A40,TblMovi[ANO],MATERIAIS!$I$2,TblMovi[MÊS],MATERIAIS!$I$3,TblMovi[TIPO],$C$1)),"")</f>
        <v>15</v>
      </c>
      <c r="D40" s="13">
        <f>IF(B40&lt;&gt;0,INDEX(TblEstoque[Estq. Inicial],MATCH(MATERIAIS!A40,TblEstoque[Equipamento],0))+B40,"")</f>
        <v>31</v>
      </c>
      <c r="E40" s="13">
        <f>IF(C40&lt;&gt;0,INDEX(TblEstoque[Estq. Inicial],MATCH(MATERIAIS!A40,TblEstoque[Equipamento],0))+C40,"")</f>
        <v>27</v>
      </c>
    </row>
    <row r="41" spans="1:5" x14ac:dyDescent="0.25">
      <c r="A41" t="s">
        <v>0</v>
      </c>
      <c r="B41" s="10">
        <f>IFERROR(IF($I$3="Todos",SUMIFS(TblMovi[QUANTIDADE],TblMovi[Equipamento],A41,TblMovi[ANO],MATERIAIS!$I$2,TblMovi[TIPO],$B$1),SUMIFS(TblMovi[QUANTIDADE],TblMovi[Equipamento],A41,TblMovi[ANO],MATERIAIS!$I$2,TblMovi[MÊS],MATERIAIS!$I$3,TblMovi[TIPO],$B$1)),"")</f>
        <v>13</v>
      </c>
      <c r="C41" s="10">
        <f>IFERROR(IF($I$3="Todos",SUMIFS(TblMovi[QUANTIDADE],TblMovi[Equipamento],A41,TblMovi[ANO],MATERIAIS!$I$2,TblMovi[TIPO],$C$1),SUMIFS(TblMovi[QUANTIDADE],TblMovi[Equipamento],A41,TblMovi[ANO],MATERIAIS!$I$2,TblMovi[MÊS],MATERIAIS!$I$3,TblMovi[TIPO],$C$1)),"")</f>
        <v>15</v>
      </c>
      <c r="D41" s="13">
        <f>IF(B41&lt;&gt;0,INDEX(TblEstoque[Estq. Inicial],MATCH(MATERIAIS!A41,TblEstoque[Equipamento],0))+B41,"")</f>
        <v>25</v>
      </c>
      <c r="E41" s="13">
        <f>IF(C41&lt;&gt;0,INDEX(TblEstoque[Estq. Inicial],MATCH(MATERIAIS!A41,TblEstoque[Equipamento],0))+C41,"")</f>
        <v>27</v>
      </c>
    </row>
    <row r="42" spans="1:5" x14ac:dyDescent="0.25">
      <c r="A42" t="s">
        <v>162</v>
      </c>
      <c r="B42" s="10">
        <f>IFERROR(IF($I$3="Todos",SUMIFS(TblMovi[QUANTIDADE],TblMovi[Equipamento],A42,TblMovi[ANO],MATERIAIS!$I$2,TblMovi[TIPO],$B$1),SUMIFS(TblMovi[QUANTIDADE],TblMovi[Equipamento],A42,TblMovi[ANO],MATERIAIS!$I$2,TblMovi[MÊS],MATERIAIS!$I$3,TblMovi[TIPO],$B$1)),"")</f>
        <v>1</v>
      </c>
      <c r="C42" s="10">
        <f>IFERROR(IF($I$3="Todos",SUMIFS(TblMovi[QUANTIDADE],TblMovi[Equipamento],A42,TblMovi[ANO],MATERIAIS!$I$2,TblMovi[TIPO],$C$1),SUMIFS(TblMovi[QUANTIDADE],TblMovi[Equipamento],A42,TblMovi[ANO],MATERIAIS!$I$2,TblMovi[MÊS],MATERIAIS!$I$3,TblMovi[TIPO],$C$1)),"")</f>
        <v>0</v>
      </c>
      <c r="D42" s="13">
        <f>IF(B42&lt;&gt;0,INDEX(TblEstoque[Estq. Inicial],MATCH(MATERIAIS!A42,TblEstoque[Equipamento],0))+B42,"")</f>
        <v>1</v>
      </c>
      <c r="E42" s="13" t="str">
        <f>IF(C42&lt;&gt;0,INDEX(TblEstoque[Estq. Inicial],MATCH(MATERIAIS!A42,TblEstoque[Equipamento],0))+C42,"")</f>
        <v/>
      </c>
    </row>
    <row r="43" spans="1:5" x14ac:dyDescent="0.25">
      <c r="A43" t="s">
        <v>163</v>
      </c>
      <c r="B43" s="10">
        <f>IFERROR(IF($I$3="Todos",SUMIFS(TblMovi[QUANTIDADE],TblMovi[Equipamento],A43,TblMovi[ANO],MATERIAIS!$I$2,TblMovi[TIPO],$B$1),SUMIFS(TblMovi[QUANTIDADE],TblMovi[Equipamento],A43,TblMovi[ANO],MATERIAIS!$I$2,TblMovi[MÊS],MATERIAIS!$I$3,TblMovi[TIPO],$B$1)),"")</f>
        <v>0</v>
      </c>
      <c r="C43" s="10">
        <f>IFERROR(IF($I$3="Todos",SUMIFS(TblMovi[QUANTIDADE],TblMovi[Equipamento],A43,TblMovi[ANO],MATERIAIS!$I$2,TblMovi[TIPO],$C$1),SUMIFS(TblMovi[QUANTIDADE],TblMovi[Equipamento],A43,TblMovi[ANO],MATERIAIS!$I$2,TblMovi[MÊS],MATERIAIS!$I$3,TblMovi[TIPO],$C$1)),"")</f>
        <v>0</v>
      </c>
      <c r="D43" s="13" t="str">
        <f>IF(B43&lt;&gt;0,INDEX(TblEstoque[Estq. Inicial],MATCH(MATERIAIS!A43,TblEstoque[Equipamento],0))+B43,"")</f>
        <v/>
      </c>
      <c r="E43" s="13" t="str">
        <f>IF(C43&lt;&gt;0,INDEX(TblEstoque[Estq. Inicial],MATCH(MATERIAIS!A43,TblEstoque[Equipamento],0))+C43,"")</f>
        <v/>
      </c>
    </row>
    <row r="44" spans="1:5" x14ac:dyDescent="0.25">
      <c r="A44" t="s">
        <v>4</v>
      </c>
      <c r="B44" s="10">
        <f>IFERROR(IF($I$3="Todos",SUMIFS(TblMovi[QUANTIDADE],TblMovi[Equipamento],A44,TblMovi[ANO],MATERIAIS!$I$2,TblMovi[TIPO],$B$1),SUMIFS(TblMovi[QUANTIDADE],TblMovi[Equipamento],A44,TblMovi[ANO],MATERIAIS!$I$2,TblMovi[MÊS],MATERIAIS!$I$3,TblMovi[TIPO],$B$1)),"")</f>
        <v>0</v>
      </c>
      <c r="C44" s="10">
        <f>IFERROR(IF($I$3="Todos",SUMIFS(TblMovi[QUANTIDADE],TblMovi[Equipamento],A44,TblMovi[ANO],MATERIAIS!$I$2,TblMovi[TIPO],$C$1),SUMIFS(TblMovi[QUANTIDADE],TblMovi[Equipamento],A44,TblMovi[ANO],MATERIAIS!$I$2,TblMovi[MÊS],MATERIAIS!$I$3,TblMovi[TIPO],$C$1)),"")</f>
        <v>0</v>
      </c>
      <c r="D44" s="13" t="str">
        <f>IF(B44&lt;&gt;0,INDEX(TblEstoque[Estq. Inicial],MATCH(MATERIAIS!A44,TblEstoque[Equipamento],0))+B44,"")</f>
        <v/>
      </c>
      <c r="E44" s="13" t="str">
        <f>IF(C44&lt;&gt;0,INDEX(TblEstoque[Estq. Inicial],MATCH(MATERIAIS!A44,TblEstoque[Equipamento],0))+C44,"")</f>
        <v/>
      </c>
    </row>
    <row r="45" spans="1:5" x14ac:dyDescent="0.25">
      <c r="A45" t="s">
        <v>5</v>
      </c>
      <c r="B45" s="10">
        <f>IFERROR(IF($I$3="Todos",SUMIFS(TblMovi[QUANTIDADE],TblMovi[Equipamento],A45,TblMovi[ANO],MATERIAIS!$I$2,TblMovi[TIPO],$B$1),SUMIFS(TblMovi[QUANTIDADE],TblMovi[Equipamento],A45,TblMovi[ANO],MATERIAIS!$I$2,TblMovi[MÊS],MATERIAIS!$I$3,TblMovi[TIPO],$B$1)),"")</f>
        <v>0</v>
      </c>
      <c r="C45" s="10">
        <f>IFERROR(IF($I$3="Todos",SUMIFS(TblMovi[QUANTIDADE],TblMovi[Equipamento],A45,TblMovi[ANO],MATERIAIS!$I$2,TblMovi[TIPO],$C$1),SUMIFS(TblMovi[QUANTIDADE],TblMovi[Equipamento],A45,TblMovi[ANO],MATERIAIS!$I$2,TblMovi[MÊS],MATERIAIS!$I$3,TblMovi[TIPO],$C$1)),"")</f>
        <v>0</v>
      </c>
      <c r="D45" s="13" t="str">
        <f>IF(B45&lt;&gt;0,INDEX(TblEstoque[Estq. Inicial],MATCH(MATERIAIS!A45,TblEstoque[Equipamento],0))+B45,"")</f>
        <v/>
      </c>
      <c r="E45" s="13" t="str">
        <f>IF(C45&lt;&gt;0,INDEX(TblEstoque[Estq. Inicial],MATCH(MATERIAIS!A45,TblEstoque[Equipamento],0))+C45,"")</f>
        <v/>
      </c>
    </row>
    <row r="46" spans="1:5" x14ac:dyDescent="0.25">
      <c r="A46" t="s">
        <v>6</v>
      </c>
      <c r="B46" s="10">
        <f>IFERROR(IF($I$3="Todos",SUMIFS(TblMovi[QUANTIDADE],TblMovi[Equipamento],A46,TblMovi[ANO],MATERIAIS!$I$2,TblMovi[TIPO],$B$1),SUMIFS(TblMovi[QUANTIDADE],TblMovi[Equipamento],A46,TblMovi[ANO],MATERIAIS!$I$2,TblMovi[MÊS],MATERIAIS!$I$3,TblMovi[TIPO],$B$1)),"")</f>
        <v>0</v>
      </c>
      <c r="C46" s="10">
        <f>IFERROR(IF($I$3="Todos",SUMIFS(TblMovi[QUANTIDADE],TblMovi[Equipamento],A46,TblMovi[ANO],MATERIAIS!$I$2,TblMovi[TIPO],$C$1),SUMIFS(TblMovi[QUANTIDADE],TblMovi[Equipamento],A46,TblMovi[ANO],MATERIAIS!$I$2,TblMovi[MÊS],MATERIAIS!$I$3,TblMovi[TIPO],$C$1)),"")</f>
        <v>0</v>
      </c>
      <c r="D46" s="13" t="str">
        <f>IF(B46&lt;&gt;0,INDEX(TblEstoque[Estq. Inicial],MATCH(MATERIAIS!A46,TblEstoque[Equipamento],0))+B46,"")</f>
        <v/>
      </c>
      <c r="E46" s="13" t="str">
        <f>IF(C46&lt;&gt;0,INDEX(TblEstoque[Estq. Inicial],MATCH(MATERIAIS!A46,TblEstoque[Equipamento],0))+C46,"")</f>
        <v/>
      </c>
    </row>
    <row r="47" spans="1:5" x14ac:dyDescent="0.25">
      <c r="A47" t="s">
        <v>8</v>
      </c>
      <c r="B47" s="10">
        <f>IFERROR(IF($I$3="Todos",SUMIFS(TblMovi[QUANTIDADE],TblMovi[Equipamento],A47,TblMovi[ANO],MATERIAIS!$I$2,TblMovi[TIPO],$B$1),SUMIFS(TblMovi[QUANTIDADE],TblMovi[Equipamento],A47,TblMovi[ANO],MATERIAIS!$I$2,TblMovi[MÊS],MATERIAIS!$I$3,TblMovi[TIPO],$B$1)),"")</f>
        <v>0</v>
      </c>
      <c r="C47" s="10">
        <f>IFERROR(IF($I$3="Todos",SUMIFS(TblMovi[QUANTIDADE],TblMovi[Equipamento],A47,TblMovi[ANO],MATERIAIS!$I$2,TblMovi[TIPO],$C$1),SUMIFS(TblMovi[QUANTIDADE],TblMovi[Equipamento],A47,TblMovi[ANO],MATERIAIS!$I$2,TblMovi[MÊS],MATERIAIS!$I$3,TblMovi[TIPO],$C$1)),"")</f>
        <v>0</v>
      </c>
      <c r="D47" s="13" t="str">
        <f>IF(B47&lt;&gt;0,INDEX(TblEstoque[Estq. Inicial],MATCH(MATERIAIS!A47,TblEstoque[Equipamento],0))+B47,"")</f>
        <v/>
      </c>
      <c r="E47" s="13" t="str">
        <f>IF(C47&lt;&gt;0,INDEX(TblEstoque[Estq. Inicial],MATCH(MATERIAIS!A47,TblEstoque[Equipamento],0))+C47,"")</f>
        <v/>
      </c>
    </row>
    <row r="48" spans="1:5" x14ac:dyDescent="0.25">
      <c r="A48" t="s">
        <v>169</v>
      </c>
      <c r="B48" s="10">
        <f>IFERROR(IF($I$3="Todos",SUMIFS(TblMovi[QUANTIDADE],TblMovi[Equipamento],A48,TblMovi[ANO],MATERIAIS!$I$2,TblMovi[TIPO],$B$1),SUMIFS(TblMovi[QUANTIDADE],TblMovi[Equipamento],A48,TblMovi[ANO],MATERIAIS!$I$2,TblMovi[MÊS],MATERIAIS!$I$3,TblMovi[TIPO],$B$1)),"")</f>
        <v>34</v>
      </c>
      <c r="C48" s="10">
        <f>IFERROR(IF($I$3="Todos",SUMIFS(TblMovi[QUANTIDADE],TblMovi[Equipamento],A48,TblMovi[ANO],MATERIAIS!$I$2,TblMovi[TIPO],$C$1),SUMIFS(TblMovi[QUANTIDADE],TblMovi[Equipamento],A48,TblMovi[ANO],MATERIAIS!$I$2,TblMovi[MÊS],MATERIAIS!$I$3,TblMovi[TIPO],$C$1)),"")</f>
        <v>0</v>
      </c>
      <c r="D48" s="13">
        <f>IF(B48&lt;&gt;0,INDEX(TblEstoque[Estq. Inicial],MATCH(MATERIAIS!A48,TblEstoque[Equipamento],0))+B48,"")</f>
        <v>34</v>
      </c>
      <c r="E48" s="13" t="str">
        <f>IF(C48&lt;&gt;0,INDEX(TblEstoque[Estq. Inicial],MATCH(MATERIAIS!A48,TblEstoque[Equipamento],0))+C48,"")</f>
        <v/>
      </c>
    </row>
    <row r="49" spans="1:5" x14ac:dyDescent="0.25">
      <c r="A49" t="s">
        <v>78</v>
      </c>
      <c r="B49" s="10">
        <f>IFERROR(IF($I$3="Todos",SUMIFS(TblMovi[QUANTIDADE],TblMovi[Equipamento],A49,TblMovi[ANO],MATERIAIS!$I$2,TblMovi[TIPO],$B$1),SUMIFS(TblMovi[QUANTIDADE],TblMovi[Equipamento],A49,TblMovi[ANO],MATERIAIS!$I$2,TblMovi[MÊS],MATERIAIS!$I$3,TblMovi[TIPO],$B$1)),"")</f>
        <v>12</v>
      </c>
      <c r="C49" s="10">
        <f>IFERROR(IF($I$3="Todos",SUMIFS(TblMovi[QUANTIDADE],TblMovi[Equipamento],A49,TblMovi[ANO],MATERIAIS!$I$2,TblMovi[TIPO],$C$1),SUMIFS(TblMovi[QUANTIDADE],TblMovi[Equipamento],A49,TblMovi[ANO],MATERIAIS!$I$2,TblMovi[MÊS],MATERIAIS!$I$3,TblMovi[TIPO],$C$1)),"")</f>
        <v>0</v>
      </c>
      <c r="D49" s="13">
        <f>IF(B49&lt;&gt;0,INDEX(TblEstoque[Estq. Inicial],MATCH(MATERIAIS!A49,TblEstoque[Equipamento],0))+B49,"")</f>
        <v>33</v>
      </c>
      <c r="E49" s="13" t="str">
        <f>IF(C49&lt;&gt;0,INDEX(TblEstoque[Estq. Inicial],MATCH(MATERIAIS!A49,TblEstoque[Equipamento],0))+C49,"")</f>
        <v/>
      </c>
    </row>
    <row r="50" spans="1:5" x14ac:dyDescent="0.25">
      <c r="A50" t="s">
        <v>80</v>
      </c>
      <c r="B50" s="10">
        <f>IFERROR(IF($I$3="Todos",SUMIFS(TblMovi[QUANTIDADE],TblMovi[Equipamento],A50,TblMovi[ANO],MATERIAIS!$I$2,TblMovi[TIPO],$B$1),SUMIFS(TblMovi[QUANTIDADE],TblMovi[Equipamento],A50,TblMovi[ANO],MATERIAIS!$I$2,TblMovi[MÊS],MATERIAIS!$I$3,TblMovi[TIPO],$B$1)),"")</f>
        <v>0</v>
      </c>
      <c r="C50" s="10">
        <f>IFERROR(IF($I$3="Todos",SUMIFS(TblMovi[QUANTIDADE],TblMovi[Equipamento],A50,TblMovi[ANO],MATERIAIS!$I$2,TblMovi[TIPO],$C$1),SUMIFS(TblMovi[QUANTIDADE],TblMovi[Equipamento],A50,TblMovi[ANO],MATERIAIS!$I$2,TblMovi[MÊS],MATERIAIS!$I$3,TblMovi[TIPO],$C$1)),"")</f>
        <v>0</v>
      </c>
      <c r="D50" s="13" t="str">
        <f>IF(B50&lt;&gt;0,INDEX(TblEstoque[Estq. Inicial],MATCH(MATERIAIS!A50,TblEstoque[Equipamento],0))+B50,"")</f>
        <v/>
      </c>
      <c r="E50" s="13" t="str">
        <f>IF(C50&lt;&gt;0,INDEX(TblEstoque[Estq. Inicial],MATCH(MATERIAIS!A50,TblEstoque[Equipamento],0))+C50,"")</f>
        <v/>
      </c>
    </row>
    <row r="51" spans="1:5" x14ac:dyDescent="0.25">
      <c r="A51" t="s">
        <v>165</v>
      </c>
      <c r="B51" s="10">
        <f>IFERROR(IF($I$3="Todos",SUMIFS(TblMovi[QUANTIDADE],TblMovi[Equipamento],A51,TblMovi[ANO],MATERIAIS!$I$2,TblMovi[TIPO],$B$1),SUMIFS(TblMovi[QUANTIDADE],TblMovi[Equipamento],A51,TblMovi[ANO],MATERIAIS!$I$2,TblMovi[MÊS],MATERIAIS!$I$3,TblMovi[TIPO],$B$1)),"")</f>
        <v>0</v>
      </c>
      <c r="C51" s="10">
        <f>IFERROR(IF($I$3="Todos",SUMIFS(TblMovi[QUANTIDADE],TblMovi[Equipamento],A51,TblMovi[ANO],MATERIAIS!$I$2,TblMovi[TIPO],$C$1),SUMIFS(TblMovi[QUANTIDADE],TblMovi[Equipamento],A51,TblMovi[ANO],MATERIAIS!$I$2,TblMovi[MÊS],MATERIAIS!$I$3,TblMovi[TIPO],$C$1)),"")</f>
        <v>0</v>
      </c>
      <c r="D51" s="13" t="str">
        <f>IF(B51&lt;&gt;0,INDEX(TblEstoque[Estq. Inicial],MATCH(MATERIAIS!A51,TblEstoque[Equipamento],0))+B51,"")</f>
        <v/>
      </c>
      <c r="E51" s="13" t="str">
        <f>IF(C51&lt;&gt;0,INDEX(TblEstoque[Estq. Inicial],MATCH(MATERIAIS!A51,TblEstoque[Equipamento],0))+C51,"")</f>
        <v/>
      </c>
    </row>
    <row r="52" spans="1:5" x14ac:dyDescent="0.25">
      <c r="A52" t="s">
        <v>164</v>
      </c>
      <c r="B52" s="10">
        <f>IFERROR(IF($I$3="Todos",SUMIFS(TblMovi[QUANTIDADE],TblMovi[Equipamento],A52,TblMovi[ANO],MATERIAIS!$I$2,TblMovi[TIPO],$B$1),SUMIFS(TblMovi[QUANTIDADE],TblMovi[Equipamento],A52,TblMovi[ANO],MATERIAIS!$I$2,TblMovi[MÊS],MATERIAIS!$I$3,TblMovi[TIPO],$B$1)),"")</f>
        <v>0</v>
      </c>
      <c r="C52" s="10">
        <f>IFERROR(IF($I$3="Todos",SUMIFS(TblMovi[QUANTIDADE],TblMovi[Equipamento],A52,TblMovi[ANO],MATERIAIS!$I$2,TblMovi[TIPO],$C$1),SUMIFS(TblMovi[QUANTIDADE],TblMovi[Equipamento],A52,TblMovi[ANO],MATERIAIS!$I$2,TblMovi[MÊS],MATERIAIS!$I$3,TblMovi[TIPO],$C$1)),"")</f>
        <v>0</v>
      </c>
      <c r="D52" s="13" t="str">
        <f>IF(B52&lt;&gt;0,INDEX(TblEstoque[Estq. Inicial],MATCH(MATERIAIS!A52,TblEstoque[Equipamento],0))+B52,"")</f>
        <v/>
      </c>
      <c r="E52" s="13" t="str">
        <f>IF(C52&lt;&gt;0,INDEX(TblEstoque[Estq. Inicial],MATCH(MATERIAIS!A52,TblEstoque[Equipamento],0))+C52,"")</f>
        <v/>
      </c>
    </row>
    <row r="53" spans="1:5" x14ac:dyDescent="0.25">
      <c r="A53" t="s">
        <v>174</v>
      </c>
      <c r="B53" s="10">
        <f>IFERROR(IF($I$3="Todos",SUMIFS(TblMovi[QUANTIDADE],TblMovi[Equipamento],A53,TblMovi[ANO],MATERIAIS!$I$2,TblMovi[TIPO],$B$1),SUMIFS(TblMovi[QUANTIDADE],TblMovi[Equipamento],A53,TblMovi[ANO],MATERIAIS!$I$2,TblMovi[MÊS],MATERIAIS!$I$3,TblMovi[TIPO],$B$1)),"")</f>
        <v>0</v>
      </c>
      <c r="C53" s="10">
        <f>IFERROR(IF($I$3="Todos",SUMIFS(TblMovi[QUANTIDADE],TblMovi[Equipamento],A53,TblMovi[ANO],MATERIAIS!$I$2,TblMovi[TIPO],$C$1),SUMIFS(TblMovi[QUANTIDADE],TblMovi[Equipamento],A53,TblMovi[ANO],MATERIAIS!$I$2,TblMovi[MÊS],MATERIAIS!$I$3,TblMovi[TIPO],$C$1)),"")</f>
        <v>0</v>
      </c>
      <c r="D53" s="13" t="str">
        <f>IF(B53&lt;&gt;0,INDEX(TblEstoque[Estq. Inicial],MATCH(MATERIAIS!A53,TblEstoque[Equipamento],0))+B53,"")</f>
        <v/>
      </c>
      <c r="E53" s="13" t="str">
        <f>IF(C53&lt;&gt;0,INDEX(TblEstoque[Estq. Inicial],MATCH(MATERIAIS!A53,TblEstoque[Equipamento],0))+C53,"")</f>
        <v/>
      </c>
    </row>
    <row r="54" spans="1:5" x14ac:dyDescent="0.25">
      <c r="A54" t="s">
        <v>41</v>
      </c>
      <c r="B54" s="10">
        <f>IFERROR(IF($I$3="Todos",SUMIFS(TblMovi[QUANTIDADE],TblMovi[Equipamento],A54,TblMovi[ANO],MATERIAIS!$I$2,TblMovi[TIPO],$B$1),SUMIFS(TblMovi[QUANTIDADE],TblMovi[Equipamento],A54,TblMovi[ANO],MATERIAIS!$I$2,TblMovi[MÊS],MATERIAIS!$I$3,TblMovi[TIPO],$B$1)),"")</f>
        <v>0</v>
      </c>
      <c r="C54" s="10">
        <f>IFERROR(IF($I$3="Todos",SUMIFS(TblMovi[QUANTIDADE],TblMovi[Equipamento],A54,TblMovi[ANO],MATERIAIS!$I$2,TblMovi[TIPO],$C$1),SUMIFS(TblMovi[QUANTIDADE],TblMovi[Equipamento],A54,TblMovi[ANO],MATERIAIS!$I$2,TblMovi[MÊS],MATERIAIS!$I$3,TblMovi[TIPO],$C$1)),"")</f>
        <v>0</v>
      </c>
      <c r="D54" s="13" t="str">
        <f>IF(B54&lt;&gt;0,INDEX(TblEstoque[Estq. Inicial],MATCH(MATERIAIS!A54,TblEstoque[Equipamento],0))+B54,"")</f>
        <v/>
      </c>
      <c r="E54" s="13" t="str">
        <f>IF(C54&lt;&gt;0,INDEX(TblEstoque[Estq. Inicial],MATCH(MATERIAIS!A54,TblEstoque[Equipamento],0))+C54,"")</f>
        <v/>
      </c>
    </row>
    <row r="55" spans="1:5" x14ac:dyDescent="0.25">
      <c r="A55" t="s">
        <v>18</v>
      </c>
      <c r="B55" s="10">
        <f>IFERROR(IF($I$3="Todos",SUMIFS(TblMovi[QUANTIDADE],TblMovi[Equipamento],A55,TblMovi[ANO],MATERIAIS!$I$2,TblMovi[TIPO],$B$1),SUMIFS(TblMovi[QUANTIDADE],TblMovi[Equipamento],A55,TblMovi[ANO],MATERIAIS!$I$2,TblMovi[MÊS],MATERIAIS!$I$3,TblMovi[TIPO],$B$1)),"")</f>
        <v>0</v>
      </c>
      <c r="C55" s="10">
        <f>IFERROR(IF($I$3="Todos",SUMIFS(TblMovi[QUANTIDADE],TblMovi[Equipamento],A55,TblMovi[ANO],MATERIAIS!$I$2,TblMovi[TIPO],$C$1),SUMIFS(TblMovi[QUANTIDADE],TblMovi[Equipamento],A55,TblMovi[ANO],MATERIAIS!$I$2,TblMovi[MÊS],MATERIAIS!$I$3,TblMovi[TIPO],$C$1)),"")</f>
        <v>0</v>
      </c>
      <c r="D55" s="13" t="str">
        <f>IF(B55&lt;&gt;0,INDEX(TblEstoque[Estq. Inicial],MATCH(MATERIAIS!A55,TblEstoque[Equipamento],0))+B55,"")</f>
        <v/>
      </c>
      <c r="E55" s="13" t="str">
        <f>IF(C55&lt;&gt;0,INDEX(TblEstoque[Estq. Inicial],MATCH(MATERIAIS!A55,TblEstoque[Equipamento],0))+C55,"")</f>
        <v/>
      </c>
    </row>
    <row r="56" spans="1:5" x14ac:dyDescent="0.25">
      <c r="A56" t="s">
        <v>17</v>
      </c>
      <c r="B56" s="10">
        <f>IFERROR(IF($I$3="Todos",SUMIFS(TblMovi[QUANTIDADE],TblMovi[Equipamento],A56,TblMovi[ANO],MATERIAIS!$I$2,TblMovi[TIPO],$B$1),SUMIFS(TblMovi[QUANTIDADE],TblMovi[Equipamento],A56,TblMovi[ANO],MATERIAIS!$I$2,TblMovi[MÊS],MATERIAIS!$I$3,TblMovi[TIPO],$B$1)),"")</f>
        <v>0</v>
      </c>
      <c r="C56" s="10">
        <f>IFERROR(IF($I$3="Todos",SUMIFS(TblMovi[QUANTIDADE],TblMovi[Equipamento],A56,TblMovi[ANO],MATERIAIS!$I$2,TblMovi[TIPO],$C$1),SUMIFS(TblMovi[QUANTIDADE],TblMovi[Equipamento],A56,TblMovi[ANO],MATERIAIS!$I$2,TblMovi[MÊS],MATERIAIS!$I$3,TblMovi[TIPO],$C$1)),"")</f>
        <v>0</v>
      </c>
      <c r="D56" s="13" t="str">
        <f>IF(B56&lt;&gt;0,INDEX(TblEstoque[Estq. Inicial],MATCH(MATERIAIS!A56,TblEstoque[Equipamento],0))+B56,"")</f>
        <v/>
      </c>
      <c r="E56" s="13" t="str">
        <f>IF(C56&lt;&gt;0,INDEX(TblEstoque[Estq. Inicial],MATCH(MATERIAIS!A56,TblEstoque[Equipamento],0))+C56,"")</f>
        <v/>
      </c>
    </row>
    <row r="57" spans="1:5" x14ac:dyDescent="0.25">
      <c r="A57" t="s">
        <v>31</v>
      </c>
      <c r="B57" s="10">
        <f>IFERROR(IF($I$3="Todos",SUMIFS(TblMovi[QUANTIDADE],TblMovi[Equipamento],A57,TblMovi[ANO],MATERIAIS!$I$2,TblMovi[TIPO],$B$1),SUMIFS(TblMovi[QUANTIDADE],TblMovi[Equipamento],A57,TblMovi[ANO],MATERIAIS!$I$2,TblMovi[MÊS],MATERIAIS!$I$3,TblMovi[TIPO],$B$1)),"")</f>
        <v>0</v>
      </c>
      <c r="C57" s="10">
        <f>IFERROR(IF($I$3="Todos",SUMIFS(TblMovi[QUANTIDADE],TblMovi[Equipamento],A57,TblMovi[ANO],MATERIAIS!$I$2,TblMovi[TIPO],$C$1),SUMIFS(TblMovi[QUANTIDADE],TblMovi[Equipamento],A57,TblMovi[ANO],MATERIAIS!$I$2,TblMovi[MÊS],MATERIAIS!$I$3,TblMovi[TIPO],$C$1)),"")</f>
        <v>0</v>
      </c>
      <c r="D57" s="13" t="str">
        <f>IF(B57&lt;&gt;0,INDEX(TblEstoque[Estq. Inicial],MATCH(MATERIAIS!A57,TblEstoque[Equipamento],0))+B57,"")</f>
        <v/>
      </c>
      <c r="E57" s="13" t="str">
        <f>IF(C57&lt;&gt;0,INDEX(TblEstoque[Estq. Inicial],MATCH(MATERIAIS!A57,TblEstoque[Equipamento],0))+C57,"")</f>
        <v/>
      </c>
    </row>
    <row r="58" spans="1:5" x14ac:dyDescent="0.25">
      <c r="A58" t="s">
        <v>48</v>
      </c>
      <c r="B58" s="10">
        <f>IFERROR(IF($I$3="Todos",SUMIFS(TblMovi[QUANTIDADE],TblMovi[Equipamento],A58,TblMovi[ANO],MATERIAIS!$I$2,TblMovi[TIPO],$B$1),SUMIFS(TblMovi[QUANTIDADE],TblMovi[Equipamento],A58,TblMovi[ANO],MATERIAIS!$I$2,TblMovi[MÊS],MATERIAIS!$I$3,TblMovi[TIPO],$B$1)),"")</f>
        <v>0</v>
      </c>
      <c r="C58" s="10">
        <f>IFERROR(IF($I$3="Todos",SUMIFS(TblMovi[QUANTIDADE],TblMovi[Equipamento],A58,TblMovi[ANO],MATERIAIS!$I$2,TblMovi[TIPO],$C$1),SUMIFS(TblMovi[QUANTIDADE],TblMovi[Equipamento],A58,TblMovi[ANO],MATERIAIS!$I$2,TblMovi[MÊS],MATERIAIS!$I$3,TblMovi[TIPO],$C$1)),"")</f>
        <v>0</v>
      </c>
      <c r="D58" s="13" t="str">
        <f>IF(B58&lt;&gt;0,INDEX(TblEstoque[Estq. Inicial],MATCH(MATERIAIS!A58,TblEstoque[Equipamento],0))+B58,"")</f>
        <v/>
      </c>
      <c r="E58" s="13" t="str">
        <f>IF(C58&lt;&gt;0,INDEX(TblEstoque[Estq. Inicial],MATCH(MATERIAIS!A58,TblEstoque[Equipamento],0))+C58,"")</f>
        <v/>
      </c>
    </row>
    <row r="59" spans="1:5" x14ac:dyDescent="0.25">
      <c r="A59" t="s">
        <v>49</v>
      </c>
      <c r="B59" s="10">
        <f>IFERROR(IF($I$3="Todos",SUMIFS(TblMovi[QUANTIDADE],TblMovi[Equipamento],A59,TblMovi[ANO],MATERIAIS!$I$2,TblMovi[TIPO],$B$1),SUMIFS(TblMovi[QUANTIDADE],TblMovi[Equipamento],A59,TblMovi[ANO],MATERIAIS!$I$2,TblMovi[MÊS],MATERIAIS!$I$3,TblMovi[TIPO],$B$1)),"")</f>
        <v>0</v>
      </c>
      <c r="C59" s="10">
        <f>IFERROR(IF($I$3="Todos",SUMIFS(TblMovi[QUANTIDADE],TblMovi[Equipamento],A59,TblMovi[ANO],MATERIAIS!$I$2,TblMovi[TIPO],$C$1),SUMIFS(TblMovi[QUANTIDADE],TblMovi[Equipamento],A59,TblMovi[ANO],MATERIAIS!$I$2,TblMovi[MÊS],MATERIAIS!$I$3,TblMovi[TIPO],$C$1)),"")</f>
        <v>0</v>
      </c>
      <c r="D59" s="13" t="str">
        <f>IF(B59&lt;&gt;0,INDEX(TblEstoque[Estq. Inicial],MATCH(MATERIAIS!A59,TblEstoque[Equipamento],0))+B59,"")</f>
        <v/>
      </c>
      <c r="E59" s="13" t="str">
        <f>IF(C59&lt;&gt;0,INDEX(TblEstoque[Estq. Inicial],MATCH(MATERIAIS!A59,TblEstoque[Equipamento],0))+C59,"")</f>
        <v/>
      </c>
    </row>
    <row r="60" spans="1:5" x14ac:dyDescent="0.25">
      <c r="A60" t="s">
        <v>47</v>
      </c>
      <c r="B60" s="10">
        <f>IFERROR(IF($I$3="Todos",SUMIFS(TblMovi[QUANTIDADE],TblMovi[Equipamento],A60,TblMovi[ANO],MATERIAIS!$I$2,TblMovi[TIPO],$B$1),SUMIFS(TblMovi[QUANTIDADE],TblMovi[Equipamento],A60,TblMovi[ANO],MATERIAIS!$I$2,TblMovi[MÊS],MATERIAIS!$I$3,TblMovi[TIPO],$B$1)),"")</f>
        <v>0</v>
      </c>
      <c r="C60" s="10">
        <f>IFERROR(IF($I$3="Todos",SUMIFS(TblMovi[QUANTIDADE],TblMovi[Equipamento],A60,TblMovi[ANO],MATERIAIS!$I$2,TblMovi[TIPO],$C$1),SUMIFS(TblMovi[QUANTIDADE],TblMovi[Equipamento],A60,TblMovi[ANO],MATERIAIS!$I$2,TblMovi[MÊS],MATERIAIS!$I$3,TblMovi[TIPO],$C$1)),"")</f>
        <v>0</v>
      </c>
      <c r="D60" s="13" t="str">
        <f>IF(B60&lt;&gt;0,INDEX(TblEstoque[Estq. Inicial],MATCH(MATERIAIS!A60,TblEstoque[Equipamento],0))+B60,"")</f>
        <v/>
      </c>
      <c r="E60" s="13" t="str">
        <f>IF(C60&lt;&gt;0,INDEX(TblEstoque[Estq. Inicial],MATCH(MATERIAIS!A60,TblEstoque[Equipamento],0))+C60,"")</f>
        <v/>
      </c>
    </row>
    <row r="61" spans="1:5" x14ac:dyDescent="0.25">
      <c r="A61" t="s">
        <v>32</v>
      </c>
      <c r="B61" s="10">
        <f>IFERROR(IF($I$3="Todos",SUMIFS(TblMovi[QUANTIDADE],TblMovi[Equipamento],A61,TblMovi[ANO],MATERIAIS!$I$2,TblMovi[TIPO],$B$1),SUMIFS(TblMovi[QUANTIDADE],TblMovi[Equipamento],A61,TblMovi[ANO],MATERIAIS!$I$2,TblMovi[MÊS],MATERIAIS!$I$3,TblMovi[TIPO],$B$1)),"")</f>
        <v>0</v>
      </c>
      <c r="C61" s="10">
        <f>IFERROR(IF($I$3="Todos",SUMIFS(TblMovi[QUANTIDADE],TblMovi[Equipamento],A61,TblMovi[ANO],MATERIAIS!$I$2,TblMovi[TIPO],$C$1),SUMIFS(TblMovi[QUANTIDADE],TblMovi[Equipamento],A61,TblMovi[ANO],MATERIAIS!$I$2,TblMovi[MÊS],MATERIAIS!$I$3,TblMovi[TIPO],$C$1)),"")</f>
        <v>0</v>
      </c>
      <c r="D61" s="13" t="str">
        <f>IF(B61&lt;&gt;0,INDEX(TblEstoque[Estq. Inicial],MATCH(MATERIAIS!A61,TblEstoque[Equipamento],0))+B61,"")</f>
        <v/>
      </c>
      <c r="E61" s="13" t="str">
        <f>IF(C61&lt;&gt;0,INDEX(TblEstoque[Estq. Inicial],MATCH(MATERIAIS!A61,TblEstoque[Equipamento],0))+C61,"")</f>
        <v/>
      </c>
    </row>
    <row r="62" spans="1:5" x14ac:dyDescent="0.25">
      <c r="A62" t="s">
        <v>45</v>
      </c>
      <c r="B62" s="10">
        <f>IFERROR(IF($I$3="Todos",SUMIFS(TblMovi[QUANTIDADE],TblMovi[Equipamento],A62,TblMovi[ANO],MATERIAIS!$I$2,TblMovi[TIPO],$B$1),SUMIFS(TblMovi[QUANTIDADE],TblMovi[Equipamento],A62,TblMovi[ANO],MATERIAIS!$I$2,TblMovi[MÊS],MATERIAIS!$I$3,TblMovi[TIPO],$B$1)),"")</f>
        <v>0</v>
      </c>
      <c r="C62" s="10">
        <f>IFERROR(IF($I$3="Todos",SUMIFS(TblMovi[QUANTIDADE],TblMovi[Equipamento],A62,TblMovi[ANO],MATERIAIS!$I$2,TblMovi[TIPO],$C$1),SUMIFS(TblMovi[QUANTIDADE],TblMovi[Equipamento],A62,TblMovi[ANO],MATERIAIS!$I$2,TblMovi[MÊS],MATERIAIS!$I$3,TblMovi[TIPO],$C$1)),"")</f>
        <v>0</v>
      </c>
      <c r="D62" s="13" t="str">
        <f>IF(B62&lt;&gt;0,INDEX(TblEstoque[Estq. Inicial],MATCH(MATERIAIS!A62,TblEstoque[Equipamento],0))+B62,"")</f>
        <v/>
      </c>
      <c r="E62" s="13" t="str">
        <f>IF(C62&lt;&gt;0,INDEX(TblEstoque[Estq. Inicial],MATCH(MATERIAIS!A62,TblEstoque[Equipamento],0))+C62,"")</f>
        <v/>
      </c>
    </row>
    <row r="63" spans="1:5" x14ac:dyDescent="0.25">
      <c r="A63" t="s">
        <v>76</v>
      </c>
      <c r="B63" s="10">
        <f>IFERROR(IF($I$3="Todos",SUMIFS(TblMovi[QUANTIDADE],TblMovi[Equipamento],A63,TblMovi[ANO],MATERIAIS!$I$2,TblMovi[TIPO],$B$1),SUMIFS(TblMovi[QUANTIDADE],TblMovi[Equipamento],A63,TblMovi[ANO],MATERIAIS!$I$2,TblMovi[MÊS],MATERIAIS!$I$3,TblMovi[TIPO],$B$1)),"")</f>
        <v>0</v>
      </c>
      <c r="C63" s="10">
        <f>IFERROR(IF($I$3="Todos",SUMIFS(TblMovi[QUANTIDADE],TblMovi[Equipamento],A63,TblMovi[ANO],MATERIAIS!$I$2,TblMovi[TIPO],$C$1),SUMIFS(TblMovi[QUANTIDADE],TblMovi[Equipamento],A63,TblMovi[ANO],MATERIAIS!$I$2,TblMovi[MÊS],MATERIAIS!$I$3,TblMovi[TIPO],$C$1)),"")</f>
        <v>150</v>
      </c>
      <c r="D63" s="13" t="str">
        <f>IF(B63&lt;&gt;0,INDEX(TblEstoque[Estq. Inicial],MATCH(MATERIAIS!A63,TblEstoque[Equipamento],0))+B63,"")</f>
        <v/>
      </c>
      <c r="E63" s="13">
        <f>IF(C63&lt;&gt;0,INDEX(TblEstoque[Estq. Inicial],MATCH(MATERIAIS!A63,TblEstoque[Equipamento],0))+C63,"")</f>
        <v>177</v>
      </c>
    </row>
    <row r="64" spans="1:5" x14ac:dyDescent="0.25">
      <c r="A64" t="s">
        <v>77</v>
      </c>
      <c r="B64" s="10">
        <f>IFERROR(IF($I$3="Todos",SUMIFS(TblMovi[QUANTIDADE],TblMovi[Equipamento],A64,TblMovi[ANO],MATERIAIS!$I$2,TblMovi[TIPO],$B$1),SUMIFS(TblMovi[QUANTIDADE],TblMovi[Equipamento],A64,TblMovi[ANO],MATERIAIS!$I$2,TblMovi[MÊS],MATERIAIS!$I$3,TblMovi[TIPO],$B$1)),"")</f>
        <v>1</v>
      </c>
      <c r="C64" s="10">
        <f>IFERROR(IF($I$3="Todos",SUMIFS(TblMovi[QUANTIDADE],TblMovi[Equipamento],A64,TblMovi[ANO],MATERIAIS!$I$2,TblMovi[TIPO],$C$1),SUMIFS(TblMovi[QUANTIDADE],TblMovi[Equipamento],A64,TblMovi[ANO],MATERIAIS!$I$2,TblMovi[MÊS],MATERIAIS!$I$3,TblMovi[TIPO],$C$1)),"")</f>
        <v>0</v>
      </c>
      <c r="D64" s="13">
        <f>IF(B64&lt;&gt;0,INDEX(TblEstoque[Estq. Inicial],MATCH(MATERIAIS!A64,TblEstoque[Equipamento],0))+B64,"")</f>
        <v>101</v>
      </c>
      <c r="E64" s="13" t="str">
        <f>IF(C64&lt;&gt;0,INDEX(TblEstoque[Estq. Inicial],MATCH(MATERIAIS!A64,TblEstoque[Equipamento],0))+C64,"")</f>
        <v/>
      </c>
    </row>
    <row r="65" spans="1:5" x14ac:dyDescent="0.25">
      <c r="A65" t="s">
        <v>75</v>
      </c>
      <c r="B65" s="10">
        <f>IFERROR(IF($I$3="Todos",SUMIFS(TblMovi[QUANTIDADE],TblMovi[Equipamento],A65,TblMovi[ANO],MATERIAIS!$I$2,TblMovi[TIPO],$B$1),SUMIFS(TblMovi[QUANTIDADE],TblMovi[Equipamento],A65,TblMovi[ANO],MATERIAIS!$I$2,TblMovi[MÊS],MATERIAIS!$I$3,TblMovi[TIPO],$B$1)),"")</f>
        <v>46</v>
      </c>
      <c r="C65" s="10">
        <f>IFERROR(IF($I$3="Todos",SUMIFS(TblMovi[QUANTIDADE],TblMovi[Equipamento],A65,TblMovi[ANO],MATERIAIS!$I$2,TblMovi[TIPO],$C$1),SUMIFS(TblMovi[QUANTIDADE],TblMovi[Equipamento],A65,TblMovi[ANO],MATERIAIS!$I$2,TblMovi[MÊS],MATERIAIS!$I$3,TblMovi[TIPO],$C$1)),"")</f>
        <v>0</v>
      </c>
      <c r="D65" s="13">
        <f>IF(B65&lt;&gt;0,INDEX(TblEstoque[Estq. Inicial],MATCH(MATERIAIS!A65,TblEstoque[Equipamento],0))+B65,"")</f>
        <v>215</v>
      </c>
      <c r="E65" s="13" t="str">
        <f>IF(C65&lt;&gt;0,INDEX(TblEstoque[Estq. Inicial],MATCH(MATERIAIS!A65,TblEstoque[Equipamento],0))+C65,"")</f>
        <v/>
      </c>
    </row>
    <row r="66" spans="1:5" x14ac:dyDescent="0.25">
      <c r="A66" t="s">
        <v>74</v>
      </c>
      <c r="B66" s="10">
        <f>IFERROR(IF($I$3="Todos",SUMIFS(TblMovi[QUANTIDADE],TblMovi[Equipamento],A66,TblMovi[ANO],MATERIAIS!$I$2,TblMovi[TIPO],$B$1),SUMIFS(TblMovi[QUANTIDADE],TblMovi[Equipamento],A66,TblMovi[ANO],MATERIAIS!$I$2,TblMovi[MÊS],MATERIAIS!$I$3,TblMovi[TIPO],$B$1)),"")</f>
        <v>130</v>
      </c>
      <c r="C66" s="10">
        <f>IFERROR(IF($I$3="Todos",SUMIFS(TblMovi[QUANTIDADE],TblMovi[Equipamento],A66,TblMovi[ANO],MATERIAIS!$I$2,TblMovi[TIPO],$C$1),SUMIFS(TblMovi[QUANTIDADE],TblMovi[Equipamento],A66,TblMovi[ANO],MATERIAIS!$I$2,TblMovi[MÊS],MATERIAIS!$I$3,TblMovi[TIPO],$C$1)),"")</f>
        <v>250</v>
      </c>
      <c r="D66" s="13">
        <f>IF(B66&lt;&gt;0,INDEX(TblEstoque[Estq. Inicial],MATCH(MATERIAIS!A66,TblEstoque[Equipamento],0))+B66,"")</f>
        <v>285</v>
      </c>
      <c r="E66" s="13">
        <f>IF(C66&lt;&gt;0,INDEX(TblEstoque[Estq. Inicial],MATCH(MATERIAIS!A66,TblEstoque[Equipamento],0))+C66,"")</f>
        <v>405</v>
      </c>
    </row>
    <row r="67" spans="1:5" x14ac:dyDescent="0.25">
      <c r="A67" t="s">
        <v>95</v>
      </c>
      <c r="B67" s="10">
        <f>IFERROR(IF($I$3="Todos",SUMIFS(TblMovi[QUANTIDADE],TblMovi[Equipamento],A67,TblMovi[ANO],MATERIAIS!$I$2,TblMovi[TIPO],$B$1),SUMIFS(TblMovi[QUANTIDADE],TblMovi[Equipamento],A67,TblMovi[ANO],MATERIAIS!$I$2,TblMovi[MÊS],MATERIAIS!$I$3,TblMovi[TIPO],$B$1)),"")</f>
        <v>52</v>
      </c>
      <c r="C67" s="10">
        <f>IFERROR(IF($I$3="Todos",SUMIFS(TblMovi[QUANTIDADE],TblMovi[Equipamento],A67,TblMovi[ANO],MATERIAIS!$I$2,TblMovi[TIPO],$C$1),SUMIFS(TblMovi[QUANTIDADE],TblMovi[Equipamento],A67,TblMovi[ANO],MATERIAIS!$I$2,TblMovi[MÊS],MATERIAIS!$I$3,TblMovi[TIPO],$C$1)),"")</f>
        <v>150</v>
      </c>
      <c r="D67" s="13">
        <f>IF(B67&lt;&gt;0,INDEX(TblEstoque[Estq. Inicial],MATCH(MATERIAIS!A67,TblEstoque[Equipamento],0))+B67,"")</f>
        <v>128</v>
      </c>
      <c r="E67" s="13">
        <f>IF(C67&lt;&gt;0,INDEX(TblEstoque[Estq. Inicial],MATCH(MATERIAIS!A67,TblEstoque[Equipamento],0))+C67,"")</f>
        <v>226</v>
      </c>
    </row>
    <row r="68" spans="1:5" x14ac:dyDescent="0.25">
      <c r="A68" t="s">
        <v>33</v>
      </c>
      <c r="B68" s="10">
        <f>IFERROR(IF($I$3="Todos",SUMIFS(TblMovi[QUANTIDADE],TblMovi[Equipamento],A68,TblMovi[ANO],MATERIAIS!$I$2,TblMovi[TIPO],$B$1),SUMIFS(TblMovi[QUANTIDADE],TblMovi[Equipamento],A68,TblMovi[ANO],MATERIAIS!$I$2,TblMovi[MÊS],MATERIAIS!$I$3,TblMovi[TIPO],$B$1)),"")</f>
        <v>0</v>
      </c>
      <c r="C68" s="10">
        <f>IFERROR(IF($I$3="Todos",SUMIFS(TblMovi[QUANTIDADE],TblMovi[Equipamento],A68,TblMovi[ANO],MATERIAIS!$I$2,TblMovi[TIPO],$C$1),SUMIFS(TblMovi[QUANTIDADE],TblMovi[Equipamento],A68,TblMovi[ANO],MATERIAIS!$I$2,TblMovi[MÊS],MATERIAIS!$I$3,TblMovi[TIPO],$C$1)),"")</f>
        <v>0</v>
      </c>
      <c r="D68" s="13" t="str">
        <f>IF(B68&lt;&gt;0,INDEX(TblEstoque[Estq. Inicial],MATCH(MATERIAIS!A68,TblEstoque[Equipamento],0))+B68,"")</f>
        <v/>
      </c>
      <c r="E68" s="13" t="str">
        <f>IF(C68&lt;&gt;0,INDEX(TblEstoque[Estq. Inicial],MATCH(MATERIAIS!A68,TblEstoque[Equipamento],0))+C68,"")</f>
        <v/>
      </c>
    </row>
    <row r="69" spans="1:5" x14ac:dyDescent="0.25">
      <c r="A69" t="s">
        <v>30</v>
      </c>
      <c r="B69" s="10">
        <f>IFERROR(IF($I$3="Todos",SUMIFS(TblMovi[QUANTIDADE],TblMovi[Equipamento],A69,TblMovi[ANO],MATERIAIS!$I$2,TblMovi[TIPO],$B$1),SUMIFS(TblMovi[QUANTIDADE],TblMovi[Equipamento],A69,TblMovi[ANO],MATERIAIS!$I$2,TblMovi[MÊS],MATERIAIS!$I$3,TblMovi[TIPO],$B$1)),"")</f>
        <v>0</v>
      </c>
      <c r="C69" s="10">
        <f>IFERROR(IF($I$3="Todos",SUMIFS(TblMovi[QUANTIDADE],TblMovi[Equipamento],A69,TblMovi[ANO],MATERIAIS!$I$2,TblMovi[TIPO],$C$1),SUMIFS(TblMovi[QUANTIDADE],TblMovi[Equipamento],A69,TblMovi[ANO],MATERIAIS!$I$2,TblMovi[MÊS],MATERIAIS!$I$3,TblMovi[TIPO],$C$1)),"")</f>
        <v>0</v>
      </c>
      <c r="D69" s="13" t="str">
        <f>IF(B69&lt;&gt;0,INDEX(TblEstoque[Estq. Inicial],MATCH(MATERIAIS!A69,TblEstoque[Equipamento],0))+B69,"")</f>
        <v/>
      </c>
      <c r="E69" s="13" t="str">
        <f>IF(C69&lt;&gt;0,INDEX(TblEstoque[Estq. Inicial],MATCH(MATERIAIS!A69,TblEstoque[Equipamento],0))+C69,"")</f>
        <v/>
      </c>
    </row>
    <row r="70" spans="1:5" x14ac:dyDescent="0.25">
      <c r="A70" t="s">
        <v>36</v>
      </c>
      <c r="B70" s="10">
        <f>IFERROR(IF($I$3="Todos",SUMIFS(TblMovi[QUANTIDADE],TblMovi[Equipamento],A70,TblMovi[ANO],MATERIAIS!$I$2,TblMovi[TIPO],$B$1),SUMIFS(TblMovi[QUANTIDADE],TblMovi[Equipamento],A70,TblMovi[ANO],MATERIAIS!$I$2,TblMovi[MÊS],MATERIAIS!$I$3,TblMovi[TIPO],$B$1)),"")</f>
        <v>0</v>
      </c>
      <c r="C70" s="10">
        <f>IFERROR(IF($I$3="Todos",SUMIFS(TblMovi[QUANTIDADE],TblMovi[Equipamento],A70,TblMovi[ANO],MATERIAIS!$I$2,TblMovi[TIPO],$C$1),SUMIFS(TblMovi[QUANTIDADE],TblMovi[Equipamento],A70,TblMovi[ANO],MATERIAIS!$I$2,TblMovi[MÊS],MATERIAIS!$I$3,TblMovi[TIPO],$C$1)),"")</f>
        <v>0</v>
      </c>
      <c r="D70" s="13" t="str">
        <f>IF(B70&lt;&gt;0,INDEX(TblEstoque[Estq. Inicial],MATCH(MATERIAIS!A70,TblEstoque[Equipamento],0))+B70,"")</f>
        <v/>
      </c>
      <c r="E70" s="13" t="str">
        <f>IF(C70&lt;&gt;0,INDEX(TblEstoque[Estq. Inicial],MATCH(MATERIAIS!A70,TblEstoque[Equipamento],0))+C70,"")</f>
        <v/>
      </c>
    </row>
    <row r="71" spans="1:5" x14ac:dyDescent="0.25">
      <c r="A71" t="s">
        <v>91</v>
      </c>
      <c r="B71" s="10">
        <f>IFERROR(IF($I$3="Todos",SUMIFS(TblMovi[QUANTIDADE],TblMovi[Equipamento],A71,TblMovi[ANO],MATERIAIS!$I$2,TblMovi[TIPO],$B$1),SUMIFS(TblMovi[QUANTIDADE],TblMovi[Equipamento],A71,TblMovi[ANO],MATERIAIS!$I$2,TblMovi[MÊS],MATERIAIS!$I$3,TblMovi[TIPO],$B$1)),"")</f>
        <v>0</v>
      </c>
      <c r="C71" s="10">
        <f>IFERROR(IF($I$3="Todos",SUMIFS(TblMovi[QUANTIDADE],TblMovi[Equipamento],A71,TblMovi[ANO],MATERIAIS!$I$2,TblMovi[TIPO],$C$1),SUMIFS(TblMovi[QUANTIDADE],TblMovi[Equipamento],A71,TblMovi[ANO],MATERIAIS!$I$2,TblMovi[MÊS],MATERIAIS!$I$3,TblMovi[TIPO],$C$1)),"")</f>
        <v>0</v>
      </c>
      <c r="D71" s="13" t="str">
        <f>IF(B71&lt;&gt;0,INDEX(TblEstoque[Estq. Inicial],MATCH(MATERIAIS!A71,TblEstoque[Equipamento],0))+B71,"")</f>
        <v/>
      </c>
      <c r="E71" s="13" t="str">
        <f>IF(C71&lt;&gt;0,INDEX(TblEstoque[Estq. Inicial],MATCH(MATERIAIS!A71,TblEstoque[Equipamento],0))+C71,"")</f>
        <v/>
      </c>
    </row>
    <row r="72" spans="1:5" x14ac:dyDescent="0.25">
      <c r="A72" t="s">
        <v>92</v>
      </c>
      <c r="B72" s="10">
        <f>IFERROR(IF($I$3="Todos",SUMIFS(TblMovi[QUANTIDADE],TblMovi[Equipamento],A72,TblMovi[ANO],MATERIAIS!$I$2,TblMovi[TIPO],$B$1),SUMIFS(TblMovi[QUANTIDADE],TblMovi[Equipamento],A72,TblMovi[ANO],MATERIAIS!$I$2,TblMovi[MÊS],MATERIAIS!$I$3,TblMovi[TIPO],$B$1)),"")</f>
        <v>4</v>
      </c>
      <c r="C72" s="10">
        <f>IFERROR(IF($I$3="Todos",SUMIFS(TblMovi[QUANTIDADE],TblMovi[Equipamento],A72,TblMovi[ANO],MATERIAIS!$I$2,TblMovi[TIPO],$C$1),SUMIFS(TblMovi[QUANTIDADE],TblMovi[Equipamento],A72,TblMovi[ANO],MATERIAIS!$I$2,TblMovi[MÊS],MATERIAIS!$I$3,TblMovi[TIPO],$C$1)),"")</f>
        <v>20</v>
      </c>
      <c r="D72" s="13">
        <f>IF(B72&lt;&gt;0,INDEX(TblEstoque[Estq. Inicial],MATCH(MATERIAIS!A72,TblEstoque[Equipamento],0))+B72,"")</f>
        <v>4</v>
      </c>
      <c r="E72" s="13">
        <f>IF(C72&lt;&gt;0,INDEX(TblEstoque[Estq. Inicial],MATCH(MATERIAIS!A72,TblEstoque[Equipamento],0))+C72,"")</f>
        <v>20</v>
      </c>
    </row>
    <row r="73" spans="1:5" x14ac:dyDescent="0.25">
      <c r="A73" t="s">
        <v>37</v>
      </c>
      <c r="B73" s="10">
        <f>IFERROR(IF($I$3="Todos",SUMIFS(TblMovi[QUANTIDADE],TblMovi[Equipamento],A73,TblMovi[ANO],MATERIAIS!$I$2,TblMovi[TIPO],$B$1),SUMIFS(TblMovi[QUANTIDADE],TblMovi[Equipamento],A73,TblMovi[ANO],MATERIAIS!$I$2,TblMovi[MÊS],MATERIAIS!$I$3,TblMovi[TIPO],$B$1)),"")</f>
        <v>0</v>
      </c>
      <c r="C73" s="10">
        <f>IFERROR(IF($I$3="Todos",SUMIFS(TblMovi[QUANTIDADE],TblMovi[Equipamento],A73,TblMovi[ANO],MATERIAIS!$I$2,TblMovi[TIPO],$C$1),SUMIFS(TblMovi[QUANTIDADE],TblMovi[Equipamento],A73,TblMovi[ANO],MATERIAIS!$I$2,TblMovi[MÊS],MATERIAIS!$I$3,TblMovi[TIPO],$C$1)),"")</f>
        <v>0</v>
      </c>
      <c r="D73" s="13" t="str">
        <f>IF(B73&lt;&gt;0,INDEX(TblEstoque[Estq. Inicial],MATCH(MATERIAIS!A73,TblEstoque[Equipamento],0))+B73,"")</f>
        <v/>
      </c>
      <c r="E73" s="13" t="str">
        <f>IF(C73&lt;&gt;0,INDEX(TblEstoque[Estq. Inicial],MATCH(MATERIAIS!A73,TblEstoque[Equipamento],0))+C73,"")</f>
        <v/>
      </c>
    </row>
    <row r="74" spans="1:5" x14ac:dyDescent="0.25">
      <c r="A74" t="s">
        <v>9</v>
      </c>
      <c r="B74" s="10">
        <f>IFERROR(IF($I$3="Todos",SUMIFS(TblMovi[QUANTIDADE],TblMovi[Equipamento],A74,TblMovi[ANO],MATERIAIS!$I$2,TblMovi[TIPO],$B$1),SUMIFS(TblMovi[QUANTIDADE],TblMovi[Equipamento],A74,TblMovi[ANO],MATERIAIS!$I$2,TblMovi[MÊS],MATERIAIS!$I$3,TblMovi[TIPO],$B$1)),"")</f>
        <v>19</v>
      </c>
      <c r="C74" s="10">
        <f>IFERROR(IF($I$3="Todos",SUMIFS(TblMovi[QUANTIDADE],TblMovi[Equipamento],A74,TblMovi[ANO],MATERIAIS!$I$2,TblMovi[TIPO],$C$1),SUMIFS(TblMovi[QUANTIDADE],TblMovi[Equipamento],A74,TblMovi[ANO],MATERIAIS!$I$2,TblMovi[MÊS],MATERIAIS!$I$3,TblMovi[TIPO],$C$1)),"")</f>
        <v>0</v>
      </c>
      <c r="D74" s="13">
        <f>IF(B74&lt;&gt;0,INDEX(TblEstoque[Estq. Inicial],MATCH(MATERIAIS!A74,TblEstoque[Equipamento],0))+B74,"")</f>
        <v>44</v>
      </c>
      <c r="E74" s="13" t="str">
        <f>IF(C74&lt;&gt;0,INDEX(TblEstoque[Estq. Inicial],MATCH(MATERIAIS!A74,TblEstoque[Equipamento],0))+C74,"")</f>
        <v/>
      </c>
    </row>
    <row r="75" spans="1:5" x14ac:dyDescent="0.25">
      <c r="A75" t="s">
        <v>3</v>
      </c>
      <c r="B75" s="10">
        <f>IFERROR(IF($I$3="Todos",SUMIFS(TblMovi[QUANTIDADE],TblMovi[Equipamento],A75,TblMovi[ANO],MATERIAIS!$I$2,TblMovi[TIPO],$B$1),SUMIFS(TblMovi[QUANTIDADE],TblMovi[Equipamento],A75,TblMovi[ANO],MATERIAIS!$I$2,TblMovi[MÊS],MATERIAIS!$I$3,TblMovi[TIPO],$B$1)),"")</f>
        <v>0</v>
      </c>
      <c r="C75" s="10">
        <f>IFERROR(IF($I$3="Todos",SUMIFS(TblMovi[QUANTIDADE],TblMovi[Equipamento],A75,TblMovi[ANO],MATERIAIS!$I$2,TblMovi[TIPO],$C$1),SUMIFS(TblMovi[QUANTIDADE],TblMovi[Equipamento],A75,TblMovi[ANO],MATERIAIS!$I$2,TblMovi[MÊS],MATERIAIS!$I$3,TblMovi[TIPO],$C$1)),"")</f>
        <v>0</v>
      </c>
      <c r="D75" s="13" t="str">
        <f>IF(B75&lt;&gt;0,INDEX(TblEstoque[Estq. Inicial],MATCH(MATERIAIS!A75,TblEstoque[Equipamento],0))+B75,"")</f>
        <v/>
      </c>
      <c r="E75" s="13" t="str">
        <f>IF(C75&lt;&gt;0,INDEX(TblEstoque[Estq. Inicial],MATCH(MATERIAIS!A75,TblEstoque[Equipamento],0))+C75,"")</f>
        <v/>
      </c>
    </row>
    <row r="76" spans="1:5" x14ac:dyDescent="0.25">
      <c r="A76" t="s">
        <v>51</v>
      </c>
      <c r="B76" s="10">
        <f>IFERROR(IF($I$3="Todos",SUMIFS(TblMovi[QUANTIDADE],TblMovi[Equipamento],A76,TblMovi[ANO],MATERIAIS!$I$2,TblMovi[TIPO],$B$1),SUMIFS(TblMovi[QUANTIDADE],TblMovi[Equipamento],A76,TblMovi[ANO],MATERIAIS!$I$2,TblMovi[MÊS],MATERIAIS!$I$3,TblMovi[TIPO],$B$1)),"")</f>
        <v>0</v>
      </c>
      <c r="C76" s="10">
        <f>IFERROR(IF($I$3="Todos",SUMIFS(TblMovi[QUANTIDADE],TblMovi[Equipamento],A76,TblMovi[ANO],MATERIAIS!$I$2,TblMovi[TIPO],$C$1),SUMIFS(TblMovi[QUANTIDADE],TblMovi[Equipamento],A76,TblMovi[ANO],MATERIAIS!$I$2,TblMovi[MÊS],MATERIAIS!$I$3,TblMovi[TIPO],$C$1)),"")</f>
        <v>0</v>
      </c>
      <c r="D76" s="13" t="str">
        <f>IF(B76&lt;&gt;0,INDEX(TblEstoque[Estq. Inicial],MATCH(MATERIAIS!A76,TblEstoque[Equipamento],0))+B76,"")</f>
        <v/>
      </c>
      <c r="E76" s="13" t="str">
        <f>IF(C76&lt;&gt;0,INDEX(TblEstoque[Estq. Inicial],MATCH(MATERIAIS!A76,TblEstoque[Equipamento],0))+C76,"")</f>
        <v/>
      </c>
    </row>
    <row r="77" spans="1:5" x14ac:dyDescent="0.25">
      <c r="A77" t="s">
        <v>40</v>
      </c>
      <c r="B77" s="10">
        <f>IFERROR(IF($I$3="Todos",SUMIFS(TblMovi[QUANTIDADE],TblMovi[Equipamento],A77,TblMovi[ANO],MATERIAIS!$I$2,TblMovi[TIPO],$B$1),SUMIFS(TblMovi[QUANTIDADE],TblMovi[Equipamento],A77,TblMovi[ANO],MATERIAIS!$I$2,TblMovi[MÊS],MATERIAIS!$I$3,TblMovi[TIPO],$B$1)),"")</f>
        <v>0</v>
      </c>
      <c r="C77" s="10">
        <f>IFERROR(IF($I$3="Todos",SUMIFS(TblMovi[QUANTIDADE],TblMovi[Equipamento],A77,TblMovi[ANO],MATERIAIS!$I$2,TblMovi[TIPO],$C$1),SUMIFS(TblMovi[QUANTIDADE],TblMovi[Equipamento],A77,TblMovi[ANO],MATERIAIS!$I$2,TblMovi[MÊS],MATERIAIS!$I$3,TblMovi[TIPO],$C$1)),"")</f>
        <v>0</v>
      </c>
      <c r="D77" s="13" t="str">
        <f>IF(B77&lt;&gt;0,INDEX(TblEstoque[Estq. Inicial],MATCH(MATERIAIS!A77,TblEstoque[Equipamento],0))+B77,"")</f>
        <v/>
      </c>
      <c r="E77" s="13" t="str">
        <f>IF(C77&lt;&gt;0,INDEX(TblEstoque[Estq. Inicial],MATCH(MATERIAIS!A77,TblEstoque[Equipamento],0))+C77,"")</f>
        <v/>
      </c>
    </row>
    <row r="78" spans="1:5" x14ac:dyDescent="0.25">
      <c r="A78" t="s">
        <v>29</v>
      </c>
      <c r="B78" s="10">
        <f>IFERROR(IF($I$3="Todos",SUMIFS(TblMovi[QUANTIDADE],TblMovi[Equipamento],A78,TblMovi[ANO],MATERIAIS!$I$2,TblMovi[TIPO],$B$1),SUMIFS(TblMovi[QUANTIDADE],TblMovi[Equipamento],A78,TblMovi[ANO],MATERIAIS!$I$2,TblMovi[MÊS],MATERIAIS!$I$3,TblMovi[TIPO],$B$1)),"")</f>
        <v>0</v>
      </c>
      <c r="C78" s="10">
        <f>IFERROR(IF($I$3="Todos",SUMIFS(TblMovi[QUANTIDADE],TblMovi[Equipamento],A78,TblMovi[ANO],MATERIAIS!$I$2,TblMovi[TIPO],$C$1),SUMIFS(TblMovi[QUANTIDADE],TblMovi[Equipamento],A78,TblMovi[ANO],MATERIAIS!$I$2,TblMovi[MÊS],MATERIAIS!$I$3,TblMovi[TIPO],$C$1)),"")</f>
        <v>0</v>
      </c>
      <c r="D78" s="13" t="str">
        <f>IF(B78&lt;&gt;0,INDEX(TblEstoque[Estq. Inicial],MATCH(MATERIAIS!A78,TblEstoque[Equipamento],0))+B78,"")</f>
        <v/>
      </c>
      <c r="E78" s="13" t="str">
        <f>IF(C78&lt;&gt;0,INDEX(TblEstoque[Estq. Inicial],MATCH(MATERIAIS!A78,TblEstoque[Equipamento],0))+C78,"")</f>
        <v/>
      </c>
    </row>
    <row r="79" spans="1:5" x14ac:dyDescent="0.25">
      <c r="A79" t="s">
        <v>12</v>
      </c>
      <c r="B79" s="10">
        <f>IFERROR(IF($I$3="Todos",SUMIFS(TblMovi[QUANTIDADE],TblMovi[Equipamento],A79,TblMovi[ANO],MATERIAIS!$I$2,TblMovi[TIPO],$B$1),SUMIFS(TblMovi[QUANTIDADE],TblMovi[Equipamento],A79,TblMovi[ANO],MATERIAIS!$I$2,TblMovi[MÊS],MATERIAIS!$I$3,TblMovi[TIPO],$B$1)),"")</f>
        <v>1</v>
      </c>
      <c r="C79" s="10">
        <f>IFERROR(IF($I$3="Todos",SUMIFS(TblMovi[QUANTIDADE],TblMovi[Equipamento],A79,TblMovi[ANO],MATERIAIS!$I$2,TblMovi[TIPO],$C$1),SUMIFS(TblMovi[QUANTIDADE],TblMovi[Equipamento],A79,TblMovi[ANO],MATERIAIS!$I$2,TblMovi[MÊS],MATERIAIS!$I$3,TblMovi[TIPO],$C$1)),"")</f>
        <v>0</v>
      </c>
      <c r="D79" s="13">
        <f>IF(B79&lt;&gt;0,INDEX(TblEstoque[Estq. Inicial],MATCH(MATERIAIS!A79,TblEstoque[Equipamento],0))+B79,"")</f>
        <v>5</v>
      </c>
      <c r="E79" s="13" t="str">
        <f>IF(C79&lt;&gt;0,INDEX(TblEstoque[Estq. Inicial],MATCH(MATERIAIS!A79,TblEstoque[Equipamento],0))+C79,"")</f>
        <v/>
      </c>
    </row>
    <row r="80" spans="1:5" x14ac:dyDescent="0.25">
      <c r="A80" t="s">
        <v>13</v>
      </c>
      <c r="B80" s="10">
        <f>IFERROR(IF($I$3="Todos",SUMIFS(TblMovi[QUANTIDADE],TblMovi[Equipamento],A80,TblMovi[ANO],MATERIAIS!$I$2,TblMovi[TIPO],$B$1),SUMIFS(TblMovi[QUANTIDADE],TblMovi[Equipamento],A80,TblMovi[ANO],MATERIAIS!$I$2,TblMovi[MÊS],MATERIAIS!$I$3,TblMovi[TIPO],$B$1)),"")</f>
        <v>0</v>
      </c>
      <c r="C80" s="10">
        <f>IFERROR(IF($I$3="Todos",SUMIFS(TblMovi[QUANTIDADE],TblMovi[Equipamento],A80,TblMovi[ANO],MATERIAIS!$I$2,TblMovi[TIPO],$C$1),SUMIFS(TblMovi[QUANTIDADE],TblMovi[Equipamento],A80,TblMovi[ANO],MATERIAIS!$I$2,TblMovi[MÊS],MATERIAIS!$I$3,TblMovi[TIPO],$C$1)),"")</f>
        <v>0</v>
      </c>
      <c r="D80" s="13" t="str">
        <f>IF(B80&lt;&gt;0,INDEX(TblEstoque[Estq. Inicial],MATCH(MATERIAIS!A80,TblEstoque[Equipamento],0))+B80,"")</f>
        <v/>
      </c>
      <c r="E80" s="13" t="str">
        <f>IF(C80&lt;&gt;0,INDEX(TblEstoque[Estq. Inicial],MATCH(MATERIAIS!A80,TblEstoque[Equipamento],0))+C80,"")</f>
        <v/>
      </c>
    </row>
    <row r="81" spans="1:5" x14ac:dyDescent="0.25">
      <c r="A81" t="s">
        <v>85</v>
      </c>
      <c r="B81" s="10">
        <f>IFERROR(IF($I$3="Todos",SUMIFS(TblMovi[QUANTIDADE],TblMovi[Equipamento],A81,TblMovi[ANO],MATERIAIS!$I$2,TblMovi[TIPO],$B$1),SUMIFS(TblMovi[QUANTIDADE],TblMovi[Equipamento],A81,TblMovi[ANO],MATERIAIS!$I$2,TblMovi[MÊS],MATERIAIS!$I$3,TblMovi[TIPO],$B$1)),"")</f>
        <v>5</v>
      </c>
      <c r="C81" s="10">
        <f>IFERROR(IF($I$3="Todos",SUMIFS(TblMovi[QUANTIDADE],TblMovi[Equipamento],A81,TblMovi[ANO],MATERIAIS!$I$2,TblMovi[TIPO],$C$1),SUMIFS(TblMovi[QUANTIDADE],TblMovi[Equipamento],A81,TblMovi[ANO],MATERIAIS!$I$2,TblMovi[MÊS],MATERIAIS!$I$3,TblMovi[TIPO],$C$1)),"")</f>
        <v>3</v>
      </c>
      <c r="D81" s="13">
        <f>IF(B81&lt;&gt;0,INDEX(TblEstoque[Estq. Inicial],MATCH(MATERIAIS!A81,TblEstoque[Equipamento],0))+B81,"")</f>
        <v>28</v>
      </c>
      <c r="E81" s="13">
        <f>IF(C81&lt;&gt;0,INDEX(TblEstoque[Estq. Inicial],MATCH(MATERIAIS!A81,TblEstoque[Equipamento],0))+C81,"")</f>
        <v>26</v>
      </c>
    </row>
    <row r="82" spans="1:5" x14ac:dyDescent="0.25">
      <c r="A82" t="s">
        <v>44</v>
      </c>
      <c r="B82" s="10">
        <f>IFERROR(IF($I$3="Todos",SUMIFS(TblMovi[QUANTIDADE],TblMovi[Equipamento],A82,TblMovi[ANO],MATERIAIS!$I$2,TblMovi[TIPO],$B$1),SUMIFS(TblMovi[QUANTIDADE],TblMovi[Equipamento],A82,TblMovi[ANO],MATERIAIS!$I$2,TblMovi[MÊS],MATERIAIS!$I$3,TblMovi[TIPO],$B$1)),"")</f>
        <v>0</v>
      </c>
      <c r="C82" s="10">
        <f>IFERROR(IF($I$3="Todos",SUMIFS(TblMovi[QUANTIDADE],TblMovi[Equipamento],A82,TblMovi[ANO],MATERIAIS!$I$2,TblMovi[TIPO],$C$1),SUMIFS(TblMovi[QUANTIDADE],TblMovi[Equipamento],A82,TblMovi[ANO],MATERIAIS!$I$2,TblMovi[MÊS],MATERIAIS!$I$3,TblMovi[TIPO],$C$1)),"")</f>
        <v>0</v>
      </c>
      <c r="D82" s="13" t="str">
        <f>IF(B82&lt;&gt;0,INDEX(TblEstoque[Estq. Inicial],MATCH(MATERIAIS!A82,TblEstoque[Equipamento],0))+B82,"")</f>
        <v/>
      </c>
      <c r="E82" s="13" t="str">
        <f>IF(C82&lt;&gt;0,INDEX(TblEstoque[Estq. Inicial],MATCH(MATERIAIS!A82,TblEstoque[Equipamento],0))+C82,"")</f>
        <v/>
      </c>
    </row>
    <row r="83" spans="1:5" x14ac:dyDescent="0.25">
      <c r="A83" t="s">
        <v>43</v>
      </c>
      <c r="B83" s="10">
        <f>IFERROR(IF($I$3="Todos",SUMIFS(TblMovi[QUANTIDADE],TblMovi[Equipamento],A83,TblMovi[ANO],MATERIAIS!$I$2,TblMovi[TIPO],$B$1),SUMIFS(TblMovi[QUANTIDADE],TblMovi[Equipamento],A83,TblMovi[ANO],MATERIAIS!$I$2,TblMovi[MÊS],MATERIAIS!$I$3,TblMovi[TIPO],$B$1)),"")</f>
        <v>0</v>
      </c>
      <c r="C83" s="10">
        <f>IFERROR(IF($I$3="Todos",SUMIFS(TblMovi[QUANTIDADE],TblMovi[Equipamento],A83,TblMovi[ANO],MATERIAIS!$I$2,TblMovi[TIPO],$C$1),SUMIFS(TblMovi[QUANTIDADE],TblMovi[Equipamento],A83,TblMovi[ANO],MATERIAIS!$I$2,TblMovi[MÊS],MATERIAIS!$I$3,TblMovi[TIPO],$C$1)),"")</f>
        <v>0</v>
      </c>
      <c r="D83" s="13" t="str">
        <f>IF(B83&lt;&gt;0,INDEX(TblEstoque[Estq. Inicial],MATCH(MATERIAIS!A83,TblEstoque[Equipamento],0))+B83,"")</f>
        <v/>
      </c>
      <c r="E83" s="13" t="str">
        <f>IF(C83&lt;&gt;0,INDEX(TblEstoque[Estq. Inicial],MATCH(MATERIAIS!A83,TblEstoque[Equipamento],0))+C83,"")</f>
        <v/>
      </c>
    </row>
    <row r="84" spans="1:5" x14ac:dyDescent="0.25">
      <c r="A84" t="s">
        <v>42</v>
      </c>
      <c r="B84" s="10">
        <f>IFERROR(IF($I$3="Todos",SUMIFS(TblMovi[QUANTIDADE],TblMovi[Equipamento],A84,TblMovi[ANO],MATERIAIS!$I$2,TblMovi[TIPO],$B$1),SUMIFS(TblMovi[QUANTIDADE],TblMovi[Equipamento],A84,TblMovi[ANO],MATERIAIS!$I$2,TblMovi[MÊS],MATERIAIS!$I$3,TblMovi[TIPO],$B$1)),"")</f>
        <v>0</v>
      </c>
      <c r="C84" s="10">
        <f>IFERROR(IF($I$3="Todos",SUMIFS(TblMovi[QUANTIDADE],TblMovi[Equipamento],A84,TblMovi[ANO],MATERIAIS!$I$2,TblMovi[TIPO],$C$1),SUMIFS(TblMovi[QUANTIDADE],TblMovi[Equipamento],A84,TblMovi[ANO],MATERIAIS!$I$2,TblMovi[MÊS],MATERIAIS!$I$3,TblMovi[TIPO],$C$1)),"")</f>
        <v>0</v>
      </c>
      <c r="D84" s="13" t="str">
        <f>IF(B84&lt;&gt;0,INDEX(TblEstoque[Estq. Inicial],MATCH(MATERIAIS!A84,TblEstoque[Equipamento],0))+B84,"")</f>
        <v/>
      </c>
      <c r="E84" s="13" t="str">
        <f>IF(C84&lt;&gt;0,INDEX(TblEstoque[Estq. Inicial],MATCH(MATERIAIS!A84,TblEstoque[Equipamento],0))+C84,"")</f>
        <v/>
      </c>
    </row>
    <row r="85" spans="1:5" x14ac:dyDescent="0.25">
      <c r="A85" t="s">
        <v>50</v>
      </c>
      <c r="B85" s="10">
        <f>IFERROR(IF($I$3="Todos",SUMIFS(TblMovi[QUANTIDADE],TblMovi[Equipamento],A85,TblMovi[ANO],MATERIAIS!$I$2,TblMovi[TIPO],$B$1),SUMIFS(TblMovi[QUANTIDADE],TblMovi[Equipamento],A85,TblMovi[ANO],MATERIAIS!$I$2,TblMovi[MÊS],MATERIAIS!$I$3,TblMovi[TIPO],$B$1)),"")</f>
        <v>0</v>
      </c>
      <c r="C85" s="10">
        <f>IFERROR(IF($I$3="Todos",SUMIFS(TblMovi[QUANTIDADE],TblMovi[Equipamento],A85,TblMovi[ANO],MATERIAIS!$I$2,TblMovi[TIPO],$C$1),SUMIFS(TblMovi[QUANTIDADE],TblMovi[Equipamento],A85,TblMovi[ANO],MATERIAIS!$I$2,TblMovi[MÊS],MATERIAIS!$I$3,TblMovi[TIPO],$C$1)),"")</f>
        <v>0</v>
      </c>
      <c r="D85" s="13" t="str">
        <f>IF(B85&lt;&gt;0,INDEX(TblEstoque[Estq. Inicial],MATCH(MATERIAIS!A85,TblEstoque[Equipamento],0))+B85,"")</f>
        <v/>
      </c>
      <c r="E85" s="13" t="str">
        <f>IF(C85&lt;&gt;0,INDEX(TblEstoque[Estq. Inicial],MATCH(MATERIAIS!A85,TblEstoque[Equipamento],0))+C85,"")</f>
        <v/>
      </c>
    </row>
    <row r="86" spans="1:5" x14ac:dyDescent="0.25">
      <c r="A86" t="s">
        <v>10</v>
      </c>
      <c r="B86" s="10">
        <f>IFERROR(IF($I$3="Todos",SUMIFS(TblMovi[QUANTIDADE],TblMovi[Equipamento],A86,TblMovi[ANO],MATERIAIS!$I$2,TblMovi[TIPO],$B$1),SUMIFS(TblMovi[QUANTIDADE],TblMovi[Equipamento],A86,TblMovi[ANO],MATERIAIS!$I$2,TblMovi[MÊS],MATERIAIS!$I$3,TblMovi[TIPO],$B$1)),"")</f>
        <v>0</v>
      </c>
      <c r="C86" s="10">
        <f>IFERROR(IF($I$3="Todos",SUMIFS(TblMovi[QUANTIDADE],TblMovi[Equipamento],A86,TblMovi[ANO],MATERIAIS!$I$2,TblMovi[TIPO],$C$1),SUMIFS(TblMovi[QUANTIDADE],TblMovi[Equipamento],A86,TblMovi[ANO],MATERIAIS!$I$2,TblMovi[MÊS],MATERIAIS!$I$3,TblMovi[TIPO],$C$1)),"")</f>
        <v>0</v>
      </c>
      <c r="D86" s="13" t="str">
        <f>IF(B86&lt;&gt;0,INDEX(TblEstoque[Estq. Inicial],MATCH(MATERIAIS!A86,TblEstoque[Equipamento],0))+B86,"")</f>
        <v/>
      </c>
      <c r="E86" s="13" t="str">
        <f>IF(C86&lt;&gt;0,INDEX(TblEstoque[Estq. Inicial],MATCH(MATERIAIS!A86,TblEstoque[Equipamento],0))+C86,"")</f>
        <v/>
      </c>
    </row>
    <row r="87" spans="1:5" x14ac:dyDescent="0.25">
      <c r="A87" t="s">
        <v>11</v>
      </c>
      <c r="B87" s="10">
        <f>IFERROR(IF($I$3="Todos",SUMIFS(TblMovi[QUANTIDADE],TblMovi[Equipamento],A87,TblMovi[ANO],MATERIAIS!$I$2,TblMovi[TIPO],$B$1),SUMIFS(TblMovi[QUANTIDADE],TblMovi[Equipamento],A87,TblMovi[ANO],MATERIAIS!$I$2,TblMovi[MÊS],MATERIAIS!$I$3,TblMovi[TIPO],$B$1)),"")</f>
        <v>0</v>
      </c>
      <c r="C87" s="10">
        <f>IFERROR(IF($I$3="Todos",SUMIFS(TblMovi[QUANTIDADE],TblMovi[Equipamento],A87,TblMovi[ANO],MATERIAIS!$I$2,TblMovi[TIPO],$C$1),SUMIFS(TblMovi[QUANTIDADE],TblMovi[Equipamento],A87,TblMovi[ANO],MATERIAIS!$I$2,TblMovi[MÊS],MATERIAIS!$I$3,TblMovi[TIPO],$C$1)),"")</f>
        <v>0</v>
      </c>
      <c r="D87" s="13" t="str">
        <f>IF(B87&lt;&gt;0,INDEX(TblEstoque[Estq. Inicial],MATCH(MATERIAIS!A87,TblEstoque[Equipamento],0))+B87,"")</f>
        <v/>
      </c>
      <c r="E87" s="13" t="str">
        <f>IF(C87&lt;&gt;0,INDEX(TblEstoque[Estq. Inicial],MATCH(MATERIAIS!A87,TblEstoque[Equipamento],0))+C87,"")</f>
        <v/>
      </c>
    </row>
    <row r="88" spans="1:5" x14ac:dyDescent="0.25">
      <c r="A88" t="s">
        <v>15</v>
      </c>
      <c r="B88" s="10">
        <f>IFERROR(IF($I$3="Todos",SUMIFS(TblMovi[QUANTIDADE],TblMovi[Equipamento],A88,TblMovi[ANO],MATERIAIS!$I$2,TblMovi[TIPO],$B$1),SUMIFS(TblMovi[QUANTIDADE],TblMovi[Equipamento],A88,TblMovi[ANO],MATERIAIS!$I$2,TblMovi[MÊS],MATERIAIS!$I$3,TblMovi[TIPO],$B$1)),"")</f>
        <v>0</v>
      </c>
      <c r="C88" s="10">
        <f>IFERROR(IF($I$3="Todos",SUMIFS(TblMovi[QUANTIDADE],TblMovi[Equipamento],A88,TblMovi[ANO],MATERIAIS!$I$2,TblMovi[TIPO],$C$1),SUMIFS(TblMovi[QUANTIDADE],TblMovi[Equipamento],A88,TblMovi[ANO],MATERIAIS!$I$2,TblMovi[MÊS],MATERIAIS!$I$3,TblMovi[TIPO],$C$1)),"")</f>
        <v>0</v>
      </c>
      <c r="D88" s="13" t="str">
        <f>IF(B88&lt;&gt;0,INDEX(TblEstoque[Estq. Inicial],MATCH(MATERIAIS!A88,TblEstoque[Equipamento],0))+B88,"")</f>
        <v/>
      </c>
      <c r="E88" s="13" t="str">
        <f>IF(C88&lt;&gt;0,INDEX(TblEstoque[Estq. Inicial],MATCH(MATERIAIS!A88,TblEstoque[Equipamento],0))+C88,"")</f>
        <v/>
      </c>
    </row>
    <row r="89" spans="1:5" x14ac:dyDescent="0.25">
      <c r="A89" t="s">
        <v>16</v>
      </c>
      <c r="B89" s="10">
        <f>IFERROR(IF($I$3="Todos",SUMIFS(TblMovi[QUANTIDADE],TblMovi[Equipamento],A89,TblMovi[ANO],MATERIAIS!$I$2,TblMovi[TIPO],$B$1),SUMIFS(TblMovi[QUANTIDADE],TblMovi[Equipamento],A89,TblMovi[ANO],MATERIAIS!$I$2,TblMovi[MÊS],MATERIAIS!$I$3,TblMovi[TIPO],$B$1)),"")</f>
        <v>0</v>
      </c>
      <c r="C89" s="10">
        <f>IFERROR(IF($I$3="Todos",SUMIFS(TblMovi[QUANTIDADE],TblMovi[Equipamento],A89,TblMovi[ANO],MATERIAIS!$I$2,TblMovi[TIPO],$C$1),SUMIFS(TblMovi[QUANTIDADE],TblMovi[Equipamento],A89,TblMovi[ANO],MATERIAIS!$I$2,TblMovi[MÊS],MATERIAIS!$I$3,TblMovi[TIPO],$C$1)),"")</f>
        <v>0</v>
      </c>
      <c r="D89" s="13" t="str">
        <f>IF(B89&lt;&gt;0,INDEX(TblEstoque[Estq. Inicial],MATCH(MATERIAIS!A89,TblEstoque[Equipamento],0))+B89,"")</f>
        <v/>
      </c>
      <c r="E89" s="13" t="str">
        <f>IF(C89&lt;&gt;0,INDEX(TblEstoque[Estq. Inicial],MATCH(MATERIAIS!A89,TblEstoque[Equipamento],0))+C89,"")</f>
        <v/>
      </c>
    </row>
    <row r="90" spans="1:5" x14ac:dyDescent="0.25">
      <c r="A90" t="s">
        <v>19</v>
      </c>
      <c r="B90" s="10">
        <f>IFERROR(IF($I$3="Todos",SUMIFS(TblMovi[QUANTIDADE],TblMovi[Equipamento],A90,TblMovi[ANO],MATERIAIS!$I$2,TblMovi[TIPO],$B$1),SUMIFS(TblMovi[QUANTIDADE],TblMovi[Equipamento],A90,TblMovi[ANO],MATERIAIS!$I$2,TblMovi[MÊS],MATERIAIS!$I$3,TblMovi[TIPO],$B$1)),"")</f>
        <v>0</v>
      </c>
      <c r="C90" s="10">
        <f>IFERROR(IF($I$3="Todos",SUMIFS(TblMovi[QUANTIDADE],TblMovi[Equipamento],A90,TblMovi[ANO],MATERIAIS!$I$2,TblMovi[TIPO],$C$1),SUMIFS(TblMovi[QUANTIDADE],TblMovi[Equipamento],A90,TblMovi[ANO],MATERIAIS!$I$2,TblMovi[MÊS],MATERIAIS!$I$3,TblMovi[TIPO],$C$1)),"")</f>
        <v>0</v>
      </c>
      <c r="D90" s="13" t="str">
        <f>IF(B90&lt;&gt;0,INDEX(TblEstoque[Estq. Inicial],MATCH(MATERIAIS!A90,TblEstoque[Equipamento],0))+B90,"")</f>
        <v/>
      </c>
      <c r="E90" s="13" t="str">
        <f>IF(C90&lt;&gt;0,INDEX(TblEstoque[Estq. Inicial],MATCH(MATERIAIS!A90,TblEstoque[Equipamento],0))+C90,"")</f>
        <v/>
      </c>
    </row>
    <row r="91" spans="1:5" x14ac:dyDescent="0.25">
      <c r="A91" t="s">
        <v>14</v>
      </c>
      <c r="B91" s="10">
        <f>IFERROR(IF($I$3="Todos",SUMIFS(TblMovi[QUANTIDADE],TblMovi[Equipamento],A91,TblMovi[ANO],MATERIAIS!$I$2,TblMovi[TIPO],$B$1),SUMIFS(TblMovi[QUANTIDADE],TblMovi[Equipamento],A91,TblMovi[ANO],MATERIAIS!$I$2,TblMovi[MÊS],MATERIAIS!$I$3,TblMovi[TIPO],$B$1)),"")</f>
        <v>26</v>
      </c>
      <c r="C91" s="10">
        <f>IFERROR(IF($I$3="Todos",SUMIFS(TblMovi[QUANTIDADE],TblMovi[Equipamento],A91,TblMovi[ANO],MATERIAIS!$I$2,TblMovi[TIPO],$C$1),SUMIFS(TblMovi[QUANTIDADE],TblMovi[Equipamento],A91,TblMovi[ANO],MATERIAIS!$I$2,TblMovi[MÊS],MATERIAIS!$I$3,TblMovi[TIPO],$C$1)),"")</f>
        <v>23</v>
      </c>
      <c r="D91" s="13">
        <f>IF(B91&lt;&gt;0,INDEX(TblEstoque[Estq. Inicial],MATCH(MATERIAIS!A91,TblEstoque[Equipamento],0))+B91,"")</f>
        <v>26</v>
      </c>
      <c r="E91" s="13">
        <f>IF(C91&lt;&gt;0,INDEX(TblEstoque[Estq. Inicial],MATCH(MATERIAIS!A91,TblEstoque[Equipamento],0))+C91,"")</f>
        <v>23</v>
      </c>
    </row>
    <row r="92" spans="1:5" x14ac:dyDescent="0.25">
      <c r="A92" t="s">
        <v>93</v>
      </c>
      <c r="B92" s="10">
        <f>IFERROR(IF($I$3="Todos",SUMIFS(TblMovi[QUANTIDADE],TblMovi[Equipamento],A92,TblMovi[ANO],MATERIAIS!$I$2,TblMovi[TIPO],$B$1),SUMIFS(TblMovi[QUANTIDADE],TblMovi[Equipamento],A92,TblMovi[ANO],MATERIAIS!$I$2,TblMovi[MÊS],MATERIAIS!$I$3,TblMovi[TIPO],$B$1)),"")</f>
        <v>11</v>
      </c>
      <c r="C92" s="10">
        <f>IFERROR(IF($I$3="Todos",SUMIFS(TblMovi[QUANTIDADE],TblMovi[Equipamento],A92,TblMovi[ANO],MATERIAIS!$I$2,TblMovi[TIPO],$C$1),SUMIFS(TblMovi[QUANTIDADE],TblMovi[Equipamento],A92,TblMovi[ANO],MATERIAIS!$I$2,TblMovi[MÊS],MATERIAIS!$I$3,TblMovi[TIPO],$C$1)),"")</f>
        <v>0</v>
      </c>
      <c r="D92" s="13">
        <f>IF(B92&lt;&gt;0,INDEX(TblEstoque[Estq. Inicial],MATCH(MATERIAIS!A92,TblEstoque[Equipamento],0))+B92,"")</f>
        <v>62</v>
      </c>
      <c r="E92" s="13" t="str">
        <f>IF(C92&lt;&gt;0,INDEX(TblEstoque[Estq. Inicial],MATCH(MATERIAIS!A92,TblEstoque[Equipamento],0))+C92,"")</f>
        <v/>
      </c>
    </row>
    <row r="93" spans="1:5" x14ac:dyDescent="0.25">
      <c r="A93" t="s">
        <v>159</v>
      </c>
      <c r="B93" s="10">
        <f>IFERROR(IF($I$3="Todos",SUMIFS(TblMovi[QUANTIDADE],TblMovi[Equipamento],A93,TblMovi[ANO],MATERIAIS!$I$2,TblMovi[TIPO],$B$1),SUMIFS(TblMovi[QUANTIDADE],TblMovi[Equipamento],A93,TblMovi[ANO],MATERIAIS!$I$2,TblMovi[MÊS],MATERIAIS!$I$3,TblMovi[TIPO],$B$1)),"")</f>
        <v>0</v>
      </c>
      <c r="C93" s="10">
        <f>IFERROR(IF($I$3="Todos",SUMIFS(TblMovi[QUANTIDADE],TblMovi[Equipamento],A93,TblMovi[ANO],MATERIAIS!$I$2,TblMovi[TIPO],$C$1),SUMIFS(TblMovi[QUANTIDADE],TblMovi[Equipamento],A93,TblMovi[ANO],MATERIAIS!$I$2,TblMovi[MÊS],MATERIAIS!$I$3,TblMovi[TIPO],$C$1)),"")</f>
        <v>0</v>
      </c>
      <c r="D93" s="13" t="str">
        <f>IF(B93&lt;&gt;0,INDEX(TblEstoque[Estq. Inicial],MATCH(MATERIAIS!A93,TblEstoque[Equipamento],0))+B93,"")</f>
        <v/>
      </c>
      <c r="E93" s="13" t="str">
        <f>IF(C93&lt;&gt;0,INDEX(TblEstoque[Estq. Inicial],MATCH(MATERIAIS!A93,TblEstoque[Equipamento],0))+C93,"")</f>
        <v/>
      </c>
    </row>
    <row r="94" spans="1:5" x14ac:dyDescent="0.25">
      <c r="A94" t="s">
        <v>94</v>
      </c>
      <c r="B94" s="10">
        <f>IFERROR(IF($I$3="Todos",SUMIFS(TblMovi[QUANTIDADE],TblMovi[Equipamento],A94,TblMovi[ANO],MATERIAIS!$I$2,TblMovi[TIPO],$B$1),SUMIFS(TblMovi[QUANTIDADE],TblMovi[Equipamento],A94,TblMovi[ANO],MATERIAIS!$I$2,TblMovi[MÊS],MATERIAIS!$I$3,TblMovi[TIPO],$B$1)),"")</f>
        <v>10</v>
      </c>
      <c r="C94" s="10">
        <f>IFERROR(IF($I$3="Todos",SUMIFS(TblMovi[QUANTIDADE],TblMovi[Equipamento],A94,TblMovi[ANO],MATERIAIS!$I$2,TblMovi[TIPO],$C$1),SUMIFS(TblMovi[QUANTIDADE],TblMovi[Equipamento],A94,TblMovi[ANO],MATERIAIS!$I$2,TblMovi[MÊS],MATERIAIS!$I$3,TblMovi[TIPO],$C$1)),"")</f>
        <v>0</v>
      </c>
      <c r="D94" s="13">
        <f>IF(B94&lt;&gt;0,INDEX(TblEstoque[Estq. Inicial],MATCH(MATERIAIS!A94,TblEstoque[Equipamento],0))+B94,"")</f>
        <v>23</v>
      </c>
      <c r="E94" s="13" t="str">
        <f>IF(C94&lt;&gt;0,INDEX(TblEstoque[Estq. Inicial],MATCH(MATERIAIS!A94,TblEstoque[Equipamento],0))+C94,"")</f>
        <v/>
      </c>
    </row>
    <row r="95" spans="1:5" x14ac:dyDescent="0.25">
      <c r="A95" t="s">
        <v>79</v>
      </c>
      <c r="B95" s="10">
        <f>IFERROR(IF($I$3="Todos",SUMIFS(TblMovi[QUANTIDADE],TblMovi[Equipamento],A95,TblMovi[ANO],MATERIAIS!$I$2,TblMovi[TIPO],$B$1),SUMIFS(TblMovi[QUANTIDADE],TblMovi[Equipamento],A95,TblMovi[ANO],MATERIAIS!$I$2,TblMovi[MÊS],MATERIAIS!$I$3,TblMovi[TIPO],$B$1)),"")</f>
        <v>16</v>
      </c>
      <c r="C95" s="10">
        <f>IFERROR(IF($I$3="Todos",SUMIFS(TblMovi[QUANTIDADE],TblMovi[Equipamento],A95,TblMovi[ANO],MATERIAIS!$I$2,TblMovi[TIPO],$C$1),SUMIFS(TblMovi[QUANTIDADE],TblMovi[Equipamento],A95,TblMovi[ANO],MATERIAIS!$I$2,TblMovi[MÊS],MATERIAIS!$I$3,TblMovi[TIPO],$C$1)),"")</f>
        <v>50</v>
      </c>
      <c r="D95" s="13">
        <f>IF(B95&lt;&gt;0,INDEX(TblEstoque[Estq. Inicial],MATCH(MATERIAIS!A95,TblEstoque[Equipamento],0))+B95,"")</f>
        <v>24</v>
      </c>
      <c r="E95" s="13">
        <f>IF(C95&lt;&gt;0,INDEX(TblEstoque[Estq. Inicial],MATCH(MATERIAIS!A95,TblEstoque[Equipamento],0))+C95,"")</f>
        <v>58</v>
      </c>
    </row>
    <row r="96" spans="1:5" x14ac:dyDescent="0.25">
      <c r="A96" t="s">
        <v>46</v>
      </c>
      <c r="B96" s="10">
        <f>IFERROR(IF($I$3="Todos",SUMIFS(TblMovi[QUANTIDADE],TblMovi[Equipamento],A96,TblMovi[ANO],MATERIAIS!$I$2,TblMovi[TIPO],$B$1),SUMIFS(TblMovi[QUANTIDADE],TblMovi[Equipamento],A96,TblMovi[ANO],MATERIAIS!$I$2,TblMovi[MÊS],MATERIAIS!$I$3,TblMovi[TIPO],$B$1)),"")</f>
        <v>0</v>
      </c>
      <c r="C96" s="10">
        <f>IFERROR(IF($I$3="Todos",SUMIFS(TblMovi[QUANTIDADE],TblMovi[Equipamento],A96,TblMovi[ANO],MATERIAIS!$I$2,TblMovi[TIPO],$C$1),SUMIFS(TblMovi[QUANTIDADE],TblMovi[Equipamento],A96,TblMovi[ANO],MATERIAIS!$I$2,TblMovi[MÊS],MATERIAIS!$I$3,TblMovi[TIPO],$C$1)),"")</f>
        <v>0</v>
      </c>
      <c r="D96" s="13" t="str">
        <f>IF(B96&lt;&gt;0,INDEX(TblEstoque[Estq. Inicial],MATCH(MATERIAIS!A96,TblEstoque[Equipamento],0))+B96,"")</f>
        <v/>
      </c>
      <c r="E96" s="13" t="str">
        <f>IF(C96&lt;&gt;0,INDEX(TblEstoque[Estq. Inicial],MATCH(MATERIAIS!A96,TblEstoque[Equipamento],0))+C96,"")</f>
        <v/>
      </c>
    </row>
    <row r="97" spans="1:5" x14ac:dyDescent="0.25">
      <c r="A97" t="s">
        <v>28</v>
      </c>
      <c r="B97" s="10">
        <f>IFERROR(IF($I$3="Todos",SUMIFS(TblMovi[QUANTIDADE],TblMovi[Equipamento],A97,TblMovi[ANO],MATERIAIS!$I$2,TblMovi[TIPO],$B$1),SUMIFS(TblMovi[QUANTIDADE],TblMovi[Equipamento],A97,TblMovi[ANO],MATERIAIS!$I$2,TblMovi[MÊS],MATERIAIS!$I$3,TblMovi[TIPO],$B$1)),"")</f>
        <v>0</v>
      </c>
      <c r="C97" s="10">
        <f>IFERROR(IF($I$3="Todos",SUMIFS(TblMovi[QUANTIDADE],TblMovi[Equipamento],A97,TblMovi[ANO],MATERIAIS!$I$2,TblMovi[TIPO],$C$1),SUMIFS(TblMovi[QUANTIDADE],TblMovi[Equipamento],A97,TblMovi[ANO],MATERIAIS!$I$2,TblMovi[MÊS],MATERIAIS!$I$3,TblMovi[TIPO],$C$1)),"")</f>
        <v>5</v>
      </c>
      <c r="D97" s="13" t="str">
        <f>IF(B97&lt;&gt;0,INDEX(TblEstoque[Estq. Inicial],MATCH(MATERIAIS!A97,TblEstoque[Equipamento],0))+B97,"")</f>
        <v/>
      </c>
      <c r="E97" s="13">
        <f>IF(C97&lt;&gt;0,INDEX(TblEstoque[Estq. Inicial],MATCH(MATERIAIS!A97,TblEstoque[Equipamento],0))+C97,"")</f>
        <v>6</v>
      </c>
    </row>
    <row r="98" spans="1:5" x14ac:dyDescent="0.25">
      <c r="A98" t="s">
        <v>35</v>
      </c>
      <c r="B98" s="10">
        <f>IFERROR(IF($I$3="Todos",SUMIFS(TblMovi[QUANTIDADE],TblMovi[Equipamento],A98,TblMovi[ANO],MATERIAIS!$I$2,TblMovi[TIPO],$B$1),SUMIFS(TblMovi[QUANTIDADE],TblMovi[Equipamento],A98,TblMovi[ANO],MATERIAIS!$I$2,TblMovi[MÊS],MATERIAIS!$I$3,TblMovi[TIPO],$B$1)),"")</f>
        <v>0</v>
      </c>
      <c r="C98" s="10">
        <f>IFERROR(IF($I$3="Todos",SUMIFS(TblMovi[QUANTIDADE],TblMovi[Equipamento],A98,TblMovi[ANO],MATERIAIS!$I$2,TblMovi[TIPO],$C$1),SUMIFS(TblMovi[QUANTIDADE],TblMovi[Equipamento],A98,TblMovi[ANO],MATERIAIS!$I$2,TblMovi[MÊS],MATERIAIS!$I$3,TblMovi[TIPO],$C$1)),"")</f>
        <v>0</v>
      </c>
      <c r="D98" s="13" t="str">
        <f>IF(B98&lt;&gt;0,INDEX(TblEstoque[Estq. Inicial],MATCH(MATERIAIS!A98,TblEstoque[Equipamento],0))+B98,"")</f>
        <v/>
      </c>
      <c r="E98" s="13" t="str">
        <f>IF(C98&lt;&gt;0,INDEX(TblEstoque[Estq. Inicial],MATCH(MATERIAIS!A98,TblEstoque[Equipamento],0))+C98,"")</f>
        <v/>
      </c>
    </row>
    <row r="99" spans="1:5" x14ac:dyDescent="0.25">
      <c r="A99" t="s">
        <v>97</v>
      </c>
      <c r="B99" s="10">
        <f>IFERROR(IF($I$3="Todos",SUMIFS(TblMovi[QUANTIDADE],TblMovi[Equipamento],A99,TblMovi[ANO],MATERIAIS!$I$2,TblMovi[TIPO],$B$1),SUMIFS(TblMovi[QUANTIDADE],TblMovi[Equipamento],A99,TblMovi[ANO],MATERIAIS!$I$2,TblMovi[MÊS],MATERIAIS!$I$3,TblMovi[TIPO],$B$1)),"")</f>
        <v>0</v>
      </c>
      <c r="C99" s="10">
        <f>IFERROR(IF($I$3="Todos",SUMIFS(TblMovi[QUANTIDADE],TblMovi[Equipamento],A99,TblMovi[ANO],MATERIAIS!$I$2,TblMovi[TIPO],$C$1),SUMIFS(TblMovi[QUANTIDADE],TblMovi[Equipamento],A99,TblMovi[ANO],MATERIAIS!$I$2,TblMovi[MÊS],MATERIAIS!$I$3,TblMovi[TIPO],$C$1)),"")</f>
        <v>0</v>
      </c>
      <c r="D99" s="13" t="str">
        <f>IF(B99&lt;&gt;0,INDEX(TblEstoque[Estq. Inicial],MATCH(MATERIAIS!A99,TblEstoque[Equipamento],0))+B99,"")</f>
        <v/>
      </c>
      <c r="E99" s="13" t="str">
        <f>IF(C99&lt;&gt;0,INDEX(TblEstoque[Estq. Inicial],MATCH(MATERIAIS!A99,TblEstoque[Equipamento],0))+C99,"")</f>
        <v/>
      </c>
    </row>
    <row r="100" spans="1:5" x14ac:dyDescent="0.25">
      <c r="A100" t="s">
        <v>2</v>
      </c>
      <c r="B100" s="10">
        <f>IFERROR(IF($I$3="Todos",SUMIFS(TblMovi[QUANTIDADE],TblMovi[Equipamento],A100,TblMovi[ANO],MATERIAIS!$I$2,TblMovi[TIPO],$B$1),SUMIFS(TblMovi[QUANTIDADE],TblMovi[Equipamento],A100,TblMovi[ANO],MATERIAIS!$I$2,TblMovi[MÊS],MATERIAIS!$I$3,TblMovi[TIPO],$B$1)),"")</f>
        <v>5</v>
      </c>
      <c r="C100" s="10">
        <f>IFERROR(IF($I$3="Todos",SUMIFS(TblMovi[QUANTIDADE],TblMovi[Equipamento],A100,TblMovi[ANO],MATERIAIS!$I$2,TblMovi[TIPO],$C$1),SUMIFS(TblMovi[QUANTIDADE],TblMovi[Equipamento],A100,TblMovi[ANO],MATERIAIS!$I$2,TblMovi[MÊS],MATERIAIS!$I$3,TblMovi[TIPO],$C$1)),"")</f>
        <v>50</v>
      </c>
      <c r="D100" s="13">
        <f>IF(B100&lt;&gt;0,INDEX(TblEstoque[Estq. Inicial],MATCH(MATERIAIS!A100,TblEstoque[Equipamento],0))+B100,"")</f>
        <v>16</v>
      </c>
      <c r="E100" s="13">
        <f>IF(C100&lt;&gt;0,INDEX(TblEstoque[Estq. Inicial],MATCH(MATERIAIS!A100,TblEstoque[Equipamento],0))+C100,"")</f>
        <v>61</v>
      </c>
    </row>
    <row r="101" spans="1:5" x14ac:dyDescent="0.25">
      <c r="A101" t="s">
        <v>86</v>
      </c>
      <c r="B101" s="10">
        <f>IFERROR(IF($I$3="Todos",SUMIFS(TblMovi[QUANTIDADE],TblMovi[Equipamento],A101,TblMovi[ANO],MATERIAIS!$I$2,TblMovi[TIPO],$B$1),SUMIFS(TblMovi[QUANTIDADE],TblMovi[Equipamento],A101,TblMovi[ANO],MATERIAIS!$I$2,TblMovi[MÊS],MATERIAIS!$I$3,TblMovi[TIPO],$B$1)),"")</f>
        <v>0</v>
      </c>
      <c r="C101" s="10">
        <f>IFERROR(IF($I$3="Todos",SUMIFS(TblMovi[QUANTIDADE],TblMovi[Equipamento],A101,TblMovi[ANO],MATERIAIS!$I$2,TblMovi[TIPO],$C$1),SUMIFS(TblMovi[QUANTIDADE],TblMovi[Equipamento],A101,TblMovi[ANO],MATERIAIS!$I$2,TblMovi[MÊS],MATERIAIS!$I$3,TblMovi[TIPO],$C$1)),"")</f>
        <v>0</v>
      </c>
      <c r="D101" s="13" t="str">
        <f>IF(B101&lt;&gt;0,INDEX(TblEstoque[Estq. Inicial],MATCH(MATERIAIS!A101,TblEstoque[Equipamento],0))+B101,"")</f>
        <v/>
      </c>
      <c r="E101" s="13" t="str">
        <f>IF(C101&lt;&gt;0,INDEX(TblEstoque[Estq. Inicial],MATCH(MATERIAIS!A101,TblEstoque[Equipamento],0))+C101,"")</f>
        <v/>
      </c>
    </row>
    <row r="102" spans="1:5" x14ac:dyDescent="0.25">
      <c r="A102" t="s">
        <v>89</v>
      </c>
      <c r="B102" s="10">
        <f>IFERROR(IF($I$3="Todos",SUMIFS(TblMovi[QUANTIDADE],TblMovi[Equipamento],A102,TblMovi[ANO],MATERIAIS!$I$2,TblMovi[TIPO],$B$1),SUMIFS(TblMovi[QUANTIDADE],TblMovi[Equipamento],A102,TblMovi[ANO],MATERIAIS!$I$2,TblMovi[MÊS],MATERIAIS!$I$3,TblMovi[TIPO],$B$1)),"")</f>
        <v>11</v>
      </c>
      <c r="C102" s="10">
        <f>IFERROR(IF($I$3="Todos",SUMIFS(TblMovi[QUANTIDADE],TblMovi[Equipamento],A102,TblMovi[ANO],MATERIAIS!$I$2,TblMovi[TIPO],$C$1),SUMIFS(TblMovi[QUANTIDADE],TblMovi[Equipamento],A102,TblMovi[ANO],MATERIAIS!$I$2,TblMovi[MÊS],MATERIAIS!$I$3,TblMovi[TIPO],$C$1)),"")</f>
        <v>0</v>
      </c>
      <c r="D102" s="13">
        <f>IF(B102&lt;&gt;0,INDEX(TblEstoque[Estq. Inicial],MATCH(MATERIAIS!A102,TblEstoque[Equipamento],0))+B102,"")</f>
        <v>21</v>
      </c>
      <c r="E102" s="13" t="str">
        <f>IF(C102&lt;&gt;0,INDEX(TblEstoque[Estq. Inicial],MATCH(MATERIAIS!A102,TblEstoque[Equipamento],0))+C102,"")</f>
        <v/>
      </c>
    </row>
    <row r="103" spans="1:5" x14ac:dyDescent="0.25">
      <c r="A103" t="s">
        <v>160</v>
      </c>
      <c r="B103" s="10">
        <f>IFERROR(IF($I$3="Todos",SUMIFS(TblMovi[QUANTIDADE],TblMovi[Equipamento],A103,TblMovi[ANO],MATERIAIS!$I$2,TblMovi[TIPO],$B$1),SUMIFS(TblMovi[QUANTIDADE],TblMovi[Equipamento],A103,TblMovi[ANO],MATERIAIS!$I$2,TblMovi[MÊS],MATERIAIS!$I$3,TblMovi[TIPO],$B$1)),"")</f>
        <v>0</v>
      </c>
      <c r="C103" s="10">
        <f>IFERROR(IF($I$3="Todos",SUMIFS(TblMovi[QUANTIDADE],TblMovi[Equipamento],A103,TblMovi[ANO],MATERIAIS!$I$2,TblMovi[TIPO],$C$1),SUMIFS(TblMovi[QUANTIDADE],TblMovi[Equipamento],A103,TblMovi[ANO],MATERIAIS!$I$2,TblMovi[MÊS],MATERIAIS!$I$3,TblMovi[TIPO],$C$1)),"")</f>
        <v>0</v>
      </c>
      <c r="D103" s="13" t="str">
        <f>IF(B103&lt;&gt;0,INDEX(TblEstoque[Estq. Inicial],MATCH(MATERIAIS!A103,TblEstoque[Equipamento],0))+B103,"")</f>
        <v/>
      </c>
      <c r="E103" s="13" t="str">
        <f>IF(C103&lt;&gt;0,INDEX(TblEstoque[Estq. Inicial],MATCH(MATERIAIS!A103,TblEstoque[Equipamento],0))+C103,"")</f>
        <v/>
      </c>
    </row>
    <row r="104" spans="1:5" x14ac:dyDescent="0.25">
      <c r="A104" t="s">
        <v>105</v>
      </c>
      <c r="B104" s="10">
        <f>IFERROR(IF($I$3="Todos",SUMIFS(TblMovi[QUANTIDADE],TblMovi[Equipamento],A104,TblMovi[ANO],MATERIAIS!$I$2,TblMovi[TIPO],$B$1),SUMIFS(TblMovi[QUANTIDADE],TblMovi[Equipamento],A104,TblMovi[ANO],MATERIAIS!$I$2,TblMovi[MÊS],MATERIAIS!$I$3,TblMovi[TIPO],$B$1)),"")</f>
        <v>1</v>
      </c>
      <c r="C104" s="10">
        <f>IFERROR(IF($I$3="Todos",SUMIFS(TblMovi[QUANTIDADE],TblMovi[Equipamento],A104,TblMovi[ANO],MATERIAIS!$I$2,TblMovi[TIPO],$C$1),SUMIFS(TblMovi[QUANTIDADE],TblMovi[Equipamento],A104,TblMovi[ANO],MATERIAIS!$I$2,TblMovi[MÊS],MATERIAIS!$I$3,TblMovi[TIPO],$C$1)),"")</f>
        <v>0</v>
      </c>
      <c r="D104" s="13">
        <f>IF(B104&lt;&gt;0,INDEX(TblEstoque[Estq. Inicial],MATCH(MATERIAIS!A104,TblEstoque[Equipamento],0))+B104,"")</f>
        <v>1</v>
      </c>
      <c r="E104" s="13" t="str">
        <f>IF(C104&lt;&gt;0,INDEX(TblEstoque[Estq. Inicial],MATCH(MATERIAIS!A104,TblEstoque[Equipamento],0))+C104,"")</f>
        <v/>
      </c>
    </row>
    <row r="105" spans="1:5" x14ac:dyDescent="0.25">
      <c r="A105" t="s">
        <v>106</v>
      </c>
      <c r="B105" s="10">
        <f>IFERROR(IF($I$3="Todos",SUMIFS(TblMovi[QUANTIDADE],TblMovi[Equipamento],A105,TblMovi[ANO],MATERIAIS!$I$2,TblMovi[TIPO],$B$1),SUMIFS(TblMovi[QUANTIDADE],TblMovi[Equipamento],A105,TblMovi[ANO],MATERIAIS!$I$2,TblMovi[MÊS],MATERIAIS!$I$3,TblMovi[TIPO],$B$1)),"")</f>
        <v>0</v>
      </c>
      <c r="C105" s="10">
        <f>IFERROR(IF($I$3="Todos",SUMIFS(TblMovi[QUANTIDADE],TblMovi[Equipamento],A105,TblMovi[ANO],MATERIAIS!$I$2,TblMovi[TIPO],$C$1),SUMIFS(TblMovi[QUANTIDADE],TblMovi[Equipamento],A105,TblMovi[ANO],MATERIAIS!$I$2,TblMovi[MÊS],MATERIAIS!$I$3,TblMovi[TIPO],$C$1)),"")</f>
        <v>0</v>
      </c>
      <c r="D105" s="13" t="str">
        <f>IF(B105&lt;&gt;0,INDEX(TblEstoque[Estq. Inicial],MATCH(MATERIAIS!A105,TblEstoque[Equipamento],0))+B105,"")</f>
        <v/>
      </c>
      <c r="E105" s="13" t="str">
        <f>IF(C105&lt;&gt;0,INDEX(TblEstoque[Estq. Inicial],MATCH(MATERIAIS!A105,TblEstoque[Equipamento],0))+C105,"")</f>
        <v/>
      </c>
    </row>
    <row r="106" spans="1:5" x14ac:dyDescent="0.25">
      <c r="A106" t="s">
        <v>133</v>
      </c>
      <c r="B106" s="10">
        <f>IFERROR(IF($I$3="Todos",SUMIFS(TblMovi[QUANTIDADE],TblMovi[Equipamento],A106,TblMovi[ANO],MATERIAIS!$I$2,TblMovi[TIPO],$B$1),SUMIFS(TblMovi[QUANTIDADE],TblMovi[Equipamento],A106,TblMovi[ANO],MATERIAIS!$I$2,TblMovi[MÊS],MATERIAIS!$I$3,TblMovi[TIPO],$B$1)),"")</f>
        <v>1</v>
      </c>
      <c r="C106" s="10">
        <f>IFERROR(IF($I$3="Todos",SUMIFS(TblMovi[QUANTIDADE],TblMovi[Equipamento],A106,TblMovi[ANO],MATERIAIS!$I$2,TblMovi[TIPO],$C$1),SUMIFS(TblMovi[QUANTIDADE],TblMovi[Equipamento],A106,TblMovi[ANO],MATERIAIS!$I$2,TblMovi[MÊS],MATERIAIS!$I$3,TblMovi[TIPO],$C$1)),"")</f>
        <v>6</v>
      </c>
      <c r="D106" s="13">
        <f>IF(B106&lt;&gt;0,INDEX(TblEstoque[Estq. Inicial],MATCH(MATERIAIS!A106,TblEstoque[Equipamento],0))+B106,"")</f>
        <v>3</v>
      </c>
      <c r="E106" s="13">
        <f>IF(C106&lt;&gt;0,INDEX(TblEstoque[Estq. Inicial],MATCH(MATERIAIS!A106,TblEstoque[Equipamento],0))+C106,"")</f>
        <v>8</v>
      </c>
    </row>
    <row r="107" spans="1:5" x14ac:dyDescent="0.25">
      <c r="A107" t="s">
        <v>158</v>
      </c>
      <c r="B107" s="10">
        <f>IFERROR(IF($I$3="Todos",SUMIFS(TblMovi[QUANTIDADE],TblMovi[Equipamento],A107,TblMovi[ANO],MATERIAIS!$I$2,TblMovi[TIPO],$B$1),SUMIFS(TblMovi[QUANTIDADE],TblMovi[Equipamento],A107,TblMovi[ANO],MATERIAIS!$I$2,TblMovi[MÊS],MATERIAIS!$I$3,TblMovi[TIPO],$B$1)),"")</f>
        <v>0</v>
      </c>
      <c r="C107" s="10">
        <f>IFERROR(IF($I$3="Todos",SUMIFS(TblMovi[QUANTIDADE],TblMovi[Equipamento],A107,TblMovi[ANO],MATERIAIS!$I$2,TblMovi[TIPO],$C$1),SUMIFS(TblMovi[QUANTIDADE],TblMovi[Equipamento],A107,TblMovi[ANO],MATERIAIS!$I$2,TblMovi[MÊS],MATERIAIS!$I$3,TblMovi[TIPO],$C$1)),"")</f>
        <v>0</v>
      </c>
      <c r="D107" s="13" t="str">
        <f>IF(B107&lt;&gt;0,INDEX(TblEstoque[Estq. Inicial],MATCH(MATERIAIS!A107,TblEstoque[Equipamento],0))+B107,"")</f>
        <v/>
      </c>
      <c r="E107" s="13" t="str">
        <f>IF(C107&lt;&gt;0,INDEX(TblEstoque[Estq. Inicial],MATCH(MATERIAIS!A107,TblEstoque[Equipamento],0))+C107,"")</f>
        <v/>
      </c>
    </row>
  </sheetData>
  <autoFilter ref="A1:E107" xr:uid="{B61745C7-1365-4B90-B744-4D442F08D83E}"/>
  <phoneticPr fontId="2" type="noConversion"/>
  <conditionalFormatting sqref="N6:N11">
    <cfRule type="duplicateValues" dxfId="0" priority="12"/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447D-BB0C-476B-B0DA-C2738015C837}">
  <sheetPr codeName="Planilha2"/>
  <dimension ref="A1:O23"/>
  <sheetViews>
    <sheetView workbookViewId="0">
      <selection activeCell="C21" sqref="C21"/>
    </sheetView>
  </sheetViews>
  <sheetFormatPr defaultRowHeight="15" x14ac:dyDescent="0.25"/>
  <cols>
    <col min="1" max="1" width="18.28515625" bestFit="1" customWidth="1"/>
    <col min="2" max="2" width="30" bestFit="1" customWidth="1"/>
    <col min="3" max="3" width="12.85546875" bestFit="1" customWidth="1"/>
    <col min="14" max="14" width="23.85546875" bestFit="1" customWidth="1"/>
  </cols>
  <sheetData>
    <row r="1" spans="1:15" x14ac:dyDescent="0.25">
      <c r="A1" s="24" t="s">
        <v>117</v>
      </c>
      <c r="B1" s="25">
        <f>INDEX(ano[ano],C1)</f>
        <v>2024</v>
      </c>
      <c r="C1">
        <v>2</v>
      </c>
      <c r="I1" s="28" t="s">
        <v>123</v>
      </c>
      <c r="J1" s="28" t="s">
        <v>114</v>
      </c>
      <c r="N1" s="47" t="s">
        <v>331</v>
      </c>
      <c r="O1" s="47" t="s">
        <v>24</v>
      </c>
    </row>
    <row r="2" spans="1:15" x14ac:dyDescent="0.25">
      <c r="A2" s="26" t="s">
        <v>118</v>
      </c>
      <c r="B2" s="27" t="str">
        <f>INDEX(ano[Mês],C2)</f>
        <v>FEV</v>
      </c>
      <c r="C2">
        <v>3</v>
      </c>
      <c r="I2">
        <v>2023</v>
      </c>
      <c r="J2" t="s">
        <v>135</v>
      </c>
      <c r="N2" s="47" t="s">
        <v>9</v>
      </c>
      <c r="O2" s="47" t="s">
        <v>331</v>
      </c>
    </row>
    <row r="3" spans="1:15" x14ac:dyDescent="0.25">
      <c r="I3">
        <v>2024</v>
      </c>
      <c r="J3" t="s">
        <v>124</v>
      </c>
      <c r="N3" s="47" t="s">
        <v>330</v>
      </c>
      <c r="O3" s="47" t="s">
        <v>331</v>
      </c>
    </row>
    <row r="4" spans="1:15" ht="15.75" x14ac:dyDescent="0.25">
      <c r="A4" s="23" t="s">
        <v>142</v>
      </c>
      <c r="B4" s="23"/>
      <c r="C4" s="23"/>
      <c r="I4">
        <v>2025</v>
      </c>
      <c r="J4" t="s">
        <v>125</v>
      </c>
      <c r="N4" s="47" t="s">
        <v>335</v>
      </c>
      <c r="O4" s="47" t="s">
        <v>331</v>
      </c>
    </row>
    <row r="5" spans="1:15" x14ac:dyDescent="0.25">
      <c r="A5" s="22"/>
      <c r="B5" s="22" t="s">
        <v>120</v>
      </c>
      <c r="C5" s="22" t="s">
        <v>21</v>
      </c>
      <c r="D5" s="22" t="s">
        <v>310</v>
      </c>
      <c r="J5" t="s">
        <v>126</v>
      </c>
      <c r="N5" s="47" t="s">
        <v>319</v>
      </c>
      <c r="O5" s="47" t="s">
        <v>331</v>
      </c>
    </row>
    <row r="6" spans="1:15" x14ac:dyDescent="0.25">
      <c r="A6" s="29">
        <v>1</v>
      </c>
      <c r="B6" s="30" t="str">
        <f>INDEX(MATERIAIS!A:A,MATCH(AUX!C6,MATERIAIS!D:D,0))</f>
        <v>LIXA P1200</v>
      </c>
      <c r="C6" s="31">
        <f>IFERROR(LARGE(MATERIAIS!D:D,AUX!A6),"")</f>
        <v>285</v>
      </c>
      <c r="D6" s="31">
        <f>INDEX(TblEstoque[Estq. Final],MATCH(B6,TblEstoque[Equipamento],0))</f>
        <v>95</v>
      </c>
      <c r="J6" t="s">
        <v>127</v>
      </c>
      <c r="N6" s="47" t="s">
        <v>393</v>
      </c>
      <c r="O6" s="47" t="s">
        <v>331</v>
      </c>
    </row>
    <row r="7" spans="1:15" x14ac:dyDescent="0.25">
      <c r="A7" s="29">
        <v>2</v>
      </c>
      <c r="B7" s="30" t="str">
        <f>INDEX(MATERIAIS!A:A,MATCH(AUX!C7,MATERIAIS!D:D,0))</f>
        <v>LIXA 400</v>
      </c>
      <c r="C7" s="31">
        <f>IFERROR(LARGE(MATERIAIS!D:D,AUX!A7),"")</f>
        <v>215</v>
      </c>
      <c r="D7" s="31">
        <f>INDEX(TblEstoque[Estq. Final],MATCH(B7,TblEstoque[Equipamento],0))</f>
        <v>290</v>
      </c>
      <c r="J7" t="s">
        <v>128</v>
      </c>
    </row>
    <row r="8" spans="1:15" x14ac:dyDescent="0.25">
      <c r="A8" s="29">
        <v>3</v>
      </c>
      <c r="B8" s="30" t="str">
        <f>INDEX(MATERIAIS!A:A,MATCH(AUX!C8,MATERIAIS!D:D,0))</f>
        <v>LIXA 600</v>
      </c>
      <c r="C8" s="31">
        <f>IFERROR(LARGE(MATERIAIS!D:D,AUX!A8),"")</f>
        <v>128</v>
      </c>
      <c r="D8" s="31">
        <f>INDEX(TblEstoque[Estq. Final],MATCH(B8,TblEstoque[Equipamento],0))</f>
        <v>158</v>
      </c>
      <c r="J8" t="s">
        <v>129</v>
      </c>
    </row>
    <row r="9" spans="1:15" x14ac:dyDescent="0.25">
      <c r="A9" s="29">
        <v>4</v>
      </c>
      <c r="B9" s="30" t="str">
        <f>INDEX(MATERIAIS!A:A,MATCH(AUX!C9,MATERIAIS!D:D,0))</f>
        <v>LIXA 280</v>
      </c>
      <c r="C9" s="31">
        <f>IFERROR(LARGE(MATERIAIS!D:D,AUX!A9),"")</f>
        <v>101</v>
      </c>
      <c r="D9" s="31">
        <f>INDEX(TblEstoque[Estq. Final],MATCH(B9,TblEstoque[Equipamento],0))</f>
        <v>70</v>
      </c>
      <c r="J9" t="s">
        <v>130</v>
      </c>
    </row>
    <row r="10" spans="1:15" x14ac:dyDescent="0.25">
      <c r="A10" s="29">
        <v>5</v>
      </c>
      <c r="B10" s="30" t="str">
        <f>INDEX(MATERIAIS!A:A,MATCH(AUX!C10,MATERIAIS!D:D,0))</f>
        <v>RODA JEANS (G)</v>
      </c>
      <c r="C10" s="31">
        <f>IFERROR(LARGE(MATERIAIS!D:D,AUX!A10),"")</f>
        <v>62</v>
      </c>
      <c r="D10" s="31">
        <f>INDEX(TblEstoque[Estq. Final],MATCH(B10,TblEstoque[Equipamento],0))</f>
        <v>0</v>
      </c>
      <c r="J10" t="s">
        <v>121</v>
      </c>
    </row>
    <row r="11" spans="1:15" x14ac:dyDescent="0.25">
      <c r="A11" s="29">
        <v>6</v>
      </c>
      <c r="B11" s="30" t="str">
        <f>INDEX(MATERIAIS!A:A,MATCH(AUX!C11,MATERIAIS!D:D,0))</f>
        <v>MÁSCARA</v>
      </c>
      <c r="C11" s="31">
        <f>IFERROR(LARGE(MATERIAIS!D:D,AUX!A11),"")</f>
        <v>44</v>
      </c>
      <c r="D11" s="31">
        <f>INDEX(TblEstoque[Estq. Final],MATCH(B11,TblEstoque[Equipamento],0))</f>
        <v>5</v>
      </c>
      <c r="J11" t="s">
        <v>119</v>
      </c>
    </row>
    <row r="12" spans="1:15" x14ac:dyDescent="0.25">
      <c r="A12" s="34"/>
      <c r="B12" s="35" t="s">
        <v>120</v>
      </c>
      <c r="C12" s="35" t="s">
        <v>20</v>
      </c>
      <c r="D12" s="35" t="s">
        <v>310</v>
      </c>
      <c r="J12" t="s">
        <v>122</v>
      </c>
    </row>
    <row r="13" spans="1:15" x14ac:dyDescent="0.25">
      <c r="A13" s="32">
        <v>1</v>
      </c>
      <c r="B13" s="33" t="str">
        <f>INDEX(MATERIAIS!A:A,MATCH(AUX!C13,MATERIAIS!E:E,0))</f>
        <v>LIXA P1200</v>
      </c>
      <c r="C13" s="33">
        <f>IFERROR(LARGE(MATERIAIS!E:E,AUX!A13),"")</f>
        <v>405</v>
      </c>
      <c r="D13" s="33">
        <f>INDEX(TblEstoque[Estq. Final],MATCH(B13,TblEstoque[Equipamento],0))</f>
        <v>95</v>
      </c>
      <c r="J13" t="s">
        <v>131</v>
      </c>
    </row>
    <row r="14" spans="1:15" x14ac:dyDescent="0.25">
      <c r="A14" s="32">
        <v>2</v>
      </c>
      <c r="B14" s="33" t="str">
        <f>INDEX(MATERIAIS!A:A,MATCH(AUX!C14,MATERIAIS!E:E,0))</f>
        <v>LIXA 600</v>
      </c>
      <c r="C14" s="33">
        <f>IFERROR(LARGE(MATERIAIS!E:E,AUX!A14),"")</f>
        <v>226</v>
      </c>
      <c r="D14" s="33">
        <f>INDEX(TblEstoque[Estq. Final],MATCH(B14,TblEstoque[Equipamento],0))</f>
        <v>158</v>
      </c>
      <c r="J14" t="s">
        <v>132</v>
      </c>
    </row>
    <row r="15" spans="1:15" x14ac:dyDescent="0.25">
      <c r="A15" s="32">
        <v>3</v>
      </c>
      <c r="B15" s="33" t="str">
        <f>INDEX(MATERIAIS!A:A,MATCH(AUX!C15,MATERIAIS!E:E,0))</f>
        <v>BISTURI</v>
      </c>
      <c r="C15" s="33">
        <f>IFERROR(LARGE(MATERIAIS!E:E,AUX!A15),"")</f>
        <v>200</v>
      </c>
      <c r="D15" s="33">
        <f>INDEX(TblEstoque[Estq. Final],MATCH(B15,TblEstoque[Equipamento],0))</f>
        <v>147</v>
      </c>
    </row>
    <row r="16" spans="1:15" x14ac:dyDescent="0.25">
      <c r="A16" s="32">
        <v>4</v>
      </c>
      <c r="B16" s="33" t="str">
        <f>INDEX(MATERIAIS!A:A,MATCH(AUX!C16,MATERIAIS!E:E,0))</f>
        <v>LIXA 1000</v>
      </c>
      <c r="C16" s="33">
        <f>IFERROR(LARGE(MATERIAIS!E:E,AUX!A16),"")</f>
        <v>177</v>
      </c>
      <c r="D16" s="33">
        <f>INDEX(TblEstoque[Estq. Final],MATCH(B16,TblEstoque[Equipamento],0))</f>
        <v>150</v>
      </c>
    </row>
    <row r="17" spans="1:5" x14ac:dyDescent="0.25">
      <c r="A17" s="32">
        <v>5</v>
      </c>
      <c r="B17" s="33" t="str">
        <f>INDEX(MATERIAIS!A:A,MATCH(AUX!C17,MATERIAIS!E:E,0))</f>
        <v>WHITE ROUGE</v>
      </c>
      <c r="C17" s="33">
        <f>IFERROR(LARGE(MATERIAIS!E:E,AUX!A17),"")</f>
        <v>61</v>
      </c>
      <c r="D17" s="33">
        <f>INDEX(TblEstoque[Estq. Final],MATCH(B17,TblEstoque[Equipamento],0))</f>
        <v>69</v>
      </c>
    </row>
    <row r="18" spans="1:5" x14ac:dyDescent="0.25">
      <c r="A18" s="32">
        <v>6</v>
      </c>
      <c r="B18" s="33" t="str">
        <f>INDEX(MATERIAIS!A:A,MATCH(AUX!C18,MATERIAIS!E:E,0))</f>
        <v>ROUGE VERMELHO</v>
      </c>
      <c r="C18" s="33">
        <f>IFERROR(LARGE(MATERIAIS!E:E,AUX!A18),"")</f>
        <v>58</v>
      </c>
      <c r="D18" s="33">
        <f>INDEX(TblEstoque[Estq. Final],MATCH(B18,TblEstoque[Equipamento],0))</f>
        <v>47</v>
      </c>
    </row>
    <row r="20" spans="1:5" x14ac:dyDescent="0.25">
      <c r="A20" t="s">
        <v>175</v>
      </c>
      <c r="B20" t="s">
        <v>176</v>
      </c>
      <c r="C20" t="s">
        <v>177</v>
      </c>
    </row>
    <row r="21" spans="1:5" x14ac:dyDescent="0.25">
      <c r="A21" s="44">
        <v>1</v>
      </c>
      <c r="B21" s="13" t="str">
        <f>INDEX(ControleProdução[Recebido Por],MATCH(C21,ControleProdução[Qtd],0))</f>
        <v>FELIPE</v>
      </c>
      <c r="C21">
        <f>LARGE(ControleProdução[Qtd],AUX!A21)</f>
        <v>255</v>
      </c>
      <c r="E21" s="13"/>
    </row>
    <row r="22" spans="1:5" x14ac:dyDescent="0.25">
      <c r="A22" s="44">
        <v>2</v>
      </c>
      <c r="B22" s="13" t="str">
        <f>INDEX(ControleProdução[Recebido Por],MATCH(C22,ControleProdução[Qtd],0))</f>
        <v>FELIPE</v>
      </c>
      <c r="C22">
        <f>LARGE(ControleProdução[Qtd],AUX!A22)</f>
        <v>254</v>
      </c>
    </row>
    <row r="23" spans="1:5" x14ac:dyDescent="0.25">
      <c r="A23" s="44">
        <v>3</v>
      </c>
      <c r="B23" s="13" t="str">
        <f>INDEX(ControleProdução[Recebido Por],MATCH(C23,ControleProdução[Qtd],0))</f>
        <v>FELIPE</v>
      </c>
      <c r="C23">
        <f>LARGE(ControleProdução[Qtd],AUX!A23)</f>
        <v>253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  <tableParts count="2"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E9789-983A-4C80-A314-EA6AA80A4AFD}">
  <sheetPr codeName="Planilha9">
    <pageSetUpPr fitToPage="1"/>
  </sheetPr>
  <dimension ref="A1:X50"/>
  <sheetViews>
    <sheetView showGridLines="0" showRowColHeaders="0" zoomScaleNormal="100" workbookViewId="0">
      <selection activeCell="J29" sqref="J29"/>
    </sheetView>
  </sheetViews>
  <sheetFormatPr defaultRowHeight="15" x14ac:dyDescent="0.25"/>
  <cols>
    <col min="1" max="1" width="9.140625" style="20"/>
    <col min="3" max="3" width="18.28515625" customWidth="1"/>
  </cols>
  <sheetData>
    <row r="1" spans="2:22" ht="20.100000000000001" customHeight="1" x14ac:dyDescent="0.25">
      <c r="B1" s="42" t="s">
        <v>115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2:22" ht="20.100000000000001" customHeight="1" x14ac:dyDescent="0.25">
      <c r="B2" s="42" t="s">
        <v>114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2:22" x14ac:dyDescent="0.25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2:22" x14ac:dyDescent="0.25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2:22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2:22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2:22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2:22" x14ac:dyDescent="0.2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2:22" x14ac:dyDescent="0.25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2:22" x14ac:dyDescent="0.25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2:22" x14ac:dyDescent="0.25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2:22" x14ac:dyDescent="0.25">
      <c r="B12" s="20"/>
      <c r="C12" s="39" t="s">
        <v>143</v>
      </c>
      <c r="D12" s="36"/>
      <c r="E12" s="36"/>
      <c r="F12" s="36"/>
      <c r="G12" s="36"/>
      <c r="H12" s="36"/>
      <c r="I12" s="36"/>
      <c r="J12" s="20"/>
      <c r="K12" s="38" t="s">
        <v>144</v>
      </c>
      <c r="L12" s="37"/>
      <c r="M12" s="37"/>
      <c r="N12" s="37"/>
      <c r="O12" s="37"/>
      <c r="P12" s="37"/>
      <c r="Q12" s="37"/>
      <c r="R12" s="37"/>
      <c r="S12" s="20"/>
      <c r="T12" s="20"/>
      <c r="U12" s="20"/>
      <c r="V12" s="20"/>
    </row>
    <row r="13" spans="2:22" x14ac:dyDescent="0.25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2:22" x14ac:dyDescent="0.25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2:22" x14ac:dyDescent="0.25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2:22" x14ac:dyDescent="0.2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2:22" x14ac:dyDescent="0.25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2:22" x14ac:dyDescent="0.25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2:22" x14ac:dyDescent="0.25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2:22" x14ac:dyDescent="0.25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2:22" x14ac:dyDescent="0.25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2:22" x14ac:dyDescent="0.25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2:22" x14ac:dyDescent="0.25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2:22" x14ac:dyDescent="0.25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2:22" x14ac:dyDescent="0.2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2:22" x14ac:dyDescent="0.25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2:22" x14ac:dyDescent="0.25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2:22" x14ac:dyDescent="0.25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2:22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2:22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2:22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2:22" x14ac:dyDescent="0.25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2:24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2:24" x14ac:dyDescent="0.25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2:24" x14ac:dyDescent="0.25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2:24" x14ac:dyDescent="0.2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2:24" x14ac:dyDescent="0.25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2:24" x14ac:dyDescent="0.25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2:24" s="20" customFormat="1" x14ac:dyDescent="0.25"/>
    <row r="40" spans="2:24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</row>
    <row r="41" spans="2:24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2:24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  <row r="43" spans="2:24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2:24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</row>
    <row r="45" spans="2:24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2:24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2:24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</row>
    <row r="48" spans="2:24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</row>
    <row r="49" spans="2:24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</row>
    <row r="50" spans="2:24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</row>
  </sheetData>
  <pageMargins left="0.511811024" right="0.511811024" top="0.78740157499999996" bottom="0.78740157499999996" header="0.31496062000000002" footer="0.31496062000000002"/>
  <pageSetup paperSize="9" scale="71" fitToHeight="0" orientation="landscape" horizontalDpi="360" verticalDpi="36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8" r:id="rId4" name="Drop Down 2">
              <controlPr defaultSize="0" autoLine="0" autoPict="0">
                <anchor moveWithCells="1">
                  <from>
                    <xdr:col>2</xdr:col>
                    <xdr:colOff>0</xdr:colOff>
                    <xdr:row>0</xdr:row>
                    <xdr:rowOff>0</xdr:rowOff>
                  </from>
                  <to>
                    <xdr:col>3</xdr:col>
                    <xdr:colOff>0</xdr:colOff>
                    <xdr:row>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5" name="Drop Down 3">
              <controlPr defaultSize="0" autoLine="0" autoPict="0">
                <anchor moveWithCells="1">
                  <from>
                    <xdr:col>2</xdr:col>
                    <xdr:colOff>0</xdr:colOff>
                    <xdr:row>1</xdr:row>
                    <xdr:rowOff>0</xdr:rowOff>
                  </from>
                  <to>
                    <xdr:col>3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FC1F5-9B9F-4052-9EA6-477CCDC5168D}">
  <sheetPr codeName="Planilha10"/>
  <dimension ref="A1:U30"/>
  <sheetViews>
    <sheetView showGridLines="0" showRowColHeaders="0" tabSelected="1" zoomScale="115" zoomScaleNormal="115" workbookViewId="0"/>
  </sheetViews>
  <sheetFormatPr defaultRowHeight="15" x14ac:dyDescent="0.25"/>
  <cols>
    <col min="1" max="20" width="9.140625" style="40"/>
  </cols>
  <sheetData>
    <row r="1" spans="21:21" x14ac:dyDescent="0.25">
      <c r="U1" s="40"/>
    </row>
    <row r="2" spans="21:21" x14ac:dyDescent="0.25">
      <c r="U2" s="40"/>
    </row>
    <row r="3" spans="21:21" x14ac:dyDescent="0.25">
      <c r="U3" s="40"/>
    </row>
    <row r="4" spans="21:21" x14ac:dyDescent="0.25">
      <c r="U4" s="40"/>
    </row>
    <row r="5" spans="21:21" x14ac:dyDescent="0.25">
      <c r="U5" s="40"/>
    </row>
    <row r="6" spans="21:21" x14ac:dyDescent="0.25">
      <c r="U6" s="40"/>
    </row>
    <row r="7" spans="21:21" x14ac:dyDescent="0.25">
      <c r="U7" s="40"/>
    </row>
    <row r="8" spans="21:21" x14ac:dyDescent="0.25">
      <c r="U8" s="40"/>
    </row>
    <row r="9" spans="21:21" x14ac:dyDescent="0.25">
      <c r="U9" s="40"/>
    </row>
    <row r="10" spans="21:21" x14ac:dyDescent="0.25">
      <c r="U10" s="40"/>
    </row>
    <row r="11" spans="21:21" x14ac:dyDescent="0.25">
      <c r="U11" s="40"/>
    </row>
    <row r="12" spans="21:21" x14ac:dyDescent="0.25">
      <c r="U12" s="40"/>
    </row>
    <row r="13" spans="21:21" x14ac:dyDescent="0.25">
      <c r="U13" s="40"/>
    </row>
    <row r="14" spans="21:21" x14ac:dyDescent="0.25">
      <c r="U14" s="40"/>
    </row>
    <row r="15" spans="21:21" x14ac:dyDescent="0.25">
      <c r="U15" s="40"/>
    </row>
    <row r="16" spans="21:21" x14ac:dyDescent="0.25">
      <c r="U16" s="40"/>
    </row>
    <row r="17" spans="21:21" x14ac:dyDescent="0.25">
      <c r="U17" s="40"/>
    </row>
    <row r="18" spans="21:21" x14ac:dyDescent="0.25">
      <c r="U18" s="40"/>
    </row>
    <row r="19" spans="21:21" x14ac:dyDescent="0.25">
      <c r="U19" s="40"/>
    </row>
    <row r="20" spans="21:21" x14ac:dyDescent="0.25">
      <c r="U20" s="40"/>
    </row>
    <row r="21" spans="21:21" x14ac:dyDescent="0.25">
      <c r="U21" s="40"/>
    </row>
    <row r="22" spans="21:21" x14ac:dyDescent="0.25">
      <c r="U22" s="40"/>
    </row>
    <row r="23" spans="21:21" x14ac:dyDescent="0.25">
      <c r="U23" s="40"/>
    </row>
    <row r="24" spans="21:21" x14ac:dyDescent="0.25">
      <c r="U24" s="40"/>
    </row>
    <row r="25" spans="21:21" x14ac:dyDescent="0.25">
      <c r="U25" s="40"/>
    </row>
    <row r="26" spans="21:21" x14ac:dyDescent="0.25">
      <c r="U26" s="40"/>
    </row>
    <row r="27" spans="21:21" x14ac:dyDescent="0.25">
      <c r="U27" s="40"/>
    </row>
    <row r="28" spans="21:21" x14ac:dyDescent="0.25">
      <c r="U28" s="40"/>
    </row>
    <row r="29" spans="21:21" x14ac:dyDescent="0.25">
      <c r="U29" s="40"/>
    </row>
    <row r="30" spans="21:21" x14ac:dyDescent="0.25">
      <c r="U30" s="40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5</vt:i4>
      </vt:variant>
    </vt:vector>
  </HeadingPairs>
  <TitlesOfParts>
    <vt:vector size="15" baseType="lpstr">
      <vt:lpstr>Estoque</vt:lpstr>
      <vt:lpstr>Movimentação</vt:lpstr>
      <vt:lpstr>Retirada Material</vt:lpstr>
      <vt:lpstr>Epi's</vt:lpstr>
      <vt:lpstr>Materias</vt:lpstr>
      <vt:lpstr>Funcionários</vt:lpstr>
      <vt:lpstr>MATERIAIS</vt:lpstr>
      <vt:lpstr>AUX</vt:lpstr>
      <vt:lpstr>Dashboard</vt:lpstr>
      <vt:lpstr>Menu</vt:lpstr>
      <vt:lpstr>Dashboard!Area_de_impressao</vt:lpstr>
      <vt:lpstr>Estoque!Area_de_impressao</vt:lpstr>
      <vt:lpstr>'Retirada Material'!Area_de_impressao</vt:lpstr>
      <vt:lpstr>Estoque!Titulos_de_impressao</vt:lpstr>
      <vt:lpstr>'Retirada Material'!Titulos_de_impressao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Rhuanrsa</dc:creator>
  <cp:lastModifiedBy>Rhuan santos alves</cp:lastModifiedBy>
  <cp:lastPrinted>2024-03-26T12:08:48Z</cp:lastPrinted>
  <dcterms:created xsi:type="dcterms:W3CDTF">2023-08-21T13:04:28Z</dcterms:created>
  <dcterms:modified xsi:type="dcterms:W3CDTF">2024-04-02T12:54:18Z</dcterms:modified>
</cp:coreProperties>
</file>