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20730" windowHeight="11760"/>
  </bookViews>
  <sheets>
    <sheet name="Análise de Result. Rec-Desp" sheetId="1" r:id="rId1"/>
    <sheet name="Comparativo Anual 2019 - 2018" sheetId="2" r:id="rId2"/>
    <sheet name="Gráfico - Receitas" sheetId="8" r:id="rId3"/>
    <sheet name="Gráfico - Despesas" sheetId="6" r:id="rId4"/>
    <sheet name="Gráfico - Resultados" sheetId="7" r:id="rId5"/>
  </sheets>
  <definedNames>
    <definedName name="_xlnm.Print_Area" localSheetId="0">'Análise de Result. Rec-Desp'!$B$4:$G$38</definedName>
    <definedName name="_xlnm.Print_Area" localSheetId="1">'Comparativo Anual 2019 - 2018'!$B$4:$I$23</definedName>
    <definedName name="_xlnm.Print_Area" localSheetId="3">'Gráfico - Despesas'!$B$4:$S$52</definedName>
    <definedName name="_xlnm.Print_Area" localSheetId="2">'Gráfico - Receitas'!$B$4:$U$52</definedName>
    <definedName name="_xlnm.Print_Area" localSheetId="4">'Gráfico - Resultados'!$B$4:$U$52</definedName>
  </definedNames>
  <calcPr calcId="145621"/>
</workbook>
</file>

<file path=xl/calcChain.xml><?xml version="1.0" encoding="utf-8"?>
<calcChain xmlns="http://schemas.openxmlformats.org/spreadsheetml/2006/main">
  <c r="G27" i="1" l="1"/>
  <c r="G28" i="1"/>
  <c r="G29" i="1"/>
  <c r="G30" i="1"/>
  <c r="G31" i="1"/>
  <c r="G32" i="1"/>
  <c r="G33" i="1"/>
  <c r="G34" i="1"/>
  <c r="G35" i="1"/>
  <c r="G36" i="1"/>
  <c r="G37" i="1"/>
  <c r="G26" i="1"/>
  <c r="G22" i="2"/>
  <c r="F22" i="2"/>
  <c r="H22" i="2" s="1"/>
  <c r="D22" i="2"/>
  <c r="C22" i="2"/>
  <c r="E22" i="2" s="1"/>
  <c r="C38" i="1"/>
  <c r="D37" i="1" s="1"/>
  <c r="G22" i="1"/>
  <c r="C23" i="1"/>
  <c r="D21" i="1" s="1"/>
  <c r="G21" i="2"/>
  <c r="F21" i="2"/>
  <c r="H21" i="2" s="1"/>
  <c r="D21" i="2"/>
  <c r="C21" i="2"/>
  <c r="E21" i="2" s="1"/>
  <c r="D20" i="1"/>
  <c r="G21" i="1"/>
  <c r="G20" i="2"/>
  <c r="F20" i="2"/>
  <c r="E20" i="2"/>
  <c r="D20" i="2"/>
  <c r="C20" i="2"/>
  <c r="D35" i="1"/>
  <c r="G20" i="1"/>
  <c r="C19" i="2"/>
  <c r="D19" i="2"/>
  <c r="E19" i="2"/>
  <c r="F19" i="2"/>
  <c r="G19" i="2"/>
  <c r="G19" i="1"/>
  <c r="D19" i="1"/>
  <c r="G18" i="2"/>
  <c r="F18" i="2"/>
  <c r="D18" i="2"/>
  <c r="E18" i="2" s="1"/>
  <c r="C18" i="2"/>
  <c r="G18" i="1"/>
  <c r="F17" i="2"/>
  <c r="G17" i="2"/>
  <c r="D17" i="2"/>
  <c r="C17" i="2"/>
  <c r="G17" i="1"/>
  <c r="E23" i="1"/>
  <c r="F17" i="1" s="1"/>
  <c r="G16" i="2"/>
  <c r="F16" i="2"/>
  <c r="D16" i="2"/>
  <c r="C16" i="2"/>
  <c r="G16" i="1"/>
  <c r="G15" i="2"/>
  <c r="F15" i="2"/>
  <c r="D15" i="2"/>
  <c r="C15" i="2"/>
  <c r="G15" i="1"/>
  <c r="G14" i="2"/>
  <c r="F14" i="2"/>
  <c r="D14" i="2"/>
  <c r="C14" i="2"/>
  <c r="G14" i="1"/>
  <c r="I22" i="2" l="1"/>
  <c r="I21" i="2"/>
  <c r="H17" i="2"/>
  <c r="D22" i="1"/>
  <c r="H19" i="2"/>
  <c r="I19" i="2" s="1"/>
  <c r="F22" i="1"/>
  <c r="D33" i="1"/>
  <c r="D36" i="1"/>
  <c r="F21" i="1"/>
  <c r="D34" i="1"/>
  <c r="F20" i="1"/>
  <c r="H20" i="2"/>
  <c r="I20" i="2" s="1"/>
  <c r="F19" i="1"/>
  <c r="D18" i="1"/>
  <c r="D16" i="1"/>
  <c r="F18" i="1"/>
  <c r="H18" i="2"/>
  <c r="I18" i="2" s="1"/>
  <c r="D32" i="1"/>
  <c r="E14" i="2"/>
  <c r="H14" i="2"/>
  <c r="I14" i="2" s="1"/>
  <c r="E15" i="2"/>
  <c r="E16" i="2"/>
  <c r="I16" i="2" s="1"/>
  <c r="H16" i="2"/>
  <c r="D17" i="1"/>
  <c r="D30" i="1"/>
  <c r="E17" i="2"/>
  <c r="I17" i="2" s="1"/>
  <c r="D31" i="1"/>
  <c r="D14" i="1"/>
  <c r="D29" i="1"/>
  <c r="D15" i="1"/>
  <c r="H15" i="2"/>
  <c r="G13" i="2"/>
  <c r="F13" i="2"/>
  <c r="D13" i="2"/>
  <c r="C13" i="2"/>
  <c r="D13" i="1"/>
  <c r="G13" i="1"/>
  <c r="D28" i="1"/>
  <c r="D27" i="1"/>
  <c r="G11" i="1"/>
  <c r="G12" i="1"/>
  <c r="I15" i="2" l="1"/>
  <c r="E13" i="2"/>
  <c r="H13" i="2"/>
  <c r="D26" i="1"/>
  <c r="D12" i="1"/>
  <c r="D11" i="1"/>
  <c r="G12" i="2"/>
  <c r="G11" i="2"/>
  <c r="F12" i="2"/>
  <c r="F11" i="2"/>
  <c r="I13" i="2" l="1"/>
  <c r="D23" i="1"/>
  <c r="F23" i="2"/>
  <c r="H12" i="2"/>
  <c r="G23" i="2"/>
  <c r="H11" i="2"/>
  <c r="D12" i="2"/>
  <c r="D11" i="2"/>
  <c r="C12" i="2"/>
  <c r="C11" i="2"/>
  <c r="H23" i="2" l="1"/>
  <c r="E12" i="2"/>
  <c r="I12" i="2" s="1"/>
  <c r="C23" i="2"/>
  <c r="D23" i="2"/>
  <c r="E11" i="2"/>
  <c r="I11" i="2" s="1"/>
  <c r="E23" i="2" l="1"/>
  <c r="I23" i="2"/>
  <c r="E38" i="1"/>
  <c r="G38" i="1" s="1"/>
  <c r="D38" i="1"/>
  <c r="F16" i="1"/>
  <c r="F35" i="1" l="1"/>
  <c r="F37" i="1"/>
  <c r="F36" i="1"/>
  <c r="F33" i="1"/>
  <c r="F34" i="1"/>
  <c r="F31" i="1"/>
  <c r="F32" i="1"/>
  <c r="F29" i="1"/>
  <c r="F30" i="1"/>
  <c r="G23" i="1"/>
  <c r="F15" i="1"/>
  <c r="F13" i="1"/>
  <c r="F14" i="1"/>
  <c r="F27" i="1"/>
  <c r="F28" i="1"/>
  <c r="F12" i="1"/>
  <c r="F26" i="1"/>
  <c r="F11" i="1"/>
  <c r="F38" i="1" l="1"/>
  <c r="F23" i="1"/>
</calcChain>
</file>

<file path=xl/sharedStrings.xml><?xml version="1.0" encoding="utf-8"?>
<sst xmlns="http://schemas.openxmlformats.org/spreadsheetml/2006/main" count="81" uniqueCount="34">
  <si>
    <t>Governo do Estado do Rio de Janeiro</t>
  </si>
  <si>
    <t>Secretaria de Estado da Casa Civil</t>
  </si>
  <si>
    <t xml:space="preserve">Imprensa Oficial do Estado do Rio de Janeiro </t>
  </si>
  <si>
    <t>ATUALIZADA EM:</t>
  </si>
  <si>
    <t>MÊS</t>
  </si>
  <si>
    <t>PART. PERCENTUAL</t>
  </si>
  <si>
    <t>RECEITA - 2018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</si>
  <si>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</si>
  <si>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</si>
  <si>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</si>
  <si>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</si>
  <si>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</si>
  <si>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</si>
  <si>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</si>
  <si>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</si>
  <si>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</si>
  <si>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</si>
  <si>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 xml:space="preserve">NOVEMBRO </t>
  </si>
  <si>
    <t>DEZEMBRO</t>
  </si>
  <si>
    <t>DESPESA - 2018</t>
  </si>
  <si>
    <t>NOVEMBRO</t>
  </si>
  <si>
    <t>RESULTADOS 2018</t>
  </si>
  <si>
    <t>DESPESAS
2018</t>
  </si>
  <si>
    <t>RECEITAS
2018</t>
  </si>
  <si>
    <t>RECEITA - 2019</t>
  </si>
  <si>
    <t>DESPESA - 2019</t>
  </si>
  <si>
    <t>RECEITAS
2019</t>
  </si>
  <si>
    <t>DESPESAS
2019</t>
  </si>
  <si>
    <t>RESULTADOS 2019</t>
  </si>
  <si>
    <t>VARIAÇÃO 2019/2018</t>
  </si>
  <si>
    <t>VARIAÇÃO DOS RESULTADOS
2019 / 2018</t>
  </si>
  <si>
    <t>DIRETORIA FINANCEIRA
 ANÁLISE DE RESULTADOS - RECEITA / DESPESA</t>
  </si>
  <si>
    <t>DIRETORIA FINANCEIRA
ANÁLISE DE RESULTADOS - RECEITA / DESPESA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</si>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</sst>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/>
    <xf numFmtId="14" fontId="2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164" fontId="9" fillId="0" borderId="5" xfId="1" applyNumberFormat="1" applyFont="1" applyFill="1" applyBorder="1" applyAlignment="1">
      <alignment horizontal="center"/>
    </xf>
    <xf numFmtId="0" fontId="0" fillId="0" borderId="0" xfId="0"/>
    <xf numFmtId="14" fontId="2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2" borderId="2" xfId="0" applyFont="1" applyFill="1" applyBorder="1"/>
    <xf numFmtId="0" fontId="8" fillId="0" borderId="0" xfId="0" applyFont="1" applyAlignment="1">
      <alignment horizontal="center"/>
    </xf>
    <xf numFmtId="10" fontId="9" fillId="0" borderId="9" xfId="1" applyNumberFormat="1" applyFont="1" applyFill="1" applyBorder="1" applyAlignment="1">
      <alignment horizontal="center"/>
    </xf>
    <xf numFmtId="0" fontId="4" fillId="2" borderId="19" xfId="0" applyFont="1" applyFill="1" applyBorder="1"/>
    <xf numFmtId="0" fontId="7" fillId="3" borderId="8" xfId="0" applyFont="1" applyFill="1" applyBorder="1" applyAlignment="1">
      <alignment horizontal="center" vertical="center" wrapText="1"/>
    </xf>
    <xf numFmtId="164" fontId="10" fillId="4" borderId="20" xfId="0" applyNumberFormat="1" applyFont="1" applyFill="1" applyBorder="1"/>
    <xf numFmtId="164" fontId="10" fillId="5" borderId="1" xfId="1" applyNumberFormat="1" applyFont="1" applyFill="1" applyBorder="1"/>
    <xf numFmtId="164" fontId="10" fillId="5" borderId="5" xfId="1" applyNumberFormat="1" applyFont="1" applyFill="1" applyBorder="1"/>
    <xf numFmtId="164" fontId="10" fillId="5" borderId="9" xfId="0" applyNumberFormat="1" applyFont="1" applyFill="1" applyBorder="1" applyAlignment="1">
      <alignment horizontal="center"/>
    </xf>
    <xf numFmtId="164" fontId="9" fillId="0" borderId="5" xfId="1" applyNumberFormat="1" applyFont="1" applyFill="1" applyBorder="1"/>
    <xf numFmtId="164" fontId="9" fillId="0" borderId="6" xfId="1" applyNumberFormat="1" applyFont="1" applyFill="1" applyBorder="1" applyAlignment="1">
      <alignment horizontal="center"/>
    </xf>
    <xf numFmtId="164" fontId="9" fillId="0" borderId="5" xfId="35" applyFont="1" applyBorder="1" applyAlignment="1">
      <alignment horizontal="center"/>
    </xf>
    <xf numFmtId="164" fontId="9" fillId="0" borderId="22" xfId="1" applyNumberFormat="1" applyFont="1" applyFill="1" applyBorder="1"/>
    <xf numFmtId="10" fontId="9" fillId="0" borderId="22" xfId="0" applyNumberFormat="1" applyFont="1" applyBorder="1" applyAlignment="1">
      <alignment horizontal="center"/>
    </xf>
    <xf numFmtId="10" fontId="10" fillId="0" borderId="23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10" fontId="0" fillId="0" borderId="0" xfId="2" applyNumberFormat="1" applyFont="1"/>
    <xf numFmtId="0" fontId="0" fillId="0" borderId="0" xfId="0" applyFill="1"/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2" fillId="0" borderId="0" xfId="0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4" fillId="2" borderId="24" xfId="0" applyFont="1" applyFill="1" applyBorder="1"/>
    <xf numFmtId="0" fontId="4" fillId="2" borderId="1" xfId="0" applyFont="1" applyFill="1" applyBorder="1"/>
    <xf numFmtId="0" fontId="7" fillId="7" borderId="3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 wrapText="1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21" xfId="0" applyFont="1" applyFill="1" applyBorder="1"/>
    <xf numFmtId="0" fontId="7" fillId="7" borderId="16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164" fontId="10" fillId="0" borderId="1" xfId="1" applyNumberFormat="1" applyFont="1" applyFill="1" applyBorder="1"/>
    <xf numFmtId="164" fontId="10" fillId="0" borderId="5" xfId="1" applyNumberFormat="1" applyFont="1" applyFill="1" applyBorder="1"/>
    <xf numFmtId="164" fontId="10" fillId="0" borderId="9" xfId="0" applyNumberFormat="1" applyFont="1" applyFill="1" applyBorder="1" applyAlignment="1">
      <alignment horizontal="center"/>
    </xf>
    <xf numFmtId="164" fontId="10" fillId="0" borderId="1" xfId="1" applyNumberFormat="1" applyFont="1" applyFill="1" applyBorder="1" applyAlignment="1">
      <alignment horizontal="center" vertical="center"/>
    </xf>
    <xf numFmtId="164" fontId="10" fillId="0" borderId="5" xfId="1" applyNumberFormat="1" applyFont="1" applyFill="1" applyBorder="1" applyAlignment="1">
      <alignment horizontal="center" vertical="center"/>
    </xf>
    <xf numFmtId="0" fontId="0" fillId="6" borderId="0" xfId="0" applyFill="1"/>
    <xf numFmtId="0" fontId="0" fillId="7" borderId="0" xfId="0" applyFill="1"/>
    <xf numFmtId="0" fontId="4" fillId="0" borderId="0" xfId="0" applyFont="1" applyFill="1" applyBorder="1"/>
    <xf numFmtId="164" fontId="9" fillId="0" borderId="0" xfId="0" applyNumberFormat="1" applyFont="1" applyFill="1" applyBorder="1"/>
    <xf numFmtId="10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10" fontId="10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4" fontId="10" fillId="0" borderId="0" xfId="0" applyNumberFormat="1" applyFont="1" applyFill="1" applyBorder="1"/>
    <xf numFmtId="164" fontId="10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/>
    <xf numFmtId="0" fontId="4" fillId="7" borderId="0" xfId="0" applyFont="1" applyFill="1" applyBorder="1" applyAlignment="1">
      <alignment horizontal="left"/>
    </xf>
    <xf numFmtId="164" fontId="10" fillId="7" borderId="0" xfId="0" applyNumberFormat="1" applyFont="1" applyFill="1" applyBorder="1"/>
    <xf numFmtId="164" fontId="10" fillId="7" borderId="0" xfId="0" applyNumberFormat="1" applyFont="1" applyFill="1" applyBorder="1" applyAlignment="1">
      <alignment horizontal="center"/>
    </xf>
    <xf numFmtId="164" fontId="12" fillId="7" borderId="0" xfId="0" applyNumberFormat="1" applyFont="1" applyFill="1" applyBorder="1"/>
    <xf numFmtId="0" fontId="4" fillId="7" borderId="3" xfId="0" applyFont="1" applyFill="1" applyBorder="1"/>
    <xf numFmtId="164" fontId="4" fillId="7" borderId="7" xfId="0" applyNumberFormat="1" applyFont="1" applyFill="1" applyBorder="1"/>
    <xf numFmtId="10" fontId="4" fillId="7" borderId="7" xfId="0" applyNumberFormat="1" applyFont="1" applyFill="1" applyBorder="1" applyAlignment="1">
      <alignment horizontal="center"/>
    </xf>
    <xf numFmtId="164" fontId="4" fillId="7" borderId="7" xfId="0" applyNumberFormat="1" applyFont="1" applyFill="1" applyBorder="1" applyAlignment="1">
      <alignment horizontal="center"/>
    </xf>
    <xf numFmtId="10" fontId="12" fillId="7" borderId="4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164" fontId="12" fillId="3" borderId="15" xfId="0" applyNumberFormat="1" applyFont="1" applyFill="1" applyBorder="1"/>
    <xf numFmtId="164" fontId="12" fillId="7" borderId="3" xfId="0" applyNumberFormat="1" applyFont="1" applyFill="1" applyBorder="1"/>
    <xf numFmtId="164" fontId="12" fillId="7" borderId="7" xfId="0" applyNumberFormat="1" applyFont="1" applyFill="1" applyBorder="1"/>
    <xf numFmtId="164" fontId="12" fillId="7" borderId="4" xfId="0" applyNumberFormat="1" applyFont="1" applyFill="1" applyBorder="1" applyAlignment="1">
      <alignment horizontal="center"/>
    </xf>
    <xf numFmtId="164" fontId="12" fillId="7" borderId="3" xfId="0" applyNumberFormat="1" applyFont="1" applyFill="1" applyBorder="1" applyAlignment="1">
      <alignment horizontal="center"/>
    </xf>
    <xf numFmtId="164" fontId="12" fillId="7" borderId="7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1" fillId="6" borderId="13" xfId="0" applyFont="1" applyFill="1" applyBorder="1" applyAlignment="1">
      <alignment horizontal="center" wrapText="1"/>
    </xf>
    <xf numFmtId="0" fontId="11" fillId="6" borderId="14" xfId="0" applyFont="1" applyFill="1" applyBorder="1" applyAlignment="1">
      <alignment horizontal="center" wrapText="1"/>
    </xf>
    <xf numFmtId="0" fontId="11" fillId="6" borderId="15" xfId="0" applyFont="1" applyFill="1" applyBorder="1" applyAlignment="1">
      <alignment horizont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</cellXfs>
  <cellStyles count="36">
    <cellStyle name="Moeda" xfId="35" builtinId="4"/>
    <cellStyle name="Normal" xfId="0" builtinId="0"/>
    <cellStyle name="Normal 100" xfId="3"/>
    <cellStyle name="Normal 102" xfId="4"/>
    <cellStyle name="Normal 103" xfId="5"/>
    <cellStyle name="Normal 105" xfId="6"/>
    <cellStyle name="Normal 106" xfId="7"/>
    <cellStyle name="Normal 113" xfId="8"/>
    <cellStyle name="Normal 2" xfId="9"/>
    <cellStyle name="Normal 3" xfId="10"/>
    <cellStyle name="Normal 4" xfId="11"/>
    <cellStyle name="Normal 77" xfId="12"/>
    <cellStyle name="Normal 78" xfId="13"/>
    <cellStyle name="Normal 79" xfId="14"/>
    <cellStyle name="Normal 80" xfId="15"/>
    <cellStyle name="Normal 81" xfId="16"/>
    <cellStyle name="Normal 82" xfId="17"/>
    <cellStyle name="Normal 83" xfId="18"/>
    <cellStyle name="Normal 84" xfId="19"/>
    <cellStyle name="Normal 85" xfId="20"/>
    <cellStyle name="Normal 89" xfId="21"/>
    <cellStyle name="Normal 90" xfId="22"/>
    <cellStyle name="Normal 91" xfId="23"/>
    <cellStyle name="Normal 92" xfId="24"/>
    <cellStyle name="Normal 93" xfId="25"/>
    <cellStyle name="Normal 94" xfId="26"/>
    <cellStyle name="Normal 95" xfId="27"/>
    <cellStyle name="Normal 96" xfId="28"/>
    <cellStyle name="Normal 97" xfId="29"/>
    <cellStyle name="Normal 98" xfId="30"/>
    <cellStyle name="Normal 99" xfId="31"/>
    <cellStyle name="Porcentagem" xfId="2" builtinId="5"/>
    <cellStyle name="Separador de milhares 2" xfId="32"/>
    <cellStyle name="Separador de milhares 3" xfId="33"/>
    <cellStyle name="Separador de milhares 9" xfId="34"/>
    <cellStyle name="Vírgula" xfId="1" builtinId="3"/>
  </cellStyles>
  <dxfs count="4"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lor rgb="FFFF0000"/>
      </font>
    </dxf>
  </dxfs>
  <tableStyles count="0" defaultTableStyle="TableStyleMedium9" defaultPivotStyle="PivotStyleLight16"/>
  <colors>
    <mruColors>
      <color rgb="FF3D9ECF"/>
      <color rgb="FFD8A33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5"/>
    </mc:Choice>
    <mc:Fallback>
      <c:style val="35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RECEITAS 2018 / 2019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'Análise de Result. Rec-Desp'!$C$10</c:f>
              <c:strCache>
                <c:ptCount val="1"/>
                <c:pt idx="0">
                  <c:v>RECEITA - 2018</c:v>
                </c:pt>
              </c:strCache>
            </c:strRef>
          </c:tx>
          <c:invertIfNegative val="0"/>
          <c:cat>
            <c:strRef>
              <c:f>'Análise de Result. Rec-Desp'!$B$11:$B$22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 </c:v>
                </c:pt>
                <c:pt idx="11">
                  <c:v>DEZEMBRO</c:v>
                </c:pt>
              </c:strCache>
            </c:strRef>
          </c:cat>
          <c:val>
            <c:numRef>
              <c:f>'Análise de Result. Rec-Desp'!$C$11:$C$22</c:f>
              <c:numCache>
                <c:formatCode>_-"R$"\ * #,##0.00_-;\-"R$"\ * #,##0.00_-;_-"R$"\ * "-"??_-;_-@_-</c:formatCode>
                <c:ptCount val="12"/>
                <c:pt idx="0">
                  <c:v>1526160.98</c:v>
                </c:pt>
                <c:pt idx="1">
                  <c:v>5783943.6699999999</c:v>
                </c:pt>
                <c:pt idx="2">
                  <c:v>13502464.700000001</c:v>
                </c:pt>
                <c:pt idx="3">
                  <c:v>13868246.92</c:v>
                </c:pt>
                <c:pt idx="4">
                  <c:v>11559811.190000001</c:v>
                </c:pt>
                <c:pt idx="5">
                  <c:v>5300575.62</c:v>
                </c:pt>
                <c:pt idx="6">
                  <c:v>4476370.26</c:v>
                </c:pt>
                <c:pt idx="7">
                  <c:v>4152597.2600000002</c:v>
                </c:pt>
                <c:pt idx="8">
                  <c:v>3583903.7</c:v>
                </c:pt>
                <c:pt idx="9">
                  <c:v>2225528.48</c:v>
                </c:pt>
                <c:pt idx="10">
                  <c:v>3264754.02</c:v>
                </c:pt>
                <c:pt idx="11">
                  <c:v>4509772.2699999996</c:v>
                </c:pt>
              </c:numCache>
            </c:numRef>
          </c:val>
        </c:ser>
        <c:ser>
          <c:idx val="1"/>
          <c:order val="1"/>
          <c:tx>
            <c:strRef>
              <c:f>'Análise de Result. Rec-Desp'!$E$10</c:f>
              <c:strCache>
                <c:ptCount val="1"/>
                <c:pt idx="0">
                  <c:v>RECEITA - 2019</c:v>
                </c:pt>
              </c:strCache>
            </c:strRef>
          </c:tx>
          <c:invertIfNegative val="0"/>
          <c:cat>
            <c:strRef>
              <c:f>'Análise de Result. Rec-Desp'!$B$11:$B$22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 </c:v>
                </c:pt>
                <c:pt idx="11">
                  <c:v>DEZEMBRO</c:v>
                </c:pt>
              </c:strCache>
            </c:strRef>
          </c:cat>
          <c:val>
            <c:numRef>
              <c:f>'Análise de Result. Rec-Desp'!$E$11:$E$22</c:f>
              <c:numCache>
                <c:formatCode>_-"R$"\ * #,##0.00_-;\-"R$"\ * #,##0.00_-;_-"R$"\ * "-"??_-;_-@_-</c:formatCode>
                <c:ptCount val="12"/>
                <c:pt idx="0">
                  <c:v>2574567.23</c:v>
                </c:pt>
                <c:pt idx="1">
                  <c:v>4856580.87</c:v>
                </c:pt>
                <c:pt idx="2">
                  <c:v>11212255.899999999</c:v>
                </c:pt>
                <c:pt idx="3">
                  <c:v>17501172.030000001</c:v>
                </c:pt>
                <c:pt idx="4">
                  <c:v>11897400.92</c:v>
                </c:pt>
                <c:pt idx="5">
                  <c:v>4475691.4000000004</c:v>
                </c:pt>
                <c:pt idx="6">
                  <c:v>4155980.11</c:v>
                </c:pt>
                <c:pt idx="7">
                  <c:v>3551891.4000000004</c:v>
                </c:pt>
                <c:pt idx="8">
                  <c:v>3229531.69</c:v>
                </c:pt>
                <c:pt idx="9">
                  <c:v>2394535.23</c:v>
                </c:pt>
                <c:pt idx="10">
                  <c:v>2124371.9900000002</c:v>
                </c:pt>
                <c:pt idx="11">
                  <c:v>4824251.67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759296"/>
        <c:axId val="192760832"/>
      </c:barChart>
      <c:catAx>
        <c:axId val="192759296"/>
        <c:scaling>
          <c:orientation val="minMax"/>
        </c:scaling>
        <c:delete val="0"/>
        <c:axPos val="b"/>
        <c:majorTickMark val="none"/>
        <c:minorTickMark val="none"/>
        <c:tickLblPos val="nextTo"/>
        <c:crossAx val="192760832"/>
        <c:crosses val="autoZero"/>
        <c:auto val="1"/>
        <c:lblAlgn val="ctr"/>
        <c:lblOffset val="100"/>
        <c:noMultiLvlLbl val="0"/>
      </c:catAx>
      <c:valAx>
        <c:axId val="192760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RECEITAS - R$</a:t>
                </a:r>
              </a:p>
            </c:rich>
          </c:tx>
          <c:layout/>
          <c:overlay val="0"/>
        </c:title>
        <c:numFmt formatCode="_-&quot;R$&quot;\ * #,##0.00_-;\-&quot;R$&quot;\ * #,##0.00_-;_-&quot;R$&quot;\ * &quot;-&quot;??_-;_-@_-" sourceLinked="1"/>
        <c:majorTickMark val="none"/>
        <c:minorTickMark val="none"/>
        <c:tickLblPos val="nextTo"/>
        <c:crossAx val="19275929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297" footer="0.31496062000000297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5"/>
    </mc:Choice>
    <mc:Fallback>
      <c:style val="3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VARIAÇÃO 2019 / 2018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'Análise de Result. Rec-Desp'!$G$10</c:f>
              <c:strCache>
                <c:ptCount val="1"/>
                <c:pt idx="0">
                  <c:v>VARIAÇÃO 2019/2018</c:v>
                </c:pt>
              </c:strCache>
            </c:strRef>
          </c:tx>
          <c:cat>
            <c:strRef>
              <c:f>'Análise de Result. Rec-Desp'!$B$11:$B$22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 </c:v>
                </c:pt>
                <c:pt idx="11">
                  <c:v>DEZEMBRO</c:v>
                </c:pt>
              </c:strCache>
            </c:strRef>
          </c:cat>
          <c:val>
            <c:numRef>
              <c:f>'Análise de Result. Rec-Desp'!$G$11:$G$22</c:f>
              <c:numCache>
                <c:formatCode>0.00%</c:formatCode>
                <c:ptCount val="12"/>
                <c:pt idx="0">
                  <c:v>0.68695652931711049</c:v>
                </c:pt>
                <c:pt idx="1">
                  <c:v>-0.16033399578388352</c:v>
                </c:pt>
                <c:pt idx="2">
                  <c:v>-0.16961412978180213</c:v>
                </c:pt>
                <c:pt idx="3">
                  <c:v>0.26195993848081844</c:v>
                </c:pt>
                <c:pt idx="4">
                  <c:v>2.920374082684285E-2</c:v>
                </c:pt>
                <c:pt idx="5">
                  <c:v>-0.15562163039190824</c:v>
                </c:pt>
                <c:pt idx="6">
                  <c:v>-7.1573648154833358E-2</c:v>
                </c:pt>
                <c:pt idx="7">
                  <c:v>-0.14465786648426382</c:v>
                </c:pt>
                <c:pt idx="8">
                  <c:v>-9.8878775676924602E-2</c:v>
                </c:pt>
                <c:pt idx="9">
                  <c:v>7.594005267458992E-2</c:v>
                </c:pt>
                <c:pt idx="10">
                  <c:v>-0.34930105699050484</c:v>
                </c:pt>
                <c:pt idx="11">
                  <c:v>6.9732878108277552E-2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799488"/>
        <c:axId val="192801024"/>
      </c:lineChart>
      <c:catAx>
        <c:axId val="192799488"/>
        <c:scaling>
          <c:orientation val="minMax"/>
        </c:scaling>
        <c:delete val="0"/>
        <c:axPos val="b"/>
        <c:majorTickMark val="none"/>
        <c:minorTickMark val="none"/>
        <c:tickLblPos val="nextTo"/>
        <c:crossAx val="192801024"/>
        <c:crosses val="autoZero"/>
        <c:auto val="1"/>
        <c:lblAlgn val="ctr"/>
        <c:lblOffset val="100"/>
        <c:noMultiLvlLbl val="0"/>
      </c:catAx>
      <c:valAx>
        <c:axId val="192801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VARIAÇÃO - %</a:t>
                </a:r>
              </a:p>
            </c:rich>
          </c:tx>
          <c:layout/>
          <c:overlay val="0"/>
        </c:title>
        <c:numFmt formatCode="0.00%" sourceLinked="1"/>
        <c:majorTickMark val="none"/>
        <c:minorTickMark val="none"/>
        <c:tickLblPos val="nextTo"/>
        <c:crossAx val="19279948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297" footer="0.31496062000000297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DESPESAS</a:t>
            </a:r>
            <a:r>
              <a:rPr lang="pt-BR" baseline="0"/>
              <a:t> 2018 / 2019</a:t>
            </a:r>
            <a:endParaRPr lang="pt-BR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'Análise de Result. Rec-Desp'!$C$25</c:f>
              <c:strCache>
                <c:ptCount val="1"/>
                <c:pt idx="0">
                  <c:v>DESPESA - 2018</c:v>
                </c:pt>
              </c:strCache>
            </c:strRef>
          </c:tx>
          <c:invertIfNegative val="0"/>
          <c:cat>
            <c:strRef>
              <c:f>'Análise de Result. Rec-Desp'!$B$26:$B$37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'Análise de Result. Rec-Desp'!$C$26:$C$37</c:f>
              <c:numCache>
                <c:formatCode>_-"R$"\ * #,##0.00_-;\-"R$"\ * #,##0.00_-;_-"R$"\ * "-"??_-;_-@_-</c:formatCode>
                <c:ptCount val="12"/>
                <c:pt idx="0">
                  <c:v>4966942.8099999996</c:v>
                </c:pt>
                <c:pt idx="1">
                  <c:v>4696808.42</c:v>
                </c:pt>
                <c:pt idx="2">
                  <c:v>7455707.7399999993</c:v>
                </c:pt>
                <c:pt idx="3">
                  <c:v>5570175.6999999993</c:v>
                </c:pt>
                <c:pt idx="4">
                  <c:v>5772221.1099999994</c:v>
                </c:pt>
                <c:pt idx="5">
                  <c:v>8618970.9899999984</c:v>
                </c:pt>
                <c:pt idx="6">
                  <c:v>5573359.8000000007</c:v>
                </c:pt>
                <c:pt idx="7">
                  <c:v>5064639.3900000006</c:v>
                </c:pt>
                <c:pt idx="8">
                  <c:v>5441203.1099999994</c:v>
                </c:pt>
                <c:pt idx="9">
                  <c:v>4674131.3600000003</c:v>
                </c:pt>
                <c:pt idx="10">
                  <c:v>5079320.04</c:v>
                </c:pt>
                <c:pt idx="11">
                  <c:v>6955118.2699999996</c:v>
                </c:pt>
              </c:numCache>
            </c:numRef>
          </c:val>
        </c:ser>
        <c:ser>
          <c:idx val="1"/>
          <c:order val="1"/>
          <c:tx>
            <c:strRef>
              <c:f>'Análise de Result. Rec-Desp'!$E$25</c:f>
              <c:strCache>
                <c:ptCount val="1"/>
                <c:pt idx="0">
                  <c:v>DESPESA - 2019</c:v>
                </c:pt>
              </c:strCache>
            </c:strRef>
          </c:tx>
          <c:invertIfNegative val="0"/>
          <c:cat>
            <c:strRef>
              <c:f>'Análise de Result. Rec-Desp'!$B$26:$B$37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'Análise de Result. Rec-Desp'!$E$26:$E$37</c:f>
              <c:numCache>
                <c:formatCode>_-"R$"\ * #,##0.00_-;\-"R$"\ * #,##0.00_-;_-"R$"\ * "-"??_-;_-@_-</c:formatCode>
                <c:ptCount val="12"/>
                <c:pt idx="0">
                  <c:v>4062031.54</c:v>
                </c:pt>
                <c:pt idx="1">
                  <c:v>4390193.33</c:v>
                </c:pt>
                <c:pt idx="2">
                  <c:v>5749719.6600000001</c:v>
                </c:pt>
                <c:pt idx="3">
                  <c:v>4816872.3600000003</c:v>
                </c:pt>
                <c:pt idx="4">
                  <c:v>4987001.08</c:v>
                </c:pt>
                <c:pt idx="5">
                  <c:v>8759767.0299999993</c:v>
                </c:pt>
                <c:pt idx="6">
                  <c:v>4813525.9400000004</c:v>
                </c:pt>
                <c:pt idx="7">
                  <c:v>4366136.0600000005</c:v>
                </c:pt>
                <c:pt idx="8">
                  <c:v>5703729.5199999996</c:v>
                </c:pt>
                <c:pt idx="9">
                  <c:v>4744463.38</c:v>
                </c:pt>
                <c:pt idx="10">
                  <c:v>5674958.1899999995</c:v>
                </c:pt>
                <c:pt idx="11">
                  <c:v>6037130.0199999996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35136"/>
        <c:axId val="195453312"/>
      </c:barChart>
      <c:catAx>
        <c:axId val="195435136"/>
        <c:scaling>
          <c:orientation val="minMax"/>
        </c:scaling>
        <c:delete val="0"/>
        <c:axPos val="b"/>
        <c:majorTickMark val="none"/>
        <c:minorTickMark val="none"/>
        <c:tickLblPos val="nextTo"/>
        <c:crossAx val="195453312"/>
        <c:crosses val="autoZero"/>
        <c:auto val="1"/>
        <c:lblAlgn val="ctr"/>
        <c:lblOffset val="100"/>
        <c:noMultiLvlLbl val="0"/>
      </c:catAx>
      <c:valAx>
        <c:axId val="195453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DESPESAS</a:t>
                </a:r>
                <a:r>
                  <a:rPr lang="pt-BR" baseline="0"/>
                  <a:t> </a:t>
                </a:r>
                <a:r>
                  <a:rPr lang="pt-BR"/>
                  <a:t>- R$</a:t>
                </a:r>
              </a:p>
            </c:rich>
          </c:tx>
          <c:layout/>
          <c:overlay val="0"/>
        </c:title>
        <c:numFmt formatCode="_-&quot;R$&quot;\ * #,##0.00_-;\-&quot;R$&quot;\ * #,##0.00_-;_-&quot;R$&quot;\ * &quot;-&quot;??_-;_-@_-" sourceLinked="1"/>
        <c:majorTickMark val="none"/>
        <c:minorTickMark val="none"/>
        <c:tickLblPos val="nextTo"/>
        <c:crossAx val="19543513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286" footer="0.31496062000000286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VARIAÇÃO 2019 / 2018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'Análise de Result. Rec-Desp'!$G$25</c:f>
              <c:strCache>
                <c:ptCount val="1"/>
                <c:pt idx="0">
                  <c:v>VARIAÇÃO 2019/2018</c:v>
                </c:pt>
              </c:strCache>
            </c:strRef>
          </c:tx>
          <c:cat>
            <c:strRef>
              <c:f>'Análise de Result. Rec-Desp'!$B$26:$B$37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'Análise de Result. Rec-Desp'!$G$26:$G$37</c:f>
              <c:numCache>
                <c:formatCode>0.00%</c:formatCode>
                <c:ptCount val="12"/>
                <c:pt idx="0">
                  <c:v>-0.18218677053783106</c:v>
                </c:pt>
                <c:pt idx="1">
                  <c:v>-6.5281583275649147E-2</c:v>
                </c:pt>
                <c:pt idx="2">
                  <c:v>-0.22881638329884413</c:v>
                </c:pt>
                <c:pt idx="3">
                  <c:v>-0.13523870351163236</c:v>
                </c:pt>
                <c:pt idx="4">
                  <c:v>-0.13603429512422116</c:v>
                </c:pt>
                <c:pt idx="5">
                  <c:v>1.6335597388987377E-2</c:v>
                </c:pt>
                <c:pt idx="6">
                  <c:v>-0.13633317913550103</c:v>
                </c:pt>
                <c:pt idx="7">
                  <c:v>-0.13791768301987639</c:v>
                </c:pt>
                <c:pt idx="8">
                  <c:v>4.8247860756662764E-2</c:v>
                </c:pt>
                <c:pt idx="9">
                  <c:v>1.5047078180532747E-2</c:v>
                </c:pt>
                <c:pt idx="10">
                  <c:v>0.11726730060506285</c:v>
                </c:pt>
                <c:pt idx="11">
                  <c:v>-0.13198743923013112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467136"/>
        <c:axId val="195468672"/>
      </c:lineChart>
      <c:catAx>
        <c:axId val="195467136"/>
        <c:scaling>
          <c:orientation val="minMax"/>
        </c:scaling>
        <c:delete val="0"/>
        <c:axPos val="b"/>
        <c:majorTickMark val="none"/>
        <c:minorTickMark val="none"/>
        <c:tickLblPos val="nextTo"/>
        <c:crossAx val="195468672"/>
        <c:crosses val="autoZero"/>
        <c:auto val="1"/>
        <c:lblAlgn val="ctr"/>
        <c:lblOffset val="100"/>
        <c:noMultiLvlLbl val="0"/>
      </c:catAx>
      <c:valAx>
        <c:axId val="195468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VARIAÇÃO - %</a:t>
                </a:r>
              </a:p>
            </c:rich>
          </c:tx>
          <c:layout/>
          <c:overlay val="0"/>
        </c:title>
        <c:numFmt formatCode="0.00%" sourceLinked="1"/>
        <c:majorTickMark val="none"/>
        <c:minorTickMark val="none"/>
        <c:tickLblPos val="nextTo"/>
        <c:crossAx val="19546713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286" footer="0.31496062000000286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7"/>
    </mc:Choice>
    <mc:Fallback>
      <c:style val="37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RESULTADOS</a:t>
            </a:r>
            <a:r>
              <a:rPr lang="pt-BR" baseline="0"/>
              <a:t> - 2018 / 2019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'Comparativo Anual 2019 - 2018'!$E$10</c:f>
              <c:strCache>
                <c:ptCount val="1"/>
                <c:pt idx="0">
                  <c:v>RESULTADOS 2018</c:v>
                </c:pt>
              </c:strCache>
            </c:strRef>
          </c:tx>
          <c:invertIfNegative val="0"/>
          <c:cat>
            <c:strRef>
              <c:f>'Comparativo Anual 2019 - 2018'!$B$11:$B$22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'Comparativo Anual 2019 - 2018'!$E$11:$E$22</c:f>
              <c:numCache>
                <c:formatCode>_-"R$"\ * #,##0.00_-;\-"R$"\ * #,##0.00_-;_-"R$"\ * "-"??_-;_-@_-</c:formatCode>
                <c:ptCount val="12"/>
                <c:pt idx="0">
                  <c:v>-3440781.8299999996</c:v>
                </c:pt>
                <c:pt idx="1">
                  <c:v>1087135.25</c:v>
                </c:pt>
                <c:pt idx="2">
                  <c:v>6046756.9600000018</c:v>
                </c:pt>
                <c:pt idx="3">
                  <c:v>8298071.2200000007</c:v>
                </c:pt>
                <c:pt idx="4">
                  <c:v>5787590.0800000019</c:v>
                </c:pt>
                <c:pt idx="5">
                  <c:v>-3318395.3699999982</c:v>
                </c:pt>
                <c:pt idx="6">
                  <c:v>-1096989.540000001</c:v>
                </c:pt>
                <c:pt idx="7">
                  <c:v>-912042.13000000035</c:v>
                </c:pt>
                <c:pt idx="8">
                  <c:v>-1857299.4099999992</c:v>
                </c:pt>
                <c:pt idx="9">
                  <c:v>-2448602.8800000004</c:v>
                </c:pt>
                <c:pt idx="10">
                  <c:v>-1814566.02</c:v>
                </c:pt>
                <c:pt idx="11">
                  <c:v>-2445346</c:v>
                </c:pt>
              </c:numCache>
            </c:numRef>
          </c:val>
        </c:ser>
        <c:ser>
          <c:idx val="1"/>
          <c:order val="1"/>
          <c:tx>
            <c:strRef>
              <c:f>'Comparativo Anual 2019 - 2018'!$H$10</c:f>
              <c:strCache>
                <c:ptCount val="1"/>
                <c:pt idx="0">
                  <c:v>RESULTADOS 2019</c:v>
                </c:pt>
              </c:strCache>
            </c:strRef>
          </c:tx>
          <c:invertIfNegative val="0"/>
          <c:cat>
            <c:strRef>
              <c:f>'Comparativo Anual 2019 - 2018'!$B$11:$B$22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'Comparativo Anual 2019 - 2018'!$H$11:$H$22</c:f>
              <c:numCache>
                <c:formatCode>_-"R$"\ * #,##0.00_-;\-"R$"\ * #,##0.00_-;_-"R$"\ * "-"??_-;_-@_-</c:formatCode>
                <c:ptCount val="12"/>
                <c:pt idx="0">
                  <c:v>-1487464.31</c:v>
                </c:pt>
                <c:pt idx="1">
                  <c:v>466387.54000000004</c:v>
                </c:pt>
                <c:pt idx="2">
                  <c:v>5462536.2399999984</c:v>
                </c:pt>
                <c:pt idx="3">
                  <c:v>12684299.670000002</c:v>
                </c:pt>
                <c:pt idx="4">
                  <c:v>6910399.8399999999</c:v>
                </c:pt>
                <c:pt idx="5">
                  <c:v>-4284075.629999999</c:v>
                </c:pt>
                <c:pt idx="6">
                  <c:v>-657545.83000000054</c:v>
                </c:pt>
                <c:pt idx="7">
                  <c:v>-814244.66000000015</c:v>
                </c:pt>
                <c:pt idx="8">
                  <c:v>-2474197.8299999996</c:v>
                </c:pt>
                <c:pt idx="9">
                  <c:v>-2349928.15</c:v>
                </c:pt>
                <c:pt idx="10">
                  <c:v>-3550586.1999999993</c:v>
                </c:pt>
                <c:pt idx="11">
                  <c:v>-1212878.3499999996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918080"/>
        <c:axId val="195919872"/>
      </c:barChart>
      <c:catAx>
        <c:axId val="195918080"/>
        <c:scaling>
          <c:orientation val="minMax"/>
        </c:scaling>
        <c:delete val="0"/>
        <c:axPos val="b"/>
        <c:majorTickMark val="none"/>
        <c:minorTickMark val="none"/>
        <c:tickLblPos val="nextTo"/>
        <c:crossAx val="195919872"/>
        <c:crosses val="autoZero"/>
        <c:auto val="1"/>
        <c:lblAlgn val="ctr"/>
        <c:lblOffset val="100"/>
        <c:noMultiLvlLbl val="0"/>
      </c:catAx>
      <c:valAx>
        <c:axId val="195919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RESULTADOS</a:t>
                </a:r>
                <a:r>
                  <a:rPr lang="pt-BR" baseline="0"/>
                  <a:t> - R$</a:t>
                </a:r>
                <a:endParaRPr lang="pt-BR"/>
              </a:p>
            </c:rich>
          </c:tx>
          <c:layout/>
          <c:overlay val="0"/>
        </c:title>
        <c:numFmt formatCode="_-&quot;R$&quot;\ * #,##0.00_-;\-&quot;R$&quot;\ * #,##0.00_-;_-&quot;R$&quot;\ * &quot;-&quot;??_-;_-@_-" sourceLinked="1"/>
        <c:majorTickMark val="none"/>
        <c:minorTickMark val="none"/>
        <c:tickLblPos val="nextTo"/>
        <c:crossAx val="19591808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286" footer="0.31496062000000286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7"/>
    </mc:Choice>
    <mc:Fallback>
      <c:style val="37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VARIAÇÃO 2019 / 2018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'Comparativo Anual 2019 - 2018'!$I$10</c:f>
              <c:strCache>
                <c:ptCount val="1"/>
                <c:pt idx="0">
                  <c:v>VARIAÇÃO DOS RESULTADOS
2019 / 2018</c:v>
                </c:pt>
              </c:strCache>
            </c:strRef>
          </c:tx>
          <c:cat>
            <c:strRef>
              <c:f>'Comparativo Anual 2019 - 2018'!$B$11:$B$22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'Comparativo Anual 2019 - 2018'!$I$11:$I$22</c:f>
              <c:numCache>
                <c:formatCode>_-"R$"\ * #,##0.00_-;\-"R$"\ * #,##0.00_-;_-"R$"\ * "-"??_-;_-@_-</c:formatCode>
                <c:ptCount val="12"/>
                <c:pt idx="0">
                  <c:v>1953317.5199999996</c:v>
                </c:pt>
                <c:pt idx="1">
                  <c:v>-620747.71</c:v>
                </c:pt>
                <c:pt idx="2">
                  <c:v>-584220.72000000346</c:v>
                </c:pt>
                <c:pt idx="3">
                  <c:v>4386228.4500000011</c:v>
                </c:pt>
                <c:pt idx="4">
                  <c:v>1122809.7599999979</c:v>
                </c:pt>
                <c:pt idx="5">
                  <c:v>-965680.26000000071</c:v>
                </c:pt>
                <c:pt idx="6">
                  <c:v>439443.71000000043</c:v>
                </c:pt>
                <c:pt idx="7">
                  <c:v>97797.470000000205</c:v>
                </c:pt>
                <c:pt idx="8">
                  <c:v>-616898.42000000039</c:v>
                </c:pt>
                <c:pt idx="9">
                  <c:v>98674.730000000447</c:v>
                </c:pt>
                <c:pt idx="10">
                  <c:v>-1736020.1799999992</c:v>
                </c:pt>
                <c:pt idx="11">
                  <c:v>1232467.6500000004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958656"/>
        <c:axId val="195960192"/>
      </c:lineChart>
      <c:catAx>
        <c:axId val="195958656"/>
        <c:scaling>
          <c:orientation val="minMax"/>
        </c:scaling>
        <c:delete val="0"/>
        <c:axPos val="b"/>
        <c:majorTickMark val="none"/>
        <c:minorTickMark val="none"/>
        <c:tickLblPos val="nextTo"/>
        <c:crossAx val="195960192"/>
        <c:crosses val="autoZero"/>
        <c:auto val="1"/>
        <c:lblAlgn val="ctr"/>
        <c:lblOffset val="100"/>
        <c:noMultiLvlLbl val="0"/>
      </c:catAx>
      <c:valAx>
        <c:axId val="195960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VARIAÇÃO - R$</a:t>
                </a:r>
              </a:p>
            </c:rich>
          </c:tx>
          <c:layout/>
          <c:overlay val="0"/>
        </c:title>
        <c:numFmt formatCode="_-&quot;R$&quot;\ * #,##0.00_-;\-&quot;R$&quot;\ * #,##0.00_-;_-&quot;R$&quot;\ * &quot;-&quot;??_-;_-@_-" sourceLinked="1"/>
        <c:majorTickMark val="none"/>
        <c:minorTickMark val="none"/>
        <c:tickLblPos val="nextTo"/>
        <c:crossAx val="19595865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286" footer="0.31496062000000286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</xdr:row>
      <xdr:rowOff>38099</xdr:rowOff>
    </xdr:from>
    <xdr:to>
      <xdr:col>2</xdr:col>
      <xdr:colOff>9525</xdr:colOff>
      <xdr:row>7</xdr:row>
      <xdr:rowOff>180975</xdr:rowOff>
    </xdr:to>
    <xdr:pic>
      <xdr:nvPicPr>
        <xdr:cNvPr id="2" name="Imagem 2" descr="logo(1)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8099"/>
          <a:ext cx="1866900" cy="904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3</xdr:row>
      <xdr:rowOff>47625</xdr:rowOff>
    </xdr:from>
    <xdr:to>
      <xdr:col>1</xdr:col>
      <xdr:colOff>1838325</xdr:colOff>
      <xdr:row>8</xdr:row>
      <xdr:rowOff>9525</xdr:rowOff>
    </xdr:to>
    <xdr:pic>
      <xdr:nvPicPr>
        <xdr:cNvPr id="2" name="Imagem 1" descr="logo(1)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619125"/>
          <a:ext cx="185737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</xdr:row>
      <xdr:rowOff>28575</xdr:rowOff>
    </xdr:from>
    <xdr:to>
      <xdr:col>1</xdr:col>
      <xdr:colOff>1857375</xdr:colOff>
      <xdr:row>8</xdr:row>
      <xdr:rowOff>0</xdr:rowOff>
    </xdr:to>
    <xdr:pic>
      <xdr:nvPicPr>
        <xdr:cNvPr id="2" name="Imagem 1" descr="logo(1)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" y="28575"/>
          <a:ext cx="18478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</xdr:colOff>
      <xdr:row>8</xdr:row>
      <xdr:rowOff>188284</xdr:rowOff>
    </xdr:from>
    <xdr:to>
      <xdr:col>20</xdr:col>
      <xdr:colOff>581024</xdr:colOff>
      <xdr:row>34</xdr:row>
      <xdr:rowOff>190499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9524</xdr:colOff>
      <xdr:row>35</xdr:row>
      <xdr:rowOff>9525</xdr:rowOff>
    </xdr:from>
    <xdr:to>
      <xdr:col>20</xdr:col>
      <xdr:colOff>581025</xdr:colOff>
      <xdr:row>51</xdr:row>
      <xdr:rowOff>285750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38100</xdr:rowOff>
    </xdr:from>
    <xdr:to>
      <xdr:col>2</xdr:col>
      <xdr:colOff>23940</xdr:colOff>
      <xdr:row>7</xdr:row>
      <xdr:rowOff>161925</xdr:rowOff>
    </xdr:to>
    <xdr:pic>
      <xdr:nvPicPr>
        <xdr:cNvPr id="3" name="Imagem 2" descr="logo(1)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4710" y="38100"/>
          <a:ext cx="189084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</xdr:row>
      <xdr:rowOff>743</xdr:rowOff>
    </xdr:from>
    <xdr:to>
      <xdr:col>18</xdr:col>
      <xdr:colOff>581025</xdr:colOff>
      <xdr:row>35</xdr:row>
      <xdr:rowOff>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35</xdr:row>
      <xdr:rowOff>9525</xdr:rowOff>
    </xdr:from>
    <xdr:to>
      <xdr:col>18</xdr:col>
      <xdr:colOff>581025</xdr:colOff>
      <xdr:row>51</xdr:row>
      <xdr:rowOff>180975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</xdr:row>
      <xdr:rowOff>38099</xdr:rowOff>
    </xdr:from>
    <xdr:to>
      <xdr:col>2</xdr:col>
      <xdr:colOff>4233</xdr:colOff>
      <xdr:row>7</xdr:row>
      <xdr:rowOff>180975</xdr:rowOff>
    </xdr:to>
    <xdr:pic>
      <xdr:nvPicPr>
        <xdr:cNvPr id="2" name="Imagem 1" descr="logo(1)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38099"/>
          <a:ext cx="1847849" cy="904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25398</xdr:colOff>
      <xdr:row>8</xdr:row>
      <xdr:rowOff>180974</xdr:rowOff>
    </xdr:from>
    <xdr:to>
      <xdr:col>20</xdr:col>
      <xdr:colOff>561975</xdr:colOff>
      <xdr:row>34</xdr:row>
      <xdr:rowOff>171450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28574</xdr:colOff>
      <xdr:row>34</xdr:row>
      <xdr:rowOff>161925</xdr:rowOff>
    </xdr:from>
    <xdr:to>
      <xdr:col>20</xdr:col>
      <xdr:colOff>561975</xdr:colOff>
      <xdr:row>51</xdr:row>
      <xdr:rowOff>152399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J44"/>
  <sheetViews>
    <sheetView showGridLines="0" showRowColHeaders="0" tabSelected="1" workbookViewId="0">
      <selection activeCell="G7" sqref="G7"/>
    </sheetView>
  </sheetViews>
  <sheetFormatPr defaultColWidth="0" defaultRowHeight="15" zeroHeight="1" x14ac:dyDescent="0.25"/>
  <cols>
    <col min="1" max="1" width="3.7109375" style="6" customWidth="1"/>
    <col min="2" max="2" width="28" customWidth="1"/>
    <col min="3" max="7" width="30.7109375" customWidth="1"/>
    <col min="8" max="8" width="3.7109375" customWidth="1"/>
    <col min="9" max="16384" width="9.140625" hidden="1"/>
  </cols>
  <sheetData>
    <row r="1" spans="1:10" s="6" customFormat="1" x14ac:dyDescent="0.25">
      <c r="A1" s="56"/>
      <c r="B1" s="56"/>
      <c r="C1" s="56"/>
      <c r="D1" s="56"/>
      <c r="E1" s="56"/>
      <c r="F1" s="56"/>
      <c r="G1" s="56"/>
      <c r="H1" s="56"/>
    </row>
    <row r="2" spans="1:10" s="6" customFormat="1" x14ac:dyDescent="0.25">
      <c r="A2" s="57"/>
      <c r="B2" s="57"/>
      <c r="C2" s="57"/>
      <c r="D2" s="57"/>
      <c r="E2" s="57"/>
      <c r="F2" s="57"/>
      <c r="G2" s="57"/>
      <c r="H2" s="57"/>
    </row>
    <row r="3" spans="1:10" s="29" customFormat="1" x14ac:dyDescent="0.25"/>
    <row r="4" spans="1:10" x14ac:dyDescent="0.25">
      <c r="B4" s="1"/>
      <c r="C4" s="1"/>
      <c r="D4" s="1"/>
      <c r="E4" s="3"/>
      <c r="F4" s="1"/>
      <c r="G4" s="1"/>
      <c r="H4" s="1"/>
      <c r="I4" s="1"/>
      <c r="J4" s="1"/>
    </row>
    <row r="5" spans="1:10" x14ac:dyDescent="0.25">
      <c r="B5" s="1"/>
      <c r="C5" s="83" t="s">
        <v>0</v>
      </c>
      <c r="D5" s="83"/>
      <c r="E5" s="3"/>
      <c r="F5" s="1"/>
      <c r="G5" s="1"/>
      <c r="H5" s="1"/>
      <c r="I5" s="1"/>
      <c r="J5" s="1"/>
    </row>
    <row r="6" spans="1:10" x14ac:dyDescent="0.25">
      <c r="B6" s="1"/>
      <c r="C6" s="83" t="s">
        <v>1</v>
      </c>
      <c r="D6" s="83"/>
      <c r="E6" s="4"/>
      <c r="F6" s="1"/>
      <c r="G6" s="1"/>
      <c r="H6" s="1"/>
      <c r="I6" s="1"/>
      <c r="J6" s="1"/>
    </row>
    <row r="7" spans="1:10" x14ac:dyDescent="0.25">
      <c r="B7" s="1"/>
      <c r="C7" s="83" t="s">
        <v>2</v>
      </c>
      <c r="D7" s="83"/>
      <c r="E7" s="1"/>
      <c r="F7" s="27" t="s">
        <v>3</v>
      </c>
      <c r="G7" s="2">
        <v>43847</v>
      </c>
      <c r="H7" s="1"/>
      <c r="I7" s="1"/>
      <c r="J7" s="1"/>
    </row>
    <row r="8" spans="1:10" ht="15.75" thickBot="1" x14ac:dyDescent="0.3">
      <c r="B8" s="1"/>
      <c r="C8" s="1"/>
      <c r="D8" s="1"/>
      <c r="E8" s="1"/>
      <c r="F8" s="1"/>
      <c r="G8" s="1"/>
      <c r="H8" s="1"/>
      <c r="I8" s="1"/>
      <c r="J8" s="1"/>
    </row>
    <row r="9" spans="1:10" ht="47.25" customHeight="1" thickBot="1" x14ac:dyDescent="0.4">
      <c r="B9" s="84" t="s">
        <v>31</v>
      </c>
      <c r="C9" s="85"/>
      <c r="D9" s="85"/>
      <c r="E9" s="85"/>
      <c r="F9" s="85"/>
      <c r="G9" s="86"/>
      <c r="H9" s="1"/>
      <c r="I9" s="1"/>
      <c r="J9" s="1"/>
    </row>
    <row r="10" spans="1:10" ht="21.75" thickBot="1" x14ac:dyDescent="0.3">
      <c r="B10" s="41" t="s">
        <v>4</v>
      </c>
      <c r="C10" s="42" t="s">
        <v>6</v>
      </c>
      <c r="D10" s="42" t="s">
        <v>5</v>
      </c>
      <c r="E10" s="42" t="s">
        <v>24</v>
      </c>
      <c r="F10" s="42" t="s">
        <v>5</v>
      </c>
      <c r="G10" s="43" t="s">
        <v>29</v>
      </c>
      <c r="H10" s="1"/>
      <c r="I10" s="1"/>
      <c r="J10" s="1"/>
    </row>
    <row r="11" spans="1:10" ht="18.75" x14ac:dyDescent="0.3">
      <c r="B11" s="39" t="s">
        <v>7</v>
      </c>
      <c r="C11" s="24">
        <v>1526160.98</v>
      </c>
      <c r="D11" s="25">
        <f t="shared" ref="D11:D22" si="0">C11/$C$23</f>
        <v>2.0692549681544225E-2</v>
      </c>
      <c r="E11" s="24">
        <v>2574567.23</v>
      </c>
      <c r="F11" s="25">
        <f t="shared" ref="F11:F17" si="1">E11/$E$23</f>
        <v>3.5365794119431894E-2</v>
      </c>
      <c r="G11" s="26">
        <f t="shared" ref="G11:G17" si="2">E11/C11-1</f>
        <v>0.68695652931711049</v>
      </c>
      <c r="H11" s="1"/>
      <c r="I11" s="1"/>
      <c r="J11" s="1"/>
    </row>
    <row r="12" spans="1:10" ht="18.75" x14ac:dyDescent="0.3">
      <c r="B12" s="40" t="s">
        <v>8</v>
      </c>
      <c r="C12" s="21">
        <v>5783943.6699999999</v>
      </c>
      <c r="D12" s="25">
        <f t="shared" si="0"/>
        <v>7.8421964206376343E-2</v>
      </c>
      <c r="E12" s="21">
        <v>4856580.87</v>
      </c>
      <c r="F12" s="25">
        <f t="shared" si="1"/>
        <v>6.671289728673796E-2</v>
      </c>
      <c r="G12" s="26">
        <f t="shared" si="2"/>
        <v>-0.16033399578388352</v>
      </c>
      <c r="H12" s="1"/>
      <c r="I12" s="1"/>
      <c r="J12" s="1"/>
    </row>
    <row r="13" spans="1:10" ht="18.75" x14ac:dyDescent="0.3">
      <c r="B13" s="40" t="s">
        <v>9</v>
      </c>
      <c r="C13" s="21">
        <v>13502464.700000001</v>
      </c>
      <c r="D13" s="25">
        <f t="shared" si="0"/>
        <v>0.18307401728227068</v>
      </c>
      <c r="E13" s="5">
        <v>11212255.899999999</v>
      </c>
      <c r="F13" s="25">
        <f t="shared" si="1"/>
        <v>0.15401824786443255</v>
      </c>
      <c r="G13" s="26">
        <f t="shared" si="2"/>
        <v>-0.16961412978180213</v>
      </c>
      <c r="H13" s="1"/>
      <c r="I13" s="1"/>
      <c r="J13" s="1"/>
    </row>
    <row r="14" spans="1:10" ht="18.75" x14ac:dyDescent="0.3">
      <c r="B14" s="40" t="s">
        <v>10</v>
      </c>
      <c r="C14" s="21">
        <v>13868246.92</v>
      </c>
      <c r="D14" s="25">
        <f t="shared" si="0"/>
        <v>0.18803349852911497</v>
      </c>
      <c r="E14" s="5">
        <v>17501172.030000001</v>
      </c>
      <c r="F14" s="25">
        <f t="shared" si="1"/>
        <v>0.24040655829435847</v>
      </c>
      <c r="G14" s="26">
        <f t="shared" si="2"/>
        <v>0.26195993848081844</v>
      </c>
      <c r="H14" s="1"/>
      <c r="I14" s="1"/>
      <c r="J14" s="1"/>
    </row>
    <row r="15" spans="1:10" ht="18.75" x14ac:dyDescent="0.3">
      <c r="B15" s="40" t="s">
        <v>11</v>
      </c>
      <c r="C15" s="21">
        <v>11559811.190000001</v>
      </c>
      <c r="D15" s="25">
        <f t="shared" si="0"/>
        <v>0.15673442742478313</v>
      </c>
      <c r="E15" s="5">
        <v>11897400.92</v>
      </c>
      <c r="F15" s="25">
        <f t="shared" si="1"/>
        <v>0.16342980932490919</v>
      </c>
      <c r="G15" s="26">
        <f t="shared" si="2"/>
        <v>2.920374082684285E-2</v>
      </c>
      <c r="H15" s="1"/>
      <c r="I15" s="1"/>
      <c r="J15" s="1"/>
    </row>
    <row r="16" spans="1:10" ht="18.75" x14ac:dyDescent="0.3">
      <c r="B16" s="40" t="s">
        <v>12</v>
      </c>
      <c r="C16" s="5">
        <v>5300575.62</v>
      </c>
      <c r="D16" s="25">
        <f t="shared" si="0"/>
        <v>7.1868188084347487E-2</v>
      </c>
      <c r="E16" s="5">
        <v>4475691.4000000004</v>
      </c>
      <c r="F16" s="25">
        <f t="shared" si="1"/>
        <v>6.1480771894432885E-2</v>
      </c>
      <c r="G16" s="26">
        <f t="shared" si="2"/>
        <v>-0.15562163039190824</v>
      </c>
      <c r="H16" s="1"/>
      <c r="I16" s="1"/>
      <c r="J16" s="1"/>
    </row>
    <row r="17" spans="2:10" ht="18.75" x14ac:dyDescent="0.3">
      <c r="B17" s="40" t="s">
        <v>13</v>
      </c>
      <c r="C17" s="22">
        <v>4476370.26</v>
      </c>
      <c r="D17" s="25">
        <f t="shared" si="0"/>
        <v>6.0693147847376519E-2</v>
      </c>
      <c r="E17" s="5">
        <v>4155980.11</v>
      </c>
      <c r="F17" s="25">
        <f t="shared" si="1"/>
        <v>5.708902654475017E-2</v>
      </c>
      <c r="G17" s="26">
        <f t="shared" si="2"/>
        <v>-7.1573648154833358E-2</v>
      </c>
      <c r="H17" s="1"/>
      <c r="I17" s="1"/>
      <c r="J17" s="1"/>
    </row>
    <row r="18" spans="2:10" ht="18.75" x14ac:dyDescent="0.3">
      <c r="B18" s="40" t="s">
        <v>14</v>
      </c>
      <c r="C18" s="5">
        <v>4152597.2600000002</v>
      </c>
      <c r="D18" s="25">
        <f t="shared" si="0"/>
        <v>5.6303251253347092E-2</v>
      </c>
      <c r="E18" s="5">
        <v>3551891.4000000004</v>
      </c>
      <c r="F18" s="25">
        <f t="shared" ref="F18:F22" si="3">E18/$E$23</f>
        <v>4.87909030004164E-2</v>
      </c>
      <c r="G18" s="26">
        <f t="shared" ref="G18:G22" si="4">E18/C18-1</f>
        <v>-0.14465786648426382</v>
      </c>
      <c r="H18" s="1"/>
      <c r="I18" s="1"/>
      <c r="J18" s="1"/>
    </row>
    <row r="19" spans="2:10" ht="18.75" x14ac:dyDescent="0.3">
      <c r="B19" s="40" t="s">
        <v>15</v>
      </c>
      <c r="C19" s="21">
        <v>3583903.7</v>
      </c>
      <c r="D19" s="25">
        <f t="shared" si="0"/>
        <v>4.8592583834845632E-2</v>
      </c>
      <c r="E19" s="5">
        <v>3229531.69</v>
      </c>
      <c r="F19" s="25">
        <f t="shared" si="3"/>
        <v>4.4362777370828631E-2</v>
      </c>
      <c r="G19" s="26">
        <f t="shared" si="4"/>
        <v>-9.8878775676924602E-2</v>
      </c>
      <c r="H19" s="1"/>
      <c r="I19" s="1"/>
      <c r="J19" s="1"/>
    </row>
    <row r="20" spans="2:10" ht="18.75" x14ac:dyDescent="0.3">
      <c r="B20" s="12" t="s">
        <v>16</v>
      </c>
      <c r="C20" s="21">
        <v>2225528.48</v>
      </c>
      <c r="D20" s="25">
        <f t="shared" si="0"/>
        <v>3.0174967938239126E-2</v>
      </c>
      <c r="E20" s="5">
        <v>2394535.23</v>
      </c>
      <c r="F20" s="25">
        <f t="shared" si="3"/>
        <v>3.2892766974240754E-2</v>
      </c>
      <c r="G20" s="26">
        <f t="shared" si="4"/>
        <v>7.594005267458992E-2</v>
      </c>
      <c r="H20" s="1"/>
      <c r="I20" s="1"/>
      <c r="J20" s="1"/>
    </row>
    <row r="21" spans="2:10" ht="18.75" x14ac:dyDescent="0.3">
      <c r="B21" s="40" t="s">
        <v>17</v>
      </c>
      <c r="C21" s="21">
        <v>3264754.02</v>
      </c>
      <c r="D21" s="25">
        <f t="shared" si="0"/>
        <v>4.4265372815960234E-2</v>
      </c>
      <c r="E21" s="5">
        <v>2124371.9900000002</v>
      </c>
      <c r="F21" s="25">
        <f t="shared" si="3"/>
        <v>2.9181643250942739E-2</v>
      </c>
      <c r="G21" s="26">
        <f t="shared" si="4"/>
        <v>-0.34930105699050484</v>
      </c>
      <c r="H21" s="1"/>
      <c r="I21" s="1"/>
      <c r="J21" s="1"/>
    </row>
    <row r="22" spans="2:10" ht="19.5" thickBot="1" x14ac:dyDescent="0.35">
      <c r="B22" s="40" t="s">
        <v>18</v>
      </c>
      <c r="C22" s="21">
        <v>4509772.2699999996</v>
      </c>
      <c r="D22" s="25">
        <f t="shared" si="0"/>
        <v>6.1146031101794694E-2</v>
      </c>
      <c r="E22" s="5">
        <v>4824251.67</v>
      </c>
      <c r="F22" s="25">
        <f t="shared" si="3"/>
        <v>6.6268804074518378E-2</v>
      </c>
      <c r="G22" s="14">
        <f t="shared" si="4"/>
        <v>6.9732878108277552E-2</v>
      </c>
      <c r="H22" s="1"/>
      <c r="I22" s="1"/>
      <c r="J22" s="1"/>
    </row>
    <row r="23" spans="2:10" ht="19.5" thickBot="1" x14ac:dyDescent="0.35">
      <c r="B23" s="71" t="s">
        <v>33</v>
      </c>
      <c r="C23" s="72">
        <f>SUM(C11:C22)</f>
        <v>73754129.069999993</v>
      </c>
      <c r="D23" s="73">
        <f>SUM(D11:D22)</f>
        <v>1.0000000000000002</v>
      </c>
      <c r="E23" s="74">
        <f>SUM(E11:E22)</f>
        <v>72798230.439999998</v>
      </c>
      <c r="F23" s="73">
        <f>SUM(F11:F22)</f>
        <v>1</v>
      </c>
      <c r="G23" s="75">
        <f>E23/C23-1</f>
        <v>-1.2960611725111093E-2</v>
      </c>
      <c r="H23" s="1"/>
      <c r="I23" s="1"/>
      <c r="J23" s="1"/>
    </row>
    <row r="24" spans="2:10" ht="15.75" thickBot="1" x14ac:dyDescent="0.3">
      <c r="B24" s="1"/>
      <c r="C24" s="1"/>
      <c r="D24" s="1"/>
      <c r="E24" s="1"/>
      <c r="F24" s="1"/>
      <c r="G24" s="1"/>
      <c r="H24" s="1"/>
      <c r="I24" s="1"/>
      <c r="J24" s="1"/>
    </row>
    <row r="25" spans="2:10" ht="21.75" thickBot="1" x14ac:dyDescent="0.3">
      <c r="B25" s="41" t="s">
        <v>4</v>
      </c>
      <c r="C25" s="42" t="s">
        <v>19</v>
      </c>
      <c r="D25" s="42" t="s">
        <v>5</v>
      </c>
      <c r="E25" s="42" t="s">
        <v>25</v>
      </c>
      <c r="F25" s="42" t="s">
        <v>5</v>
      </c>
      <c r="G25" s="43" t="s">
        <v>29</v>
      </c>
      <c r="H25" s="1"/>
      <c r="I25" s="1"/>
      <c r="J25" s="1"/>
    </row>
    <row r="26" spans="2:10" ht="18.75" x14ac:dyDescent="0.3">
      <c r="B26" s="44" t="s">
        <v>7</v>
      </c>
      <c r="C26" s="24">
        <v>4966942.8099999996</v>
      </c>
      <c r="D26" s="25">
        <f t="shared" ref="D26:D37" si="5">C26/$C$38</f>
        <v>7.1089772795978654E-2</v>
      </c>
      <c r="E26" s="24">
        <v>4062031.54</v>
      </c>
      <c r="F26" s="25">
        <f t="shared" ref="F26:F32" si="6">E26/$E$38</f>
        <v>6.3364762131432356E-2</v>
      </c>
      <c r="G26" s="26">
        <f>E26/C26-1</f>
        <v>-0.18218677053783106</v>
      </c>
      <c r="H26" s="1"/>
      <c r="I26" s="1"/>
      <c r="J26" s="1"/>
    </row>
    <row r="27" spans="2:10" ht="18.75" x14ac:dyDescent="0.3">
      <c r="B27" s="45" t="s">
        <v>8</v>
      </c>
      <c r="C27" s="21">
        <v>4696808.42</v>
      </c>
      <c r="D27" s="25">
        <f t="shared" si="5"/>
        <v>6.7223452376340018E-2</v>
      </c>
      <c r="E27" s="21">
        <v>4390193.33</v>
      </c>
      <c r="F27" s="25">
        <f t="shared" si="6"/>
        <v>6.8483849356435797E-2</v>
      </c>
      <c r="G27" s="26">
        <f t="shared" ref="G27:G37" si="7">E27/C27-1</f>
        <v>-6.5281583275649147E-2</v>
      </c>
      <c r="H27" s="1"/>
      <c r="I27" s="1"/>
      <c r="J27" s="1"/>
    </row>
    <row r="28" spans="2:10" ht="18.75" x14ac:dyDescent="0.3">
      <c r="B28" s="45" t="s">
        <v>9</v>
      </c>
      <c r="C28" s="21">
        <v>7455707.7399999993</v>
      </c>
      <c r="D28" s="25">
        <f t="shared" si="5"/>
        <v>0.10671042320091047</v>
      </c>
      <c r="E28" s="21">
        <v>5749719.6600000001</v>
      </c>
      <c r="F28" s="25">
        <f t="shared" si="6"/>
        <v>8.9691479495090307E-2</v>
      </c>
      <c r="G28" s="26">
        <f t="shared" si="7"/>
        <v>-0.22881638329884413</v>
      </c>
      <c r="H28" s="1"/>
      <c r="I28" s="1"/>
      <c r="J28" s="1"/>
    </row>
    <row r="29" spans="2:10" ht="18.75" x14ac:dyDescent="0.3">
      <c r="B29" s="45" t="s">
        <v>10</v>
      </c>
      <c r="C29" s="21">
        <v>5570175.6999999993</v>
      </c>
      <c r="D29" s="25">
        <f t="shared" si="5"/>
        <v>7.9723592578808317E-2</v>
      </c>
      <c r="E29" s="21">
        <v>4816872.3600000003</v>
      </c>
      <c r="F29" s="25">
        <f t="shared" si="6"/>
        <v>7.5139734466185659E-2</v>
      </c>
      <c r="G29" s="26">
        <f t="shared" si="7"/>
        <v>-0.13523870351163236</v>
      </c>
      <c r="H29" s="1"/>
      <c r="I29" s="1"/>
      <c r="J29" s="1"/>
    </row>
    <row r="30" spans="2:10" ht="18.75" x14ac:dyDescent="0.3">
      <c r="B30" s="45" t="s">
        <v>11</v>
      </c>
      <c r="C30" s="21">
        <v>5772221.1099999994</v>
      </c>
      <c r="D30" s="25">
        <f t="shared" si="5"/>
        <v>8.2615383936351719E-2</v>
      </c>
      <c r="E30" s="21">
        <v>4987001.08</v>
      </c>
      <c r="F30" s="25">
        <f t="shared" si="6"/>
        <v>7.7793619786466803E-2</v>
      </c>
      <c r="G30" s="26">
        <f t="shared" si="7"/>
        <v>-0.13603429512422116</v>
      </c>
      <c r="H30" s="1"/>
      <c r="I30" s="1"/>
      <c r="J30" s="1"/>
    </row>
    <row r="31" spans="2:10" ht="18.75" x14ac:dyDescent="0.3">
      <c r="B31" s="45" t="s">
        <v>12</v>
      </c>
      <c r="C31" s="5">
        <v>8618970.9899999984</v>
      </c>
      <c r="D31" s="25">
        <f t="shared" si="5"/>
        <v>0.12335972304344513</v>
      </c>
      <c r="E31" s="21">
        <v>8759767.0299999993</v>
      </c>
      <c r="F31" s="25">
        <f t="shared" si="6"/>
        <v>0.13664604735755292</v>
      </c>
      <c r="G31" s="26">
        <f t="shared" si="7"/>
        <v>1.6335597388987377E-2</v>
      </c>
    </row>
    <row r="32" spans="2:10" ht="18.75" x14ac:dyDescent="0.3">
      <c r="B32" s="45" t="s">
        <v>13</v>
      </c>
      <c r="C32" s="5">
        <v>5573359.8000000007</v>
      </c>
      <c r="D32" s="25">
        <f t="shared" si="5"/>
        <v>7.976916526893553E-2</v>
      </c>
      <c r="E32" s="21">
        <v>4813525.9400000004</v>
      </c>
      <c r="F32" s="25">
        <f t="shared" si="6"/>
        <v>7.5087532727916573E-2</v>
      </c>
      <c r="G32" s="26">
        <f t="shared" si="7"/>
        <v>-0.13633317913550103</v>
      </c>
    </row>
    <row r="33" spans="1:8" ht="18.75" x14ac:dyDescent="0.3">
      <c r="B33" s="46" t="s">
        <v>14</v>
      </c>
      <c r="C33" s="5">
        <v>5064639.3900000006</v>
      </c>
      <c r="D33" s="25">
        <f t="shared" si="5"/>
        <v>7.2488063040263589E-2</v>
      </c>
      <c r="E33" s="23">
        <v>4366136.0600000005</v>
      </c>
      <c r="F33" s="25">
        <f t="shared" ref="F33:F35" si="8">E33/$E$38</f>
        <v>6.8108573296643896E-2</v>
      </c>
      <c r="G33" s="26">
        <f t="shared" si="7"/>
        <v>-0.13791768301987639</v>
      </c>
    </row>
    <row r="34" spans="1:8" ht="18.75" x14ac:dyDescent="0.3">
      <c r="B34" s="45" t="s">
        <v>15</v>
      </c>
      <c r="C34" s="5">
        <v>5441203.1099999994</v>
      </c>
      <c r="D34" s="25">
        <f t="shared" si="5"/>
        <v>7.7877661898561781E-2</v>
      </c>
      <c r="E34" s="23">
        <v>5703729.5199999996</v>
      </c>
      <c r="F34" s="25">
        <f t="shared" si="8"/>
        <v>8.8974066483203329E-2</v>
      </c>
      <c r="G34" s="26">
        <f t="shared" si="7"/>
        <v>4.8247860756662764E-2</v>
      </c>
    </row>
    <row r="35" spans="1:8" ht="18.75" x14ac:dyDescent="0.3">
      <c r="B35" s="15" t="s">
        <v>16</v>
      </c>
      <c r="C35" s="5">
        <v>4674131.3600000003</v>
      </c>
      <c r="D35" s="25">
        <f t="shared" si="5"/>
        <v>6.689888511137472E-2</v>
      </c>
      <c r="E35" s="23">
        <v>4744463.38</v>
      </c>
      <c r="F35" s="25">
        <f t="shared" si="8"/>
        <v>7.401020660587769E-2</v>
      </c>
      <c r="G35" s="26">
        <f t="shared" si="7"/>
        <v>1.5047078180532747E-2</v>
      </c>
    </row>
    <row r="36" spans="1:8" ht="18.75" x14ac:dyDescent="0.3">
      <c r="B36" s="45" t="s">
        <v>20</v>
      </c>
      <c r="C36" s="5">
        <v>5079320.04</v>
      </c>
      <c r="D36" s="25">
        <f t="shared" si="5"/>
        <v>7.2698181036970955E-2</v>
      </c>
      <c r="E36" s="23">
        <v>5674958.1899999995</v>
      </c>
      <c r="F36" s="25">
        <f t="shared" ref="F36:F37" si="9">E36/$E$38</f>
        <v>8.8525254487603969E-2</v>
      </c>
      <c r="G36" s="26">
        <f t="shared" si="7"/>
        <v>0.11726730060506285</v>
      </c>
    </row>
    <row r="37" spans="1:8" ht="19.5" thickBot="1" x14ac:dyDescent="0.35">
      <c r="B37" s="45" t="s">
        <v>18</v>
      </c>
      <c r="C37" s="5">
        <v>6955118.2699999996</v>
      </c>
      <c r="D37" s="25">
        <f t="shared" si="5"/>
        <v>9.9545695712059165E-2</v>
      </c>
      <c r="E37" s="23">
        <v>6037130.0199999996</v>
      </c>
      <c r="F37" s="25">
        <f t="shared" si="9"/>
        <v>9.4174873805590739E-2</v>
      </c>
      <c r="G37" s="26">
        <f t="shared" si="7"/>
        <v>-0.13198743923013112</v>
      </c>
    </row>
    <row r="38" spans="1:8" ht="19.5" thickBot="1" x14ac:dyDescent="0.35">
      <c r="B38" s="71" t="s">
        <v>33</v>
      </c>
      <c r="C38" s="72">
        <f>SUM(C26:C37)</f>
        <v>69868598.739999995</v>
      </c>
      <c r="D38" s="73">
        <f>SUM(D26:D37)</f>
        <v>1</v>
      </c>
      <c r="E38" s="74">
        <f>SUM(E26:E37)</f>
        <v>64105528.109999999</v>
      </c>
      <c r="F38" s="73">
        <f>SUM(F26:F37)</f>
        <v>1</v>
      </c>
      <c r="G38" s="75">
        <f>E38/C38-1</f>
        <v>-8.2484416947389283E-2</v>
      </c>
    </row>
    <row r="39" spans="1:8" s="6" customFormat="1" ht="18.75" x14ac:dyDescent="0.3">
      <c r="A39" s="29"/>
      <c r="B39" s="58"/>
      <c r="C39" s="59"/>
      <c r="D39" s="61"/>
      <c r="E39" s="61"/>
      <c r="F39" s="60"/>
      <c r="G39" s="62"/>
      <c r="H39" s="29"/>
    </row>
    <row r="40" spans="1:8" x14ac:dyDescent="0.25">
      <c r="A40" s="57"/>
      <c r="B40" s="57"/>
      <c r="C40" s="57"/>
      <c r="D40" s="57"/>
      <c r="E40" s="57"/>
      <c r="F40" s="57"/>
      <c r="G40" s="57"/>
      <c r="H40" s="57"/>
    </row>
    <row r="41" spans="1:8" x14ac:dyDescent="0.25">
      <c r="A41" s="56"/>
      <c r="B41" s="56"/>
      <c r="C41" s="56"/>
      <c r="D41" s="56"/>
      <c r="E41" s="56"/>
      <c r="F41" s="56"/>
      <c r="G41" s="56"/>
      <c r="H41" s="56"/>
    </row>
    <row r="42" spans="1:8" hidden="1" x14ac:dyDescent="0.25"/>
    <row r="43" spans="1:8" hidden="1" x14ac:dyDescent="0.25"/>
    <row r="44" spans="1:8" hidden="1" x14ac:dyDescent="0.25"/>
  </sheetData>
  <mergeCells count="4">
    <mergeCell ref="C5:D5"/>
    <mergeCell ref="C6:D6"/>
    <mergeCell ref="C7:D7"/>
    <mergeCell ref="B9:G9"/>
  </mergeCells>
  <conditionalFormatting sqref="E11:E17 C26:C37 E26:E32 C11:D22">
    <cfRule type="cellIs" dxfId="3" priority="10" stopIfTrue="1" operator="lessThan">
      <formula>$J$6</formula>
    </cfRule>
  </conditionalFormatting>
  <conditionalFormatting sqref="G11:G23 G26:G37">
    <cfRule type="cellIs" dxfId="2" priority="7" operator="lessThan">
      <formula>0</formula>
    </cfRule>
  </conditionalFormatting>
  <conditionalFormatting sqref="G38:G39">
    <cfRule type="cellIs" dxfId="1" priority="3" operator="lessThan">
      <formula>0</formula>
    </cfRule>
  </conditionalFormatting>
  <printOptions horizontalCentered="1" verticalCentered="1"/>
  <pageMargins left="0" right="0" top="0" bottom="0" header="0" footer="0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J27"/>
  <sheetViews>
    <sheetView showGridLines="0" showRowColHeaders="0" zoomScale="90" zoomScaleNormal="90" workbookViewId="0">
      <selection activeCell="H7" sqref="H7"/>
    </sheetView>
  </sheetViews>
  <sheetFormatPr defaultColWidth="0" defaultRowHeight="15" zeroHeight="1" x14ac:dyDescent="0.25"/>
  <cols>
    <col min="1" max="1" width="3.7109375" style="6" customWidth="1"/>
    <col min="2" max="2" width="28" customWidth="1"/>
    <col min="3" max="8" width="23.28515625" bestFit="1" customWidth="1"/>
    <col min="9" max="9" width="38.85546875" bestFit="1" customWidth="1"/>
    <col min="10" max="10" width="3.7109375" customWidth="1"/>
    <col min="11" max="16384" width="9.140625" hidden="1"/>
  </cols>
  <sheetData>
    <row r="1" spans="1:10" s="6" customForma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10" s="6" customForma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10" s="6" customFormat="1" x14ac:dyDescent="0.25"/>
    <row r="4" spans="1:10" x14ac:dyDescent="0.25">
      <c r="B4" s="6"/>
      <c r="C4" s="6"/>
      <c r="D4" s="6"/>
      <c r="E4" s="6"/>
      <c r="F4" s="8"/>
      <c r="G4" s="6"/>
      <c r="H4" s="6"/>
      <c r="I4" s="6"/>
    </row>
    <row r="5" spans="1:10" x14ac:dyDescent="0.25">
      <c r="B5" s="6"/>
      <c r="C5" s="83" t="s">
        <v>0</v>
      </c>
      <c r="D5" s="83"/>
      <c r="E5" s="83"/>
      <c r="F5" s="8"/>
      <c r="G5" s="6"/>
      <c r="H5" s="6"/>
      <c r="I5" s="6"/>
    </row>
    <row r="6" spans="1:10" x14ac:dyDescent="0.25">
      <c r="B6" s="6"/>
      <c r="C6" s="83" t="s">
        <v>1</v>
      </c>
      <c r="D6" s="83"/>
      <c r="E6" s="83"/>
      <c r="F6" s="9"/>
      <c r="G6" s="6"/>
      <c r="H6" s="6"/>
      <c r="I6" s="6"/>
    </row>
    <row r="7" spans="1:10" x14ac:dyDescent="0.25">
      <c r="B7" s="6"/>
      <c r="C7" s="83" t="s">
        <v>2</v>
      </c>
      <c r="D7" s="83"/>
      <c r="E7" s="83"/>
      <c r="F7" s="6"/>
      <c r="G7" s="27" t="s">
        <v>3</v>
      </c>
      <c r="H7" s="7">
        <v>43847</v>
      </c>
      <c r="I7" s="6"/>
    </row>
    <row r="8" spans="1:10" s="6" customFormat="1" ht="15.75" thickBot="1" x14ac:dyDescent="0.3">
      <c r="C8" s="13"/>
      <c r="D8" s="13"/>
      <c r="E8" s="13"/>
      <c r="G8" s="11"/>
      <c r="H8" s="10"/>
    </row>
    <row r="9" spans="1:10" ht="48" customHeight="1" thickBot="1" x14ac:dyDescent="0.3">
      <c r="B9" s="87" t="s">
        <v>32</v>
      </c>
      <c r="C9" s="88"/>
      <c r="D9" s="88"/>
      <c r="E9" s="88"/>
      <c r="F9" s="88"/>
      <c r="G9" s="88"/>
      <c r="H9" s="88"/>
      <c r="I9" s="89"/>
    </row>
    <row r="10" spans="1:10" ht="43.5" customHeight="1" x14ac:dyDescent="0.25">
      <c r="B10" s="47" t="s">
        <v>4</v>
      </c>
      <c r="C10" s="48" t="s">
        <v>23</v>
      </c>
      <c r="D10" s="49" t="s">
        <v>22</v>
      </c>
      <c r="E10" s="50" t="s">
        <v>21</v>
      </c>
      <c r="F10" s="48" t="s">
        <v>26</v>
      </c>
      <c r="G10" s="49" t="s">
        <v>27</v>
      </c>
      <c r="H10" s="50" t="s">
        <v>28</v>
      </c>
      <c r="I10" s="16" t="s">
        <v>30</v>
      </c>
    </row>
    <row r="11" spans="1:10" ht="18.75" x14ac:dyDescent="0.3">
      <c r="B11" s="44" t="s">
        <v>7</v>
      </c>
      <c r="C11" s="18">
        <f>'Análise de Result. Rec-Desp'!C11</f>
        <v>1526160.98</v>
      </c>
      <c r="D11" s="19">
        <f>'Análise de Result. Rec-Desp'!C26</f>
        <v>4966942.8099999996</v>
      </c>
      <c r="E11" s="20">
        <f>C11-D11</f>
        <v>-3440781.8299999996</v>
      </c>
      <c r="F11" s="51">
        <f>'Análise de Result. Rec-Desp'!E11</f>
        <v>2574567.23</v>
      </c>
      <c r="G11" s="52">
        <f>'Análise de Result. Rec-Desp'!E26</f>
        <v>4062031.54</v>
      </c>
      <c r="H11" s="53">
        <f>F11-G11</f>
        <v>-1487464.31</v>
      </c>
      <c r="I11" s="17">
        <f>H11-E11</f>
        <v>1953317.5199999996</v>
      </c>
      <c r="J11" s="28"/>
    </row>
    <row r="12" spans="1:10" ht="18.75" x14ac:dyDescent="0.3">
      <c r="B12" s="45" t="s">
        <v>8</v>
      </c>
      <c r="C12" s="18">
        <f>'Análise de Result. Rec-Desp'!C12</f>
        <v>5783943.6699999999</v>
      </c>
      <c r="D12" s="19">
        <f>'Análise de Result. Rec-Desp'!C27</f>
        <v>4696808.42</v>
      </c>
      <c r="E12" s="20">
        <f t="shared" ref="E12:E22" si="0">C12-D12</f>
        <v>1087135.25</v>
      </c>
      <c r="F12" s="51">
        <f>'Análise de Result. Rec-Desp'!E12</f>
        <v>4856580.87</v>
      </c>
      <c r="G12" s="52">
        <f>'Análise de Result. Rec-Desp'!E27</f>
        <v>4390193.33</v>
      </c>
      <c r="H12" s="53">
        <f t="shared" ref="H12" si="1">F12-G12</f>
        <v>466387.54000000004</v>
      </c>
      <c r="I12" s="17">
        <f t="shared" ref="I12" si="2">H12-E12</f>
        <v>-620747.71</v>
      </c>
      <c r="J12" s="28"/>
    </row>
    <row r="13" spans="1:10" ht="18.75" x14ac:dyDescent="0.3">
      <c r="B13" s="45" t="s">
        <v>9</v>
      </c>
      <c r="C13" s="18">
        <f>'Análise de Result. Rec-Desp'!C13</f>
        <v>13502464.700000001</v>
      </c>
      <c r="D13" s="19">
        <f>'Análise de Result. Rec-Desp'!C28</f>
        <v>7455707.7399999993</v>
      </c>
      <c r="E13" s="20">
        <f t="shared" si="0"/>
        <v>6046756.9600000018</v>
      </c>
      <c r="F13" s="51">
        <f>'Análise de Result. Rec-Desp'!E13</f>
        <v>11212255.899999999</v>
      </c>
      <c r="G13" s="52">
        <f>'Análise de Result. Rec-Desp'!E28</f>
        <v>5749719.6600000001</v>
      </c>
      <c r="H13" s="53">
        <f t="shared" ref="H13:H16" si="3">F13-G13</f>
        <v>5462536.2399999984</v>
      </c>
      <c r="I13" s="17">
        <f t="shared" ref="I13:I19" si="4">H13-E13</f>
        <v>-584220.72000000346</v>
      </c>
    </row>
    <row r="14" spans="1:10" ht="18.75" x14ac:dyDescent="0.3">
      <c r="B14" s="45" t="s">
        <v>10</v>
      </c>
      <c r="C14" s="18">
        <f>'Análise de Result. Rec-Desp'!C14</f>
        <v>13868246.92</v>
      </c>
      <c r="D14" s="19">
        <f>'Análise de Result. Rec-Desp'!C29</f>
        <v>5570175.6999999993</v>
      </c>
      <c r="E14" s="20">
        <f t="shared" si="0"/>
        <v>8298071.2200000007</v>
      </c>
      <c r="F14" s="51">
        <f>'Análise de Result. Rec-Desp'!E14</f>
        <v>17501172.030000001</v>
      </c>
      <c r="G14" s="52">
        <f>'Análise de Result. Rec-Desp'!E29</f>
        <v>4816872.3600000003</v>
      </c>
      <c r="H14" s="53">
        <f t="shared" si="3"/>
        <v>12684299.670000002</v>
      </c>
      <c r="I14" s="17">
        <f t="shared" si="4"/>
        <v>4386228.4500000011</v>
      </c>
    </row>
    <row r="15" spans="1:10" ht="18.75" x14ac:dyDescent="0.3">
      <c r="B15" s="45" t="s">
        <v>11</v>
      </c>
      <c r="C15" s="18">
        <f>'Análise de Result. Rec-Desp'!C15</f>
        <v>11559811.190000001</v>
      </c>
      <c r="D15" s="19">
        <f>'Análise de Result. Rec-Desp'!C30</f>
        <v>5772221.1099999994</v>
      </c>
      <c r="E15" s="20">
        <f t="shared" si="0"/>
        <v>5787590.0800000019</v>
      </c>
      <c r="F15" s="51">
        <f>'Análise de Result. Rec-Desp'!E15</f>
        <v>11897400.92</v>
      </c>
      <c r="G15" s="52">
        <f>'Análise de Result. Rec-Desp'!E30</f>
        <v>4987001.08</v>
      </c>
      <c r="H15" s="53">
        <f t="shared" si="3"/>
        <v>6910399.8399999999</v>
      </c>
      <c r="I15" s="17">
        <f t="shared" si="4"/>
        <v>1122809.7599999979</v>
      </c>
    </row>
    <row r="16" spans="1:10" ht="18.75" x14ac:dyDescent="0.3">
      <c r="B16" s="15" t="s">
        <v>12</v>
      </c>
      <c r="C16" s="18">
        <f>'Análise de Result. Rec-Desp'!C16</f>
        <v>5300575.62</v>
      </c>
      <c r="D16" s="19">
        <f>'Análise de Result. Rec-Desp'!C31</f>
        <v>8618970.9899999984</v>
      </c>
      <c r="E16" s="20">
        <f t="shared" si="0"/>
        <v>-3318395.3699999982</v>
      </c>
      <c r="F16" s="51">
        <f>'Análise de Result. Rec-Desp'!E16</f>
        <v>4475691.4000000004</v>
      </c>
      <c r="G16" s="52">
        <f>'Análise de Result. Rec-Desp'!E31</f>
        <v>8759767.0299999993</v>
      </c>
      <c r="H16" s="53">
        <f t="shared" si="3"/>
        <v>-4284075.629999999</v>
      </c>
      <c r="I16" s="17">
        <f t="shared" si="4"/>
        <v>-965680.26000000071</v>
      </c>
    </row>
    <row r="17" spans="1:10" ht="18.75" x14ac:dyDescent="0.3">
      <c r="B17" s="15" t="s">
        <v>13</v>
      </c>
      <c r="C17" s="18">
        <f>'Análise de Result. Rec-Desp'!C17</f>
        <v>4476370.26</v>
      </c>
      <c r="D17" s="19">
        <f>'Análise de Result. Rec-Desp'!C32</f>
        <v>5573359.8000000007</v>
      </c>
      <c r="E17" s="20">
        <f t="shared" si="0"/>
        <v>-1096989.540000001</v>
      </c>
      <c r="F17" s="51">
        <f>'Análise de Result. Rec-Desp'!E17</f>
        <v>4155980.11</v>
      </c>
      <c r="G17" s="52">
        <f>'Análise de Result. Rec-Desp'!E32</f>
        <v>4813525.9400000004</v>
      </c>
      <c r="H17" s="53">
        <f t="shared" ref="H17:H22" si="5">F17-G17</f>
        <v>-657545.83000000054</v>
      </c>
      <c r="I17" s="17">
        <f t="shared" si="4"/>
        <v>439443.71000000043</v>
      </c>
    </row>
    <row r="18" spans="1:10" ht="18.75" x14ac:dyDescent="0.3">
      <c r="B18" s="15" t="s">
        <v>14</v>
      </c>
      <c r="C18" s="18">
        <f>'Análise de Result. Rec-Desp'!C18</f>
        <v>4152597.2600000002</v>
      </c>
      <c r="D18" s="19">
        <f>'Análise de Result. Rec-Desp'!C33</f>
        <v>5064639.3900000006</v>
      </c>
      <c r="E18" s="20">
        <f t="shared" si="0"/>
        <v>-912042.13000000035</v>
      </c>
      <c r="F18" s="54">
        <f>'Análise de Result. Rec-Desp'!E18</f>
        <v>3551891.4000000004</v>
      </c>
      <c r="G18" s="55">
        <f>'Análise de Result. Rec-Desp'!E33</f>
        <v>4366136.0600000005</v>
      </c>
      <c r="H18" s="53">
        <f t="shared" si="5"/>
        <v>-814244.66000000015</v>
      </c>
      <c r="I18" s="17">
        <f t="shared" si="4"/>
        <v>97797.470000000205</v>
      </c>
    </row>
    <row r="19" spans="1:10" ht="18.75" x14ac:dyDescent="0.3">
      <c r="B19" s="45" t="s">
        <v>15</v>
      </c>
      <c r="C19" s="18">
        <f>'Análise de Result. Rec-Desp'!C19</f>
        <v>3583903.7</v>
      </c>
      <c r="D19" s="19">
        <f>'Análise de Result. Rec-Desp'!C34</f>
        <v>5441203.1099999994</v>
      </c>
      <c r="E19" s="20">
        <f t="shared" si="0"/>
        <v>-1857299.4099999992</v>
      </c>
      <c r="F19" s="54">
        <f>'Análise de Result. Rec-Desp'!E19</f>
        <v>3229531.69</v>
      </c>
      <c r="G19" s="55">
        <f>'Análise de Result. Rec-Desp'!E34</f>
        <v>5703729.5199999996</v>
      </c>
      <c r="H19" s="53">
        <f t="shared" si="5"/>
        <v>-2474197.8299999996</v>
      </c>
      <c r="I19" s="17">
        <f t="shared" si="4"/>
        <v>-616898.42000000039</v>
      </c>
    </row>
    <row r="20" spans="1:10" ht="18.75" x14ac:dyDescent="0.3">
      <c r="B20" s="15" t="s">
        <v>16</v>
      </c>
      <c r="C20" s="18">
        <f>'Análise de Result. Rec-Desp'!C20</f>
        <v>2225528.48</v>
      </c>
      <c r="D20" s="19">
        <f>'Análise de Result. Rec-Desp'!C35</f>
        <v>4674131.3600000003</v>
      </c>
      <c r="E20" s="20">
        <f t="shared" si="0"/>
        <v>-2448602.8800000004</v>
      </c>
      <c r="F20" s="54">
        <f>'Análise de Result. Rec-Desp'!E20</f>
        <v>2394535.23</v>
      </c>
      <c r="G20" s="55">
        <f>'Análise de Result. Rec-Desp'!E35</f>
        <v>4744463.38</v>
      </c>
      <c r="H20" s="53">
        <f t="shared" si="5"/>
        <v>-2349928.15</v>
      </c>
      <c r="I20" s="17">
        <f t="shared" ref="I20:I22" si="6">H20-E20</f>
        <v>98674.730000000447</v>
      </c>
    </row>
    <row r="21" spans="1:10" ht="18.75" x14ac:dyDescent="0.3">
      <c r="B21" s="45" t="s">
        <v>20</v>
      </c>
      <c r="C21" s="18">
        <f>'Análise de Result. Rec-Desp'!C21</f>
        <v>3264754.02</v>
      </c>
      <c r="D21" s="19">
        <f>'Análise de Result. Rec-Desp'!C36</f>
        <v>5079320.04</v>
      </c>
      <c r="E21" s="20">
        <f t="shared" si="0"/>
        <v>-1814566.02</v>
      </c>
      <c r="F21" s="54">
        <f>'Análise de Result. Rec-Desp'!E21</f>
        <v>2124371.9900000002</v>
      </c>
      <c r="G21" s="55">
        <f>'Análise de Result. Rec-Desp'!E36</f>
        <v>5674958.1899999995</v>
      </c>
      <c r="H21" s="53">
        <f t="shared" si="5"/>
        <v>-3550586.1999999993</v>
      </c>
      <c r="I21" s="17">
        <f t="shared" si="6"/>
        <v>-1736020.1799999992</v>
      </c>
    </row>
    <row r="22" spans="1:10" ht="19.5" thickBot="1" x14ac:dyDescent="0.35">
      <c r="B22" s="45" t="s">
        <v>18</v>
      </c>
      <c r="C22" s="18">
        <f>'Análise de Result. Rec-Desp'!C22</f>
        <v>4509772.2699999996</v>
      </c>
      <c r="D22" s="19">
        <f>'Análise de Result. Rec-Desp'!C37</f>
        <v>6955118.2699999996</v>
      </c>
      <c r="E22" s="20">
        <f t="shared" si="0"/>
        <v>-2445346</v>
      </c>
      <c r="F22" s="54">
        <f>'Análise de Result. Rec-Desp'!E22</f>
        <v>4824251.67</v>
      </c>
      <c r="G22" s="55">
        <f>'Análise de Result. Rec-Desp'!E37</f>
        <v>6037130.0199999996</v>
      </c>
      <c r="H22" s="53">
        <f t="shared" si="5"/>
        <v>-1212878.3499999996</v>
      </c>
      <c r="I22" s="17">
        <f t="shared" si="6"/>
        <v>1232467.6500000004</v>
      </c>
    </row>
    <row r="23" spans="1:10" ht="19.5" thickBot="1" x14ac:dyDescent="0.35">
      <c r="B23" s="76" t="s">
        <v>33</v>
      </c>
      <c r="C23" s="78">
        <f t="shared" ref="C23:I23" si="7">SUM(C11:C22)</f>
        <v>73754129.069999993</v>
      </c>
      <c r="D23" s="79">
        <f t="shared" si="7"/>
        <v>69868598.739999995</v>
      </c>
      <c r="E23" s="80">
        <f t="shared" si="7"/>
        <v>3885530.3300000075</v>
      </c>
      <c r="F23" s="81">
        <f t="shared" si="7"/>
        <v>72798230.439999998</v>
      </c>
      <c r="G23" s="82">
        <f t="shared" si="7"/>
        <v>64105528.109999999</v>
      </c>
      <c r="H23" s="80">
        <f t="shared" si="7"/>
        <v>8692702.3300000001</v>
      </c>
      <c r="I23" s="77">
        <f t="shared" si="7"/>
        <v>4807171.9999999963</v>
      </c>
    </row>
    <row r="24" spans="1:10" s="29" customFormat="1" ht="15" customHeight="1" x14ac:dyDescent="0.3">
      <c r="B24" s="63"/>
      <c r="C24" s="64"/>
      <c r="D24" s="64"/>
      <c r="E24" s="65"/>
      <c r="F24" s="65"/>
      <c r="G24" s="65"/>
      <c r="H24" s="65"/>
      <c r="I24" s="66"/>
    </row>
    <row r="25" spans="1:10" s="29" customFormat="1" ht="15" customHeight="1" x14ac:dyDescent="0.3">
      <c r="A25" s="57"/>
      <c r="B25" s="67"/>
      <c r="C25" s="68"/>
      <c r="D25" s="68"/>
      <c r="E25" s="69"/>
      <c r="F25" s="69"/>
      <c r="G25" s="69"/>
      <c r="H25" s="69"/>
      <c r="I25" s="70"/>
      <c r="J25" s="57"/>
    </row>
    <row r="26" spans="1:10" x14ac:dyDescent="0.25">
      <c r="A26" s="56"/>
      <c r="B26" s="56"/>
      <c r="C26" s="56"/>
      <c r="D26" s="56"/>
      <c r="E26" s="56"/>
      <c r="F26" s="56"/>
      <c r="G26" s="56"/>
      <c r="H26" s="56"/>
      <c r="I26" s="56"/>
      <c r="J26" s="56"/>
    </row>
    <row r="27" spans="1:10" hidden="1" x14ac:dyDescent="0.25"/>
  </sheetData>
  <mergeCells count="4">
    <mergeCell ref="B9:I9"/>
    <mergeCell ref="C5:E5"/>
    <mergeCell ref="C6:E6"/>
    <mergeCell ref="C7:E7"/>
  </mergeCells>
  <conditionalFormatting sqref="C11:I25">
    <cfRule type="cellIs" dxfId="0" priority="1" operator="lessThan">
      <formula>0</formula>
    </cfRule>
  </conditionalFormatting>
  <printOptions horizontalCentered="1" verticalCentered="1"/>
  <pageMargins left="0" right="0" top="0" bottom="0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V55"/>
  <sheetViews>
    <sheetView showGridLines="0" showRowColHeaders="0" topLeftCell="B1" zoomScale="80" zoomScaleNormal="80" zoomScaleSheetLayoutView="70" workbookViewId="0">
      <selection activeCell="H7" sqref="H7"/>
    </sheetView>
  </sheetViews>
  <sheetFormatPr defaultColWidth="0" defaultRowHeight="15" zeroHeight="1" x14ac:dyDescent="0.25"/>
  <cols>
    <col min="1" max="1" width="3.7109375" style="29" customWidth="1"/>
    <col min="2" max="2" width="28" style="29" customWidth="1"/>
    <col min="3" max="3" width="23.42578125" style="29" customWidth="1"/>
    <col min="4" max="4" width="23" style="29" customWidth="1"/>
    <col min="5" max="6" width="9.140625" style="29" customWidth="1"/>
    <col min="7" max="7" width="16.28515625" style="29" bestFit="1" customWidth="1"/>
    <col min="8" max="8" width="14.42578125" style="29" bestFit="1" customWidth="1"/>
    <col min="9" max="15" width="9.140625" style="29" customWidth="1"/>
    <col min="16" max="16" width="2.28515625" style="29" customWidth="1"/>
    <col min="17" max="21" width="9.140625" style="29" customWidth="1"/>
    <col min="22" max="22" width="3.7109375" style="29" customWidth="1"/>
    <col min="23" max="16384" width="9.140625" style="29" hidden="1"/>
  </cols>
  <sheetData>
    <row r="1" spans="1:22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1:22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x14ac:dyDescent="0.25"/>
    <row r="4" spans="1:22" x14ac:dyDescent="0.25">
      <c r="F4" s="30"/>
    </row>
    <row r="5" spans="1:22" x14ac:dyDescent="0.25">
      <c r="C5" s="90" t="s">
        <v>0</v>
      </c>
      <c r="D5" s="90"/>
      <c r="E5" s="90"/>
      <c r="F5" s="30"/>
    </row>
    <row r="6" spans="1:22" x14ac:dyDescent="0.25">
      <c r="C6" s="90" t="s">
        <v>1</v>
      </c>
      <c r="D6" s="90"/>
      <c r="E6" s="90"/>
      <c r="F6" s="31"/>
    </row>
    <row r="7" spans="1:22" x14ac:dyDescent="0.25">
      <c r="C7" s="90" t="s">
        <v>2</v>
      </c>
      <c r="D7" s="90"/>
      <c r="E7" s="90"/>
      <c r="G7" s="32" t="s">
        <v>3</v>
      </c>
      <c r="H7" s="33">
        <v>43847</v>
      </c>
    </row>
    <row r="8" spans="1:22" x14ac:dyDescent="0.25">
      <c r="C8" s="34"/>
      <c r="D8" s="34"/>
      <c r="E8" s="34"/>
      <c r="G8" s="35"/>
      <c r="H8" s="36"/>
    </row>
    <row r="9" spans="1:22" x14ac:dyDescent="0.25"/>
    <row r="10" spans="1:22" x14ac:dyDescent="0.25"/>
    <row r="11" spans="1:22" x14ac:dyDescent="0.25"/>
    <row r="12" spans="1:22" x14ac:dyDescent="0.25"/>
    <row r="13" spans="1:22" x14ac:dyDescent="0.25"/>
    <row r="14" spans="1:22" x14ac:dyDescent="0.25"/>
    <row r="15" spans="1:22" x14ac:dyDescent="0.25"/>
    <row r="16" spans="1:2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spans="1:22" x14ac:dyDescent="0.25"/>
    <row r="50" spans="1:22" x14ac:dyDescent="0.25"/>
    <row r="51" spans="1:22" x14ac:dyDescent="0.25"/>
    <row r="52" spans="1:22" ht="23.25" customHeight="1" x14ac:dyDescent="0.25"/>
    <row r="53" spans="1:22" x14ac:dyDescent="0.25"/>
    <row r="54" spans="1:22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</row>
    <row r="55" spans="1:22" x14ac:dyDescent="0.2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</row>
  </sheetData>
  <mergeCells count="3">
    <mergeCell ref="C5:E5"/>
    <mergeCell ref="C6:E6"/>
    <mergeCell ref="C7:E7"/>
  </mergeCells>
  <printOptions horizontalCentered="1" verticalCentered="1"/>
  <pageMargins left="0" right="0" top="0" bottom="0" header="0.31496062992125984" footer="0.31496062992125984"/>
  <pageSetup paperSize="9" scale="6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T55"/>
  <sheetViews>
    <sheetView showGridLines="0" showRowColHeaders="0" zoomScale="80" zoomScaleNormal="80" zoomScaleSheetLayoutView="80" workbookViewId="0">
      <selection activeCell="G7" sqref="G7"/>
    </sheetView>
  </sheetViews>
  <sheetFormatPr defaultColWidth="0" defaultRowHeight="15" zeroHeight="1" x14ac:dyDescent="0.25"/>
  <cols>
    <col min="1" max="1" width="3.7109375" style="29" customWidth="1"/>
    <col min="2" max="2" width="28" style="29" customWidth="1"/>
    <col min="3" max="3" width="27.7109375" style="29" customWidth="1"/>
    <col min="4" max="4" width="27.42578125" style="29" customWidth="1"/>
    <col min="5" max="5" width="9.140625" style="29" customWidth="1"/>
    <col min="6" max="6" width="16.28515625" style="29" bestFit="1" customWidth="1"/>
    <col min="7" max="7" width="12" style="29" customWidth="1"/>
    <col min="8" max="8" width="13" style="29" customWidth="1"/>
    <col min="9" max="14" width="9.140625" style="29" customWidth="1"/>
    <col min="15" max="15" width="2.28515625" style="29" customWidth="1"/>
    <col min="16" max="19" width="9.140625" style="29" customWidth="1"/>
    <col min="20" max="20" width="3.7109375" style="29" customWidth="1"/>
    <col min="21" max="16384" width="9.140625" style="29" hidden="1"/>
  </cols>
  <sheetData>
    <row r="1" spans="1:20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</row>
    <row r="3" spans="1:20" x14ac:dyDescent="0.25"/>
    <row r="4" spans="1:20" x14ac:dyDescent="0.25">
      <c r="E4" s="30"/>
    </row>
    <row r="5" spans="1:20" x14ac:dyDescent="0.25">
      <c r="C5" s="90" t="s">
        <v>0</v>
      </c>
      <c r="D5" s="90"/>
      <c r="E5" s="30"/>
    </row>
    <row r="6" spans="1:20" x14ac:dyDescent="0.25">
      <c r="C6" s="90" t="s">
        <v>1</v>
      </c>
      <c r="D6" s="90"/>
      <c r="E6" s="31"/>
    </row>
    <row r="7" spans="1:20" x14ac:dyDescent="0.25">
      <c r="C7" s="90" t="s">
        <v>2</v>
      </c>
      <c r="D7" s="90"/>
      <c r="F7" s="32" t="s">
        <v>3</v>
      </c>
      <c r="G7" s="33">
        <v>43847</v>
      </c>
    </row>
    <row r="8" spans="1:20" x14ac:dyDescent="0.25">
      <c r="C8" s="34"/>
      <c r="D8" s="34"/>
      <c r="F8" s="37"/>
      <c r="G8" s="38"/>
    </row>
    <row r="9" spans="1:20" x14ac:dyDescent="0.25"/>
    <row r="10" spans="1:20" x14ac:dyDescent="0.25"/>
    <row r="11" spans="1:20" x14ac:dyDescent="0.25"/>
    <row r="12" spans="1:20" x14ac:dyDescent="0.25"/>
    <row r="13" spans="1:20" x14ac:dyDescent="0.25"/>
    <row r="14" spans="1:20" x14ac:dyDescent="0.25"/>
    <row r="15" spans="1:20" x14ac:dyDescent="0.25"/>
    <row r="16" spans="1:20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spans="1:20" x14ac:dyDescent="0.25"/>
    <row r="50" spans="1:20" x14ac:dyDescent="0.25"/>
    <row r="51" spans="1:20" x14ac:dyDescent="0.25"/>
    <row r="52" spans="1:20" x14ac:dyDescent="0.25"/>
    <row r="53" spans="1:20" x14ac:dyDescent="0.25"/>
    <row r="54" spans="1:20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</row>
    <row r="55" spans="1:20" x14ac:dyDescent="0.2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</row>
  </sheetData>
  <mergeCells count="3">
    <mergeCell ref="C5:D5"/>
    <mergeCell ref="C6:D6"/>
    <mergeCell ref="C7:D7"/>
  </mergeCells>
  <printOptions horizontalCentered="1" verticalCentered="1"/>
  <pageMargins left="0" right="0" top="0" bottom="0" header="0.31496062992125984" footer="0.31496062992125984"/>
  <pageSetup paperSize="9" scale="6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X55"/>
  <sheetViews>
    <sheetView showGridLines="0" showRowColHeaders="0" zoomScale="80" zoomScaleNormal="80" zoomScaleSheetLayoutView="80" workbookViewId="0">
      <selection activeCell="G7" sqref="G7"/>
    </sheetView>
  </sheetViews>
  <sheetFormatPr defaultColWidth="0" defaultRowHeight="15" zeroHeight="1" x14ac:dyDescent="0.25"/>
  <cols>
    <col min="1" max="1" width="3.5703125" style="29" customWidth="1"/>
    <col min="2" max="2" width="28" style="29" customWidth="1"/>
    <col min="3" max="3" width="23" style="29" customWidth="1"/>
    <col min="4" max="4" width="23.42578125" style="29" customWidth="1"/>
    <col min="5" max="5" width="9.140625" style="29" customWidth="1"/>
    <col min="6" max="6" width="16.28515625" style="29" bestFit="1" customWidth="1"/>
    <col min="7" max="7" width="14.42578125" style="29" bestFit="1" customWidth="1"/>
    <col min="8" max="15" width="9.140625" style="29" customWidth="1"/>
    <col min="16" max="16" width="6.140625" style="29" customWidth="1"/>
    <col min="17" max="21" width="9.140625" style="29" customWidth="1"/>
    <col min="22" max="22" width="3.7109375" style="29" customWidth="1"/>
    <col min="23" max="24" width="0" style="29" hidden="1" customWidth="1"/>
    <col min="25" max="16384" width="9.140625" style="29" hidden="1"/>
  </cols>
  <sheetData>
    <row r="1" spans="1:22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1:22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x14ac:dyDescent="0.25"/>
    <row r="4" spans="1:22" x14ac:dyDescent="0.25">
      <c r="E4" s="30"/>
    </row>
    <row r="5" spans="1:22" x14ac:dyDescent="0.25">
      <c r="C5" s="90" t="s">
        <v>0</v>
      </c>
      <c r="D5" s="90"/>
      <c r="E5" s="30"/>
    </row>
    <row r="6" spans="1:22" x14ac:dyDescent="0.25">
      <c r="C6" s="90" t="s">
        <v>1</v>
      </c>
      <c r="D6" s="90"/>
      <c r="E6" s="31"/>
    </row>
    <row r="7" spans="1:22" x14ac:dyDescent="0.25">
      <c r="C7" s="90" t="s">
        <v>2</v>
      </c>
      <c r="D7" s="90"/>
      <c r="F7" s="32" t="s">
        <v>3</v>
      </c>
      <c r="G7" s="33">
        <v>43847</v>
      </c>
    </row>
    <row r="8" spans="1:22" x14ac:dyDescent="0.25">
      <c r="C8" s="34"/>
      <c r="D8" s="34"/>
      <c r="F8" s="37"/>
      <c r="G8" s="38"/>
    </row>
    <row r="9" spans="1:22" x14ac:dyDescent="0.25"/>
    <row r="10" spans="1:22" x14ac:dyDescent="0.25"/>
    <row r="11" spans="1:22" x14ac:dyDescent="0.25"/>
    <row r="12" spans="1:22" x14ac:dyDescent="0.25"/>
    <row r="13" spans="1:22" x14ac:dyDescent="0.25"/>
    <row r="14" spans="1:22" x14ac:dyDescent="0.25"/>
    <row r="15" spans="1:22" x14ac:dyDescent="0.25"/>
    <row r="16" spans="1:2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spans="1:24" x14ac:dyDescent="0.25"/>
    <row r="50" spans="1:24" x14ac:dyDescent="0.25"/>
    <row r="51" spans="1:24" x14ac:dyDescent="0.25"/>
    <row r="52" spans="1:24" x14ac:dyDescent="0.25"/>
    <row r="53" spans="1:24" x14ac:dyDescent="0.25"/>
    <row r="54" spans="1:24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</row>
    <row r="55" spans="1:24" x14ac:dyDescent="0.2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</row>
  </sheetData>
  <mergeCells count="3">
    <mergeCell ref="C5:D5"/>
    <mergeCell ref="C6:D6"/>
    <mergeCell ref="C7:D7"/>
  </mergeCells>
  <printOptions horizontalCentered="1" verticalCentered="1"/>
  <pageMargins left="0" right="0" top="0" bottom="0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Análise de Result. Rec-Desp</vt:lpstr>
      <vt:lpstr>Comparativo Anual 2019 - 2018</vt:lpstr>
      <vt:lpstr>Gráfico - Receitas</vt:lpstr>
      <vt:lpstr>Gráfico - Despesas</vt:lpstr>
      <vt:lpstr>Gráfico - Resultados</vt:lpstr>
      <vt:lpstr>'Análise de Result. Rec-Desp'!Area_de_impressao</vt:lpstr>
      <vt:lpstr>'Comparativo Anual 2019 - 2018'!Area_de_impressao</vt:lpstr>
      <vt:lpstr>'Gráfico - Despesas'!Area_de_impressao</vt:lpstr>
      <vt:lpstr>'Gráfico - Receitas'!Area_de_impressao</vt:lpstr>
      <vt:lpstr>'Gráfico - Resultados'!Area_de_impressao</vt:lpstr>
    </vt:vector>
  </TitlesOfParts>
  <Company>Imprensa Oficial do Estado do Rio de Janeiro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Lessa</dc:creator>
  <cp:lastModifiedBy>Raphael Lessa</cp:lastModifiedBy>
  <cp:lastPrinted>2020-01-17T19:18:16Z</cp:lastPrinted>
  <dcterms:created xsi:type="dcterms:W3CDTF">2018-09-03T16:35:18Z</dcterms:created>
  <dcterms:modified xsi:type="dcterms:W3CDTF">2020-06-26T03:46:11Z</dcterms:modified>
</cp:coreProperties>
</file>